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\Downloads\"/>
    </mc:Choice>
  </mc:AlternateContent>
  <bookViews>
    <workbookView xWindow="0" yWindow="0" windowWidth="28800" windowHeight="11475" tabRatio="500"/>
  </bookViews>
  <sheets>
    <sheet name="Summary" sheetId="1" r:id="rId1"/>
    <sheet name="Annual" sheetId="2" r:id="rId2"/>
    <sheet name="Monthly" sheetId="3" r:id="rId3"/>
    <sheet name="All Trades" sheetId="4" r:id="rId4"/>
    <sheet name="News Days" sheetId="5" r:id="rId5"/>
    <sheet name="Rules" sheetId="6" r:id="rId6"/>
    <sheet name="Calc" sheetId="7" r:id="rId7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841" i="7" l="1"/>
  <c r="C841" i="7"/>
  <c r="B841" i="7"/>
  <c r="A841" i="7"/>
  <c r="D840" i="7"/>
  <c r="C840" i="7"/>
  <c r="B840" i="7"/>
  <c r="A840" i="7"/>
  <c r="D839" i="7"/>
  <c r="C839" i="7"/>
  <c r="B839" i="7"/>
  <c r="A839" i="7"/>
  <c r="D838" i="7"/>
  <c r="C838" i="7"/>
  <c r="B838" i="7"/>
  <c r="A838" i="7"/>
  <c r="D837" i="7"/>
  <c r="C837" i="7"/>
  <c r="B837" i="7"/>
  <c r="A837" i="7"/>
  <c r="D836" i="7"/>
  <c r="C836" i="7"/>
  <c r="B836" i="7"/>
  <c r="A836" i="7"/>
  <c r="D835" i="7"/>
  <c r="H835" i="7" s="1"/>
  <c r="C835" i="7"/>
  <c r="B835" i="7"/>
  <c r="A835" i="7"/>
  <c r="D834" i="7"/>
  <c r="C834" i="7"/>
  <c r="B834" i="7"/>
  <c r="A834" i="7"/>
  <c r="D833" i="7"/>
  <c r="C833" i="7"/>
  <c r="B833" i="7"/>
  <c r="A833" i="7"/>
  <c r="D832" i="7"/>
  <c r="C832" i="7"/>
  <c r="B832" i="7"/>
  <c r="A832" i="7"/>
  <c r="H831" i="7"/>
  <c r="D831" i="7"/>
  <c r="C831" i="7"/>
  <c r="B831" i="7"/>
  <c r="A831" i="7"/>
  <c r="D830" i="7"/>
  <c r="C830" i="7"/>
  <c r="B830" i="7"/>
  <c r="A830" i="7"/>
  <c r="D829" i="7"/>
  <c r="C829" i="7"/>
  <c r="B829" i="7"/>
  <c r="A829" i="7"/>
  <c r="D828" i="7"/>
  <c r="C828" i="7"/>
  <c r="B828" i="7"/>
  <c r="A828" i="7"/>
  <c r="D827" i="7"/>
  <c r="C827" i="7"/>
  <c r="B827" i="7"/>
  <c r="A827" i="7"/>
  <c r="D826" i="7"/>
  <c r="C826" i="7"/>
  <c r="B826" i="7"/>
  <c r="A826" i="7"/>
  <c r="D825" i="7"/>
  <c r="C825" i="7"/>
  <c r="B825" i="7"/>
  <c r="A825" i="7"/>
  <c r="D824" i="7"/>
  <c r="C824" i="7"/>
  <c r="B824" i="7"/>
  <c r="A824" i="7"/>
  <c r="D823" i="7"/>
  <c r="C823" i="7"/>
  <c r="B823" i="7"/>
  <c r="A823" i="7"/>
  <c r="D822" i="7"/>
  <c r="C822" i="7"/>
  <c r="B822" i="7"/>
  <c r="A822" i="7"/>
  <c r="D821" i="7"/>
  <c r="C821" i="7"/>
  <c r="B821" i="7"/>
  <c r="A821" i="7"/>
  <c r="D820" i="7"/>
  <c r="C820" i="7"/>
  <c r="B820" i="7"/>
  <c r="A820" i="7"/>
  <c r="D819" i="7"/>
  <c r="C819" i="7"/>
  <c r="B819" i="7"/>
  <c r="A819" i="7"/>
  <c r="D818" i="7"/>
  <c r="C818" i="7"/>
  <c r="B818" i="7"/>
  <c r="A818" i="7"/>
  <c r="D817" i="7"/>
  <c r="C817" i="7"/>
  <c r="B817" i="7"/>
  <c r="A817" i="7"/>
  <c r="D816" i="7"/>
  <c r="C816" i="7"/>
  <c r="B816" i="7"/>
  <c r="A816" i="7"/>
  <c r="H815" i="7"/>
  <c r="D815" i="7"/>
  <c r="C815" i="7"/>
  <c r="B815" i="7"/>
  <c r="A815" i="7"/>
  <c r="I814" i="7"/>
  <c r="J814" i="7" s="1"/>
  <c r="D814" i="7"/>
  <c r="C814" i="7"/>
  <c r="H814" i="7" s="1"/>
  <c r="B814" i="7"/>
  <c r="A814" i="7"/>
  <c r="D813" i="7"/>
  <c r="C813" i="7"/>
  <c r="B813" i="7"/>
  <c r="A813" i="7"/>
  <c r="D812" i="7"/>
  <c r="C812" i="7"/>
  <c r="B812" i="7"/>
  <c r="A812" i="7"/>
  <c r="D811" i="7"/>
  <c r="C811" i="7"/>
  <c r="B811" i="7"/>
  <c r="A811" i="7"/>
  <c r="D810" i="7"/>
  <c r="C810" i="7"/>
  <c r="B810" i="7"/>
  <c r="A810" i="7"/>
  <c r="D809" i="7"/>
  <c r="C809" i="7"/>
  <c r="B809" i="7"/>
  <c r="A809" i="7"/>
  <c r="D808" i="7"/>
  <c r="C808" i="7"/>
  <c r="B808" i="7"/>
  <c r="A808" i="7"/>
  <c r="D807" i="7"/>
  <c r="C807" i="7"/>
  <c r="B807" i="7"/>
  <c r="A807" i="7"/>
  <c r="D806" i="7"/>
  <c r="C806" i="7"/>
  <c r="B806" i="7"/>
  <c r="A806" i="7"/>
  <c r="D805" i="7"/>
  <c r="C805" i="7"/>
  <c r="B805" i="7"/>
  <c r="A805" i="7"/>
  <c r="D804" i="7"/>
  <c r="C804" i="7"/>
  <c r="B804" i="7"/>
  <c r="A804" i="7"/>
  <c r="D803" i="7"/>
  <c r="C803" i="7"/>
  <c r="B803" i="7"/>
  <c r="A803" i="7"/>
  <c r="D802" i="7"/>
  <c r="C802" i="7"/>
  <c r="B802" i="7"/>
  <c r="A802" i="7"/>
  <c r="D801" i="7"/>
  <c r="C801" i="7"/>
  <c r="B801" i="7"/>
  <c r="A801" i="7"/>
  <c r="D800" i="7"/>
  <c r="C800" i="7"/>
  <c r="B800" i="7"/>
  <c r="A800" i="7"/>
  <c r="D799" i="7"/>
  <c r="C799" i="7"/>
  <c r="B799" i="7"/>
  <c r="A799" i="7"/>
  <c r="D798" i="7"/>
  <c r="C798" i="7"/>
  <c r="B798" i="7"/>
  <c r="A798" i="7"/>
  <c r="D797" i="7"/>
  <c r="C797" i="7"/>
  <c r="B797" i="7"/>
  <c r="A797" i="7"/>
  <c r="D796" i="7"/>
  <c r="C796" i="7"/>
  <c r="B796" i="7"/>
  <c r="A796" i="7"/>
  <c r="D795" i="7"/>
  <c r="C795" i="7"/>
  <c r="B795" i="7"/>
  <c r="A795" i="7"/>
  <c r="H794" i="7"/>
  <c r="I794" i="7" s="1"/>
  <c r="J794" i="7" s="1"/>
  <c r="D794" i="7"/>
  <c r="C794" i="7"/>
  <c r="B794" i="7"/>
  <c r="A794" i="7"/>
  <c r="D793" i="7"/>
  <c r="C793" i="7"/>
  <c r="B793" i="7"/>
  <c r="A793" i="7"/>
  <c r="D792" i="7"/>
  <c r="C792" i="7"/>
  <c r="B792" i="7"/>
  <c r="A792" i="7"/>
  <c r="D791" i="7"/>
  <c r="C791" i="7"/>
  <c r="B791" i="7"/>
  <c r="A791" i="7"/>
  <c r="D790" i="7"/>
  <c r="C790" i="7"/>
  <c r="B790" i="7"/>
  <c r="A790" i="7"/>
  <c r="D789" i="7"/>
  <c r="C789" i="7"/>
  <c r="B789" i="7"/>
  <c r="A789" i="7"/>
  <c r="D788" i="7"/>
  <c r="C788" i="7"/>
  <c r="B788" i="7"/>
  <c r="A788" i="7"/>
  <c r="D787" i="7"/>
  <c r="C787" i="7"/>
  <c r="B787" i="7"/>
  <c r="A787" i="7"/>
  <c r="D786" i="7"/>
  <c r="C786" i="7"/>
  <c r="B786" i="7"/>
  <c r="A786" i="7"/>
  <c r="D785" i="7"/>
  <c r="C785" i="7"/>
  <c r="B785" i="7"/>
  <c r="A785" i="7"/>
  <c r="D784" i="7"/>
  <c r="C784" i="7"/>
  <c r="B784" i="7"/>
  <c r="A784" i="7"/>
  <c r="D783" i="7"/>
  <c r="C783" i="7"/>
  <c r="B783" i="7"/>
  <c r="A783" i="7"/>
  <c r="D782" i="7"/>
  <c r="C782" i="7"/>
  <c r="B782" i="7"/>
  <c r="A782" i="7"/>
  <c r="D781" i="7"/>
  <c r="C781" i="7"/>
  <c r="B781" i="7"/>
  <c r="A781" i="7"/>
  <c r="D780" i="7"/>
  <c r="C780" i="7"/>
  <c r="B780" i="7"/>
  <c r="A780" i="7"/>
  <c r="D779" i="7"/>
  <c r="C779" i="7"/>
  <c r="B779" i="7"/>
  <c r="A779" i="7"/>
  <c r="D778" i="7"/>
  <c r="C778" i="7"/>
  <c r="B778" i="7"/>
  <c r="A778" i="7"/>
  <c r="D777" i="7"/>
  <c r="C777" i="7"/>
  <c r="B777" i="7"/>
  <c r="A777" i="7"/>
  <c r="D776" i="7"/>
  <c r="C776" i="7"/>
  <c r="B776" i="7"/>
  <c r="A776" i="7"/>
  <c r="D775" i="7"/>
  <c r="C775" i="7"/>
  <c r="B775" i="7"/>
  <c r="A775" i="7"/>
  <c r="D774" i="7"/>
  <c r="C774" i="7"/>
  <c r="H774" i="7" s="1"/>
  <c r="H775" i="7" s="1"/>
  <c r="B774" i="7"/>
  <c r="A774" i="7"/>
  <c r="D773" i="7"/>
  <c r="C773" i="7"/>
  <c r="B773" i="7"/>
  <c r="A773" i="7"/>
  <c r="D772" i="7"/>
  <c r="C772" i="7"/>
  <c r="B772" i="7"/>
  <c r="A772" i="7"/>
  <c r="D771" i="7"/>
  <c r="C771" i="7"/>
  <c r="B771" i="7"/>
  <c r="A771" i="7"/>
  <c r="D770" i="7"/>
  <c r="C770" i="7"/>
  <c r="B770" i="7"/>
  <c r="A770" i="7"/>
  <c r="D769" i="7"/>
  <c r="C769" i="7"/>
  <c r="B769" i="7"/>
  <c r="A769" i="7"/>
  <c r="D768" i="7"/>
  <c r="C768" i="7"/>
  <c r="B768" i="7"/>
  <c r="A768" i="7"/>
  <c r="D767" i="7"/>
  <c r="C767" i="7"/>
  <c r="B767" i="7"/>
  <c r="A767" i="7"/>
  <c r="D766" i="7"/>
  <c r="C766" i="7"/>
  <c r="B766" i="7"/>
  <c r="A766" i="7"/>
  <c r="D765" i="7"/>
  <c r="C765" i="7"/>
  <c r="B765" i="7"/>
  <c r="A765" i="7"/>
  <c r="D764" i="7"/>
  <c r="C764" i="7"/>
  <c r="B764" i="7"/>
  <c r="A764" i="7"/>
  <c r="D763" i="7"/>
  <c r="C763" i="7"/>
  <c r="B763" i="7"/>
  <c r="A763" i="7"/>
  <c r="D762" i="7"/>
  <c r="C762" i="7"/>
  <c r="B762" i="7"/>
  <c r="A762" i="7"/>
  <c r="D761" i="7"/>
  <c r="C761" i="7"/>
  <c r="B761" i="7"/>
  <c r="A761" i="7"/>
  <c r="D760" i="7"/>
  <c r="C760" i="7"/>
  <c r="B760" i="7"/>
  <c r="A760" i="7"/>
  <c r="D759" i="7"/>
  <c r="C759" i="7"/>
  <c r="B759" i="7"/>
  <c r="A759" i="7"/>
  <c r="D758" i="7"/>
  <c r="C758" i="7"/>
  <c r="B758" i="7"/>
  <c r="A758" i="7"/>
  <c r="D757" i="7"/>
  <c r="C757" i="7"/>
  <c r="B757" i="7"/>
  <c r="A757" i="7"/>
  <c r="D756" i="7"/>
  <c r="C756" i="7"/>
  <c r="H756" i="7" s="1"/>
  <c r="B756" i="7"/>
  <c r="A756" i="7"/>
  <c r="D755" i="7"/>
  <c r="C755" i="7"/>
  <c r="B755" i="7"/>
  <c r="A755" i="7"/>
  <c r="D754" i="7"/>
  <c r="C754" i="7"/>
  <c r="B754" i="7"/>
  <c r="A754" i="7"/>
  <c r="D753" i="7"/>
  <c r="C753" i="7"/>
  <c r="B753" i="7"/>
  <c r="A753" i="7"/>
  <c r="D752" i="7"/>
  <c r="C752" i="7"/>
  <c r="B752" i="7"/>
  <c r="A752" i="7"/>
  <c r="D751" i="7"/>
  <c r="C751" i="7"/>
  <c r="B751" i="7"/>
  <c r="A751" i="7"/>
  <c r="D750" i="7"/>
  <c r="C750" i="7"/>
  <c r="B750" i="7"/>
  <c r="A750" i="7"/>
  <c r="D749" i="7"/>
  <c r="C749" i="7"/>
  <c r="B749" i="7"/>
  <c r="A749" i="7"/>
  <c r="D748" i="7"/>
  <c r="C748" i="7"/>
  <c r="B748" i="7"/>
  <c r="A748" i="7"/>
  <c r="D747" i="7"/>
  <c r="C747" i="7"/>
  <c r="B747" i="7"/>
  <c r="A747" i="7"/>
  <c r="D746" i="7"/>
  <c r="C746" i="7"/>
  <c r="B746" i="7"/>
  <c r="A746" i="7"/>
  <c r="D745" i="7"/>
  <c r="C745" i="7"/>
  <c r="B745" i="7"/>
  <c r="A745" i="7"/>
  <c r="D744" i="7"/>
  <c r="C744" i="7"/>
  <c r="B744" i="7"/>
  <c r="A744" i="7"/>
  <c r="D743" i="7"/>
  <c r="C743" i="7"/>
  <c r="B743" i="7"/>
  <c r="A743" i="7"/>
  <c r="D742" i="7"/>
  <c r="C742" i="7"/>
  <c r="B742" i="7"/>
  <c r="A742" i="7"/>
  <c r="D741" i="7"/>
  <c r="C741" i="7"/>
  <c r="B741" i="7"/>
  <c r="A741" i="7"/>
  <c r="D740" i="7"/>
  <c r="C740" i="7"/>
  <c r="B740" i="7"/>
  <c r="A740" i="7"/>
  <c r="D739" i="7"/>
  <c r="C739" i="7"/>
  <c r="B739" i="7"/>
  <c r="A739" i="7"/>
  <c r="D738" i="7"/>
  <c r="C738" i="7"/>
  <c r="B738" i="7"/>
  <c r="A738" i="7"/>
  <c r="D737" i="7"/>
  <c r="C737" i="7"/>
  <c r="B737" i="7"/>
  <c r="A737" i="7"/>
  <c r="D736" i="7"/>
  <c r="C736" i="7"/>
  <c r="B736" i="7"/>
  <c r="A736" i="7"/>
  <c r="D735" i="7"/>
  <c r="C735" i="7"/>
  <c r="B735" i="7"/>
  <c r="A735" i="7"/>
  <c r="D734" i="7"/>
  <c r="C734" i="7"/>
  <c r="B734" i="7"/>
  <c r="A734" i="7"/>
  <c r="D733" i="7"/>
  <c r="C733" i="7"/>
  <c r="B733" i="7"/>
  <c r="A733" i="7"/>
  <c r="D732" i="7"/>
  <c r="C732" i="7"/>
  <c r="B732" i="7"/>
  <c r="A732" i="7"/>
  <c r="D731" i="7"/>
  <c r="C731" i="7"/>
  <c r="B731" i="7"/>
  <c r="A731" i="7"/>
  <c r="D730" i="7"/>
  <c r="C730" i="7"/>
  <c r="B730" i="7"/>
  <c r="A730" i="7"/>
  <c r="D729" i="7"/>
  <c r="H729" i="7" s="1"/>
  <c r="I729" i="7" s="1"/>
  <c r="J729" i="7" s="1"/>
  <c r="C729" i="7"/>
  <c r="B729" i="7"/>
  <c r="A729" i="7"/>
  <c r="D728" i="7"/>
  <c r="C728" i="7"/>
  <c r="B728" i="7"/>
  <c r="A728" i="7"/>
  <c r="D727" i="7"/>
  <c r="C727" i="7"/>
  <c r="B727" i="7"/>
  <c r="A727" i="7"/>
  <c r="D726" i="7"/>
  <c r="C726" i="7"/>
  <c r="B726" i="7"/>
  <c r="A726" i="7"/>
  <c r="D725" i="7"/>
  <c r="C725" i="7"/>
  <c r="B725" i="7"/>
  <c r="A725" i="7"/>
  <c r="D724" i="7"/>
  <c r="C724" i="7"/>
  <c r="B724" i="7"/>
  <c r="A724" i="7"/>
  <c r="D723" i="7"/>
  <c r="C723" i="7"/>
  <c r="B723" i="7"/>
  <c r="A723" i="7"/>
  <c r="D722" i="7"/>
  <c r="C722" i="7"/>
  <c r="B722" i="7"/>
  <c r="A722" i="7"/>
  <c r="I721" i="7"/>
  <c r="J721" i="7" s="1"/>
  <c r="D721" i="7"/>
  <c r="H721" i="7" s="1"/>
  <c r="H722" i="7" s="1"/>
  <c r="C721" i="7"/>
  <c r="B721" i="7"/>
  <c r="A721" i="7"/>
  <c r="D720" i="7"/>
  <c r="C720" i="7"/>
  <c r="B720" i="7"/>
  <c r="A720" i="7"/>
  <c r="D719" i="7"/>
  <c r="C719" i="7"/>
  <c r="B719" i="7"/>
  <c r="A719" i="7"/>
  <c r="D718" i="7"/>
  <c r="C718" i="7"/>
  <c r="B718" i="7"/>
  <c r="A718" i="7"/>
  <c r="D717" i="7"/>
  <c r="C717" i="7"/>
  <c r="B717" i="7"/>
  <c r="A717" i="7"/>
  <c r="D716" i="7"/>
  <c r="C716" i="7"/>
  <c r="B716" i="7"/>
  <c r="A716" i="7"/>
  <c r="D715" i="7"/>
  <c r="C715" i="7"/>
  <c r="B715" i="7"/>
  <c r="A715" i="7"/>
  <c r="D714" i="7"/>
  <c r="C714" i="7"/>
  <c r="B714" i="7"/>
  <c r="A714" i="7"/>
  <c r="D713" i="7"/>
  <c r="C713" i="7"/>
  <c r="B713" i="7"/>
  <c r="A713" i="7"/>
  <c r="D712" i="7"/>
  <c r="C712" i="7"/>
  <c r="B712" i="7"/>
  <c r="A712" i="7"/>
  <c r="D711" i="7"/>
  <c r="C711" i="7"/>
  <c r="B711" i="7"/>
  <c r="A711" i="7"/>
  <c r="D710" i="7"/>
  <c r="C710" i="7"/>
  <c r="B710" i="7"/>
  <c r="A710" i="7"/>
  <c r="I709" i="7"/>
  <c r="J709" i="7" s="1"/>
  <c r="D709" i="7"/>
  <c r="H709" i="7" s="1"/>
  <c r="H710" i="7" s="1"/>
  <c r="C709" i="7"/>
  <c r="B709" i="7"/>
  <c r="A709" i="7"/>
  <c r="D708" i="7"/>
  <c r="C708" i="7"/>
  <c r="B708" i="7"/>
  <c r="A708" i="7"/>
  <c r="D707" i="7"/>
  <c r="C707" i="7"/>
  <c r="B707" i="7"/>
  <c r="A707" i="7"/>
  <c r="D706" i="7"/>
  <c r="C706" i="7"/>
  <c r="B706" i="7"/>
  <c r="A706" i="7"/>
  <c r="D705" i="7"/>
  <c r="C705" i="7"/>
  <c r="B705" i="7"/>
  <c r="A705" i="7"/>
  <c r="D704" i="7"/>
  <c r="C704" i="7"/>
  <c r="B704" i="7"/>
  <c r="A704" i="7"/>
  <c r="D703" i="7"/>
  <c r="C703" i="7"/>
  <c r="B703" i="7"/>
  <c r="A703" i="7"/>
  <c r="H702" i="7"/>
  <c r="D702" i="7"/>
  <c r="C702" i="7"/>
  <c r="B702" i="7"/>
  <c r="A702" i="7"/>
  <c r="D701" i="7"/>
  <c r="C701" i="7"/>
  <c r="B701" i="7"/>
  <c r="A701" i="7"/>
  <c r="D700" i="7"/>
  <c r="C700" i="7"/>
  <c r="B700" i="7"/>
  <c r="A700" i="7"/>
  <c r="D699" i="7"/>
  <c r="C699" i="7"/>
  <c r="B699" i="7"/>
  <c r="A699" i="7"/>
  <c r="D698" i="7"/>
  <c r="C698" i="7"/>
  <c r="B698" i="7"/>
  <c r="A698" i="7"/>
  <c r="D697" i="7"/>
  <c r="C697" i="7"/>
  <c r="B697" i="7"/>
  <c r="A697" i="7"/>
  <c r="D696" i="7"/>
  <c r="C696" i="7"/>
  <c r="B696" i="7"/>
  <c r="A696" i="7"/>
  <c r="D695" i="7"/>
  <c r="C695" i="7"/>
  <c r="B695" i="7"/>
  <c r="A695" i="7"/>
  <c r="D694" i="7"/>
  <c r="C694" i="7"/>
  <c r="B694" i="7"/>
  <c r="A694" i="7"/>
  <c r="D693" i="7"/>
  <c r="C693" i="7"/>
  <c r="B693" i="7"/>
  <c r="A693" i="7"/>
  <c r="D692" i="7"/>
  <c r="C692" i="7"/>
  <c r="B692" i="7"/>
  <c r="A692" i="7"/>
  <c r="D691" i="7"/>
  <c r="C691" i="7"/>
  <c r="B691" i="7"/>
  <c r="A691" i="7"/>
  <c r="D690" i="7"/>
  <c r="C690" i="7"/>
  <c r="B690" i="7"/>
  <c r="A690" i="7"/>
  <c r="D689" i="7"/>
  <c r="C689" i="7"/>
  <c r="B689" i="7"/>
  <c r="A689" i="7"/>
  <c r="D688" i="7"/>
  <c r="C688" i="7"/>
  <c r="B688" i="7"/>
  <c r="A688" i="7"/>
  <c r="D687" i="7"/>
  <c r="C687" i="7"/>
  <c r="B687" i="7"/>
  <c r="A687" i="7"/>
  <c r="D686" i="7"/>
  <c r="C686" i="7"/>
  <c r="B686" i="7"/>
  <c r="A686" i="7"/>
  <c r="D685" i="7"/>
  <c r="C685" i="7"/>
  <c r="B685" i="7"/>
  <c r="A685" i="7"/>
  <c r="D684" i="7"/>
  <c r="C684" i="7"/>
  <c r="B684" i="7"/>
  <c r="A684" i="7"/>
  <c r="D683" i="7"/>
  <c r="C683" i="7"/>
  <c r="B683" i="7"/>
  <c r="A683" i="7"/>
  <c r="D682" i="7"/>
  <c r="C682" i="7"/>
  <c r="B682" i="7"/>
  <c r="A682" i="7"/>
  <c r="D681" i="7"/>
  <c r="C681" i="7"/>
  <c r="B681" i="7"/>
  <c r="A681" i="7"/>
  <c r="D680" i="7"/>
  <c r="C680" i="7"/>
  <c r="B680" i="7"/>
  <c r="A680" i="7"/>
  <c r="D679" i="7"/>
  <c r="C679" i="7"/>
  <c r="B679" i="7"/>
  <c r="A679" i="7"/>
  <c r="D678" i="7"/>
  <c r="C678" i="7"/>
  <c r="B678" i="7"/>
  <c r="A678" i="7"/>
  <c r="D677" i="7"/>
  <c r="C677" i="7"/>
  <c r="B677" i="7"/>
  <c r="A677" i="7"/>
  <c r="D676" i="7"/>
  <c r="C676" i="7"/>
  <c r="B676" i="7"/>
  <c r="A676" i="7"/>
  <c r="D675" i="7"/>
  <c r="C675" i="7"/>
  <c r="B675" i="7"/>
  <c r="A675" i="7"/>
  <c r="D674" i="7"/>
  <c r="C674" i="7"/>
  <c r="B674" i="7"/>
  <c r="A674" i="7"/>
  <c r="D673" i="7"/>
  <c r="C673" i="7"/>
  <c r="B673" i="7"/>
  <c r="A673" i="7"/>
  <c r="D672" i="7"/>
  <c r="C672" i="7"/>
  <c r="B672" i="7"/>
  <c r="A672" i="7"/>
  <c r="D671" i="7"/>
  <c r="C671" i="7"/>
  <c r="B671" i="7"/>
  <c r="A671" i="7"/>
  <c r="D670" i="7"/>
  <c r="C670" i="7"/>
  <c r="B670" i="7"/>
  <c r="A670" i="7"/>
  <c r="D669" i="7"/>
  <c r="C669" i="7"/>
  <c r="B669" i="7"/>
  <c r="A669" i="7"/>
  <c r="D668" i="7"/>
  <c r="C668" i="7"/>
  <c r="B668" i="7"/>
  <c r="A668" i="7"/>
  <c r="D667" i="7"/>
  <c r="C667" i="7"/>
  <c r="B667" i="7"/>
  <c r="A667" i="7"/>
  <c r="D666" i="7"/>
  <c r="C666" i="7"/>
  <c r="B666" i="7"/>
  <c r="A666" i="7"/>
  <c r="D665" i="7"/>
  <c r="C665" i="7"/>
  <c r="B665" i="7"/>
  <c r="A665" i="7"/>
  <c r="D664" i="7"/>
  <c r="C664" i="7"/>
  <c r="B664" i="7"/>
  <c r="A664" i="7"/>
  <c r="D663" i="7"/>
  <c r="C663" i="7"/>
  <c r="B663" i="7"/>
  <c r="A663" i="7"/>
  <c r="D662" i="7"/>
  <c r="C662" i="7"/>
  <c r="B662" i="7"/>
  <c r="A662" i="7"/>
  <c r="D661" i="7"/>
  <c r="C661" i="7"/>
  <c r="B661" i="7"/>
  <c r="A661" i="7"/>
  <c r="D660" i="7"/>
  <c r="C660" i="7"/>
  <c r="B660" i="7"/>
  <c r="A660" i="7"/>
  <c r="D659" i="7"/>
  <c r="C659" i="7"/>
  <c r="H659" i="7" s="1"/>
  <c r="B659" i="7"/>
  <c r="A659" i="7"/>
  <c r="D658" i="7"/>
  <c r="C658" i="7"/>
  <c r="B658" i="7"/>
  <c r="A658" i="7"/>
  <c r="D657" i="7"/>
  <c r="C657" i="7"/>
  <c r="B657" i="7"/>
  <c r="A657" i="7"/>
  <c r="D656" i="7"/>
  <c r="C656" i="7"/>
  <c r="B656" i="7"/>
  <c r="A656" i="7"/>
  <c r="D655" i="7"/>
  <c r="C655" i="7"/>
  <c r="B655" i="7"/>
  <c r="A655" i="7"/>
  <c r="D654" i="7"/>
  <c r="C654" i="7"/>
  <c r="B654" i="7"/>
  <c r="A654" i="7"/>
  <c r="D653" i="7"/>
  <c r="C653" i="7"/>
  <c r="B653" i="7"/>
  <c r="A653" i="7"/>
  <c r="D652" i="7"/>
  <c r="C652" i="7"/>
  <c r="B652" i="7"/>
  <c r="A652" i="7"/>
  <c r="D651" i="7"/>
  <c r="C651" i="7"/>
  <c r="B651" i="7"/>
  <c r="A651" i="7"/>
  <c r="D650" i="7"/>
  <c r="C650" i="7"/>
  <c r="B650" i="7"/>
  <c r="A650" i="7"/>
  <c r="D649" i="7"/>
  <c r="C649" i="7"/>
  <c r="B649" i="7"/>
  <c r="A649" i="7"/>
  <c r="D648" i="7"/>
  <c r="C648" i="7"/>
  <c r="B648" i="7"/>
  <c r="A648" i="7"/>
  <c r="D647" i="7"/>
  <c r="C647" i="7"/>
  <c r="B647" i="7"/>
  <c r="A647" i="7"/>
  <c r="D646" i="7"/>
  <c r="C646" i="7"/>
  <c r="B646" i="7"/>
  <c r="A646" i="7"/>
  <c r="D645" i="7"/>
  <c r="C645" i="7"/>
  <c r="B645" i="7"/>
  <c r="A645" i="7"/>
  <c r="D644" i="7"/>
  <c r="C644" i="7"/>
  <c r="B644" i="7"/>
  <c r="A644" i="7"/>
  <c r="D643" i="7"/>
  <c r="C643" i="7"/>
  <c r="B643" i="7"/>
  <c r="A643" i="7"/>
  <c r="D642" i="7"/>
  <c r="C642" i="7"/>
  <c r="B642" i="7"/>
  <c r="A642" i="7"/>
  <c r="D641" i="7"/>
  <c r="C641" i="7"/>
  <c r="B641" i="7"/>
  <c r="A641" i="7"/>
  <c r="D640" i="7"/>
  <c r="C640" i="7"/>
  <c r="B640" i="7"/>
  <c r="A640" i="7"/>
  <c r="D639" i="7"/>
  <c r="C639" i="7"/>
  <c r="B639" i="7"/>
  <c r="A639" i="7"/>
  <c r="D638" i="7"/>
  <c r="C638" i="7"/>
  <c r="B638" i="7"/>
  <c r="A638" i="7"/>
  <c r="D637" i="7"/>
  <c r="C637" i="7"/>
  <c r="B637" i="7"/>
  <c r="A637" i="7"/>
  <c r="D636" i="7"/>
  <c r="C636" i="7"/>
  <c r="B636" i="7"/>
  <c r="A636" i="7"/>
  <c r="I635" i="7"/>
  <c r="J635" i="7" s="1"/>
  <c r="D635" i="7"/>
  <c r="H635" i="7" s="1"/>
  <c r="H636" i="7" s="1"/>
  <c r="C635" i="7"/>
  <c r="B635" i="7"/>
  <c r="A635" i="7"/>
  <c r="D634" i="7"/>
  <c r="C634" i="7"/>
  <c r="B634" i="7"/>
  <c r="A634" i="7"/>
  <c r="D633" i="7"/>
  <c r="C633" i="7"/>
  <c r="B633" i="7"/>
  <c r="A633" i="7"/>
  <c r="D632" i="7"/>
  <c r="C632" i="7"/>
  <c r="B632" i="7"/>
  <c r="A632" i="7"/>
  <c r="D631" i="7"/>
  <c r="C631" i="7"/>
  <c r="B631" i="7"/>
  <c r="A631" i="7"/>
  <c r="D630" i="7"/>
  <c r="C630" i="7"/>
  <c r="B630" i="7"/>
  <c r="A630" i="7"/>
  <c r="D629" i="7"/>
  <c r="C629" i="7"/>
  <c r="B629" i="7"/>
  <c r="A629" i="7"/>
  <c r="D628" i="7"/>
  <c r="C628" i="7"/>
  <c r="B628" i="7"/>
  <c r="A628" i="7"/>
  <c r="D627" i="7"/>
  <c r="C627" i="7"/>
  <c r="B627" i="7"/>
  <c r="A627" i="7"/>
  <c r="D626" i="7"/>
  <c r="C626" i="7"/>
  <c r="B626" i="7"/>
  <c r="A626" i="7"/>
  <c r="D625" i="7"/>
  <c r="C625" i="7"/>
  <c r="B625" i="7"/>
  <c r="A625" i="7"/>
  <c r="H624" i="7"/>
  <c r="D624" i="7"/>
  <c r="C624" i="7"/>
  <c r="B624" i="7"/>
  <c r="A624" i="7"/>
  <c r="D623" i="7"/>
  <c r="C623" i="7"/>
  <c r="B623" i="7"/>
  <c r="A623" i="7"/>
  <c r="D622" i="7"/>
  <c r="C622" i="7"/>
  <c r="B622" i="7"/>
  <c r="A622" i="7"/>
  <c r="D621" i="7"/>
  <c r="C621" i="7"/>
  <c r="B621" i="7"/>
  <c r="A621" i="7"/>
  <c r="D620" i="7"/>
  <c r="C620" i="7"/>
  <c r="B620" i="7"/>
  <c r="A620" i="7"/>
  <c r="D619" i="7"/>
  <c r="C619" i="7"/>
  <c r="B619" i="7"/>
  <c r="A619" i="7"/>
  <c r="D618" i="7"/>
  <c r="C618" i="7"/>
  <c r="B618" i="7"/>
  <c r="A618" i="7"/>
  <c r="D617" i="7"/>
  <c r="C617" i="7"/>
  <c r="B617" i="7"/>
  <c r="A617" i="7"/>
  <c r="H616" i="7"/>
  <c r="D616" i="7"/>
  <c r="C616" i="7"/>
  <c r="B616" i="7"/>
  <c r="A616" i="7"/>
  <c r="D615" i="7"/>
  <c r="C615" i="7"/>
  <c r="B615" i="7"/>
  <c r="A615" i="7"/>
  <c r="D614" i="7"/>
  <c r="C614" i="7"/>
  <c r="B614" i="7"/>
  <c r="A614" i="7"/>
  <c r="D613" i="7"/>
  <c r="C613" i="7"/>
  <c r="B613" i="7"/>
  <c r="A613" i="7"/>
  <c r="D612" i="7"/>
  <c r="C612" i="7"/>
  <c r="B612" i="7"/>
  <c r="A612" i="7"/>
  <c r="D611" i="7"/>
  <c r="C611" i="7"/>
  <c r="B611" i="7"/>
  <c r="A611" i="7"/>
  <c r="D610" i="7"/>
  <c r="C610" i="7"/>
  <c r="B610" i="7"/>
  <c r="A610" i="7"/>
  <c r="D609" i="7"/>
  <c r="C609" i="7"/>
  <c r="B609" i="7"/>
  <c r="A609" i="7"/>
  <c r="D608" i="7"/>
  <c r="C608" i="7"/>
  <c r="B608" i="7"/>
  <c r="A608" i="7"/>
  <c r="D607" i="7"/>
  <c r="C607" i="7"/>
  <c r="B607" i="7"/>
  <c r="A607" i="7"/>
  <c r="D606" i="7"/>
  <c r="C606" i="7"/>
  <c r="B606" i="7"/>
  <c r="A606" i="7"/>
  <c r="D605" i="7"/>
  <c r="C605" i="7"/>
  <c r="B605" i="7"/>
  <c r="A605" i="7"/>
  <c r="D604" i="7"/>
  <c r="H604" i="7" s="1"/>
  <c r="I604" i="7" s="1"/>
  <c r="J604" i="7" s="1"/>
  <c r="C604" i="7"/>
  <c r="B604" i="7"/>
  <c r="A604" i="7"/>
  <c r="D603" i="7"/>
  <c r="C603" i="7"/>
  <c r="B603" i="7"/>
  <c r="A603" i="7"/>
  <c r="D602" i="7"/>
  <c r="C602" i="7"/>
  <c r="B602" i="7"/>
  <c r="A602" i="7"/>
  <c r="D601" i="7"/>
  <c r="C601" i="7"/>
  <c r="B601" i="7"/>
  <c r="A601" i="7"/>
  <c r="D600" i="7"/>
  <c r="C600" i="7"/>
  <c r="B600" i="7"/>
  <c r="A600" i="7"/>
  <c r="D599" i="7"/>
  <c r="C599" i="7"/>
  <c r="B599" i="7"/>
  <c r="A599" i="7"/>
  <c r="D598" i="7"/>
  <c r="C598" i="7"/>
  <c r="B598" i="7"/>
  <c r="A598" i="7"/>
  <c r="D597" i="7"/>
  <c r="C597" i="7"/>
  <c r="B597" i="7"/>
  <c r="A597" i="7"/>
  <c r="D596" i="7"/>
  <c r="C596" i="7"/>
  <c r="B596" i="7"/>
  <c r="A596" i="7"/>
  <c r="D595" i="7"/>
  <c r="C595" i="7"/>
  <c r="B595" i="7"/>
  <c r="A595" i="7"/>
  <c r="D594" i="7"/>
  <c r="C594" i="7"/>
  <c r="B594" i="7"/>
  <c r="A594" i="7"/>
  <c r="D593" i="7"/>
  <c r="C593" i="7"/>
  <c r="B593" i="7"/>
  <c r="A593" i="7"/>
  <c r="D592" i="7"/>
  <c r="C592" i="7"/>
  <c r="B592" i="7"/>
  <c r="A592" i="7"/>
  <c r="D591" i="7"/>
  <c r="C591" i="7"/>
  <c r="B591" i="7"/>
  <c r="A591" i="7"/>
  <c r="D590" i="7"/>
  <c r="C590" i="7"/>
  <c r="B590" i="7"/>
  <c r="A590" i="7"/>
  <c r="D589" i="7"/>
  <c r="C589" i="7"/>
  <c r="B589" i="7"/>
  <c r="A589" i="7"/>
  <c r="D588" i="7"/>
  <c r="C588" i="7"/>
  <c r="B588" i="7"/>
  <c r="A588" i="7"/>
  <c r="D587" i="7"/>
  <c r="C587" i="7"/>
  <c r="B587" i="7"/>
  <c r="A587" i="7"/>
  <c r="D586" i="7"/>
  <c r="C586" i="7"/>
  <c r="B586" i="7"/>
  <c r="A586" i="7"/>
  <c r="D585" i="7"/>
  <c r="C585" i="7"/>
  <c r="B585" i="7"/>
  <c r="A585" i="7"/>
  <c r="D584" i="7"/>
  <c r="C584" i="7"/>
  <c r="B584" i="7"/>
  <c r="A584" i="7"/>
  <c r="D583" i="7"/>
  <c r="C583" i="7"/>
  <c r="B583" i="7"/>
  <c r="A583" i="7"/>
  <c r="D582" i="7"/>
  <c r="C582" i="7"/>
  <c r="B582" i="7"/>
  <c r="A582" i="7"/>
  <c r="D581" i="7"/>
  <c r="C581" i="7"/>
  <c r="B581" i="7"/>
  <c r="A581" i="7"/>
  <c r="H580" i="7"/>
  <c r="I580" i="7" s="1"/>
  <c r="J580" i="7" s="1"/>
  <c r="D580" i="7"/>
  <c r="C580" i="7"/>
  <c r="B580" i="7"/>
  <c r="A580" i="7"/>
  <c r="D579" i="7"/>
  <c r="C579" i="7"/>
  <c r="B579" i="7"/>
  <c r="A579" i="7"/>
  <c r="D578" i="7"/>
  <c r="C578" i="7"/>
  <c r="B578" i="7"/>
  <c r="A578" i="7"/>
  <c r="D577" i="7"/>
  <c r="C577" i="7"/>
  <c r="B577" i="7"/>
  <c r="A577" i="7"/>
  <c r="D576" i="7"/>
  <c r="C576" i="7"/>
  <c r="B576" i="7"/>
  <c r="A576" i="7"/>
  <c r="D575" i="7"/>
  <c r="C575" i="7"/>
  <c r="B575" i="7"/>
  <c r="A575" i="7"/>
  <c r="D574" i="7"/>
  <c r="C574" i="7"/>
  <c r="B574" i="7"/>
  <c r="A574" i="7"/>
  <c r="D573" i="7"/>
  <c r="C573" i="7"/>
  <c r="B573" i="7"/>
  <c r="A573" i="7"/>
  <c r="D572" i="7"/>
  <c r="C572" i="7"/>
  <c r="B572" i="7"/>
  <c r="A572" i="7"/>
  <c r="I571" i="7"/>
  <c r="D571" i="7"/>
  <c r="C571" i="7"/>
  <c r="B571" i="7"/>
  <c r="A571" i="7"/>
  <c r="D570" i="7"/>
  <c r="C570" i="7"/>
  <c r="H571" i="7" s="1"/>
  <c r="H572" i="7" s="1"/>
  <c r="B570" i="7"/>
  <c r="A570" i="7"/>
  <c r="D569" i="7"/>
  <c r="C569" i="7"/>
  <c r="B569" i="7"/>
  <c r="A569" i="7"/>
  <c r="D568" i="7"/>
  <c r="C568" i="7"/>
  <c r="B568" i="7"/>
  <c r="A568" i="7"/>
  <c r="D567" i="7"/>
  <c r="C567" i="7"/>
  <c r="B567" i="7"/>
  <c r="A567" i="7"/>
  <c r="D566" i="7"/>
  <c r="C566" i="7"/>
  <c r="B566" i="7"/>
  <c r="A566" i="7"/>
  <c r="D565" i="7"/>
  <c r="C565" i="7"/>
  <c r="B565" i="7"/>
  <c r="A565" i="7"/>
  <c r="D564" i="7"/>
  <c r="C564" i="7"/>
  <c r="B564" i="7"/>
  <c r="A564" i="7"/>
  <c r="D563" i="7"/>
  <c r="C563" i="7"/>
  <c r="B563" i="7"/>
  <c r="A563" i="7"/>
  <c r="D562" i="7"/>
  <c r="C562" i="7"/>
  <c r="B562" i="7"/>
  <c r="A562" i="7"/>
  <c r="D561" i="7"/>
  <c r="C561" i="7"/>
  <c r="B561" i="7"/>
  <c r="A561" i="7"/>
  <c r="D560" i="7"/>
  <c r="C560" i="7"/>
  <c r="B560" i="7"/>
  <c r="A560" i="7"/>
  <c r="D559" i="7"/>
  <c r="C559" i="7"/>
  <c r="B559" i="7"/>
  <c r="A559" i="7"/>
  <c r="D558" i="7"/>
  <c r="C558" i="7"/>
  <c r="B558" i="7"/>
  <c r="A558" i="7"/>
  <c r="D557" i="7"/>
  <c r="C557" i="7"/>
  <c r="B557" i="7"/>
  <c r="A557" i="7"/>
  <c r="D556" i="7"/>
  <c r="H556" i="7" s="1"/>
  <c r="C556" i="7"/>
  <c r="B556" i="7"/>
  <c r="A556" i="7"/>
  <c r="I555" i="7"/>
  <c r="D555" i="7"/>
  <c r="C555" i="7"/>
  <c r="B555" i="7"/>
  <c r="A555" i="7"/>
  <c r="D554" i="7"/>
  <c r="C554" i="7"/>
  <c r="H555" i="7" s="1"/>
  <c r="B554" i="7"/>
  <c r="A554" i="7"/>
  <c r="D553" i="7"/>
  <c r="C553" i="7"/>
  <c r="B553" i="7"/>
  <c r="A553" i="7"/>
  <c r="D552" i="7"/>
  <c r="C552" i="7"/>
  <c r="B552" i="7"/>
  <c r="A552" i="7"/>
  <c r="D551" i="7"/>
  <c r="C551" i="7"/>
  <c r="B551" i="7"/>
  <c r="A551" i="7"/>
  <c r="D550" i="7"/>
  <c r="C550" i="7"/>
  <c r="B550" i="7"/>
  <c r="A550" i="7"/>
  <c r="D549" i="7"/>
  <c r="C549" i="7"/>
  <c r="B549" i="7"/>
  <c r="A549" i="7"/>
  <c r="D548" i="7"/>
  <c r="C548" i="7"/>
  <c r="B548" i="7"/>
  <c r="A548" i="7"/>
  <c r="D547" i="7"/>
  <c r="C547" i="7"/>
  <c r="B547" i="7"/>
  <c r="A547" i="7"/>
  <c r="D546" i="7"/>
  <c r="C546" i="7"/>
  <c r="B546" i="7"/>
  <c r="A546" i="7"/>
  <c r="D545" i="7"/>
  <c r="C545" i="7"/>
  <c r="B545" i="7"/>
  <c r="A545" i="7"/>
  <c r="D544" i="7"/>
  <c r="C544" i="7"/>
  <c r="B544" i="7"/>
  <c r="A544" i="7"/>
  <c r="D543" i="7"/>
  <c r="C543" i="7"/>
  <c r="B543" i="7"/>
  <c r="A543" i="7"/>
  <c r="D542" i="7"/>
  <c r="C542" i="7"/>
  <c r="B542" i="7"/>
  <c r="A542" i="7"/>
  <c r="D541" i="7"/>
  <c r="C541" i="7"/>
  <c r="B541" i="7"/>
  <c r="A541" i="7"/>
  <c r="D540" i="7"/>
  <c r="C540" i="7"/>
  <c r="B540" i="7"/>
  <c r="A540" i="7"/>
  <c r="D539" i="7"/>
  <c r="C539" i="7"/>
  <c r="B539" i="7"/>
  <c r="A539" i="7"/>
  <c r="D538" i="7"/>
  <c r="C538" i="7"/>
  <c r="B538" i="7"/>
  <c r="A538" i="7"/>
  <c r="D537" i="7"/>
  <c r="C537" i="7"/>
  <c r="B537" i="7"/>
  <c r="A537" i="7"/>
  <c r="D536" i="7"/>
  <c r="C536" i="7"/>
  <c r="B536" i="7"/>
  <c r="A536" i="7"/>
  <c r="D535" i="7"/>
  <c r="C535" i="7"/>
  <c r="B535" i="7"/>
  <c r="A535" i="7"/>
  <c r="D534" i="7"/>
  <c r="C534" i="7"/>
  <c r="B534" i="7"/>
  <c r="A534" i="7"/>
  <c r="D533" i="7"/>
  <c r="C533" i="7"/>
  <c r="B533" i="7"/>
  <c r="A533" i="7"/>
  <c r="H532" i="7"/>
  <c r="I532" i="7" s="1"/>
  <c r="J532" i="7" s="1"/>
  <c r="D532" i="7"/>
  <c r="C532" i="7"/>
  <c r="B532" i="7"/>
  <c r="E533" i="7" s="1"/>
  <c r="A532" i="7"/>
  <c r="D531" i="7"/>
  <c r="C531" i="7"/>
  <c r="B531" i="7"/>
  <c r="E532" i="7" s="1"/>
  <c r="A531" i="7"/>
  <c r="D530" i="7"/>
  <c r="C530" i="7"/>
  <c r="B530" i="7"/>
  <c r="A530" i="7"/>
  <c r="D529" i="7"/>
  <c r="C529" i="7"/>
  <c r="B529" i="7"/>
  <c r="A529" i="7"/>
  <c r="D528" i="7"/>
  <c r="C528" i="7"/>
  <c r="B528" i="7"/>
  <c r="A528" i="7"/>
  <c r="D527" i="7"/>
  <c r="C527" i="7"/>
  <c r="B527" i="7"/>
  <c r="A527" i="7"/>
  <c r="D526" i="7"/>
  <c r="C526" i="7"/>
  <c r="B526" i="7"/>
  <c r="A526" i="7"/>
  <c r="D525" i="7"/>
  <c r="C525" i="7"/>
  <c r="B525" i="7"/>
  <c r="A525" i="7"/>
  <c r="D524" i="7"/>
  <c r="H524" i="7" s="1"/>
  <c r="I524" i="7" s="1"/>
  <c r="J524" i="7" s="1"/>
  <c r="C524" i="7"/>
  <c r="B524" i="7"/>
  <c r="A524" i="7"/>
  <c r="D523" i="7"/>
  <c r="C523" i="7"/>
  <c r="B523" i="7"/>
  <c r="A523" i="7"/>
  <c r="D522" i="7"/>
  <c r="C522" i="7"/>
  <c r="B522" i="7"/>
  <c r="A522" i="7"/>
  <c r="D521" i="7"/>
  <c r="C521" i="7"/>
  <c r="B521" i="7"/>
  <c r="A521" i="7"/>
  <c r="D520" i="7"/>
  <c r="C520" i="7"/>
  <c r="B520" i="7"/>
  <c r="A520" i="7"/>
  <c r="D519" i="7"/>
  <c r="C519" i="7"/>
  <c r="B519" i="7"/>
  <c r="A519" i="7"/>
  <c r="D518" i="7"/>
  <c r="C518" i="7"/>
  <c r="B518" i="7"/>
  <c r="A518" i="7"/>
  <c r="D517" i="7"/>
  <c r="C517" i="7"/>
  <c r="B517" i="7"/>
  <c r="A517" i="7"/>
  <c r="H516" i="7"/>
  <c r="I516" i="7" s="1"/>
  <c r="J516" i="7" s="1"/>
  <c r="D516" i="7"/>
  <c r="C516" i="7"/>
  <c r="B516" i="7"/>
  <c r="A516" i="7"/>
  <c r="D515" i="7"/>
  <c r="C515" i="7"/>
  <c r="B515" i="7"/>
  <c r="A515" i="7"/>
  <c r="D514" i="7"/>
  <c r="C514" i="7"/>
  <c r="B514" i="7"/>
  <c r="A514" i="7"/>
  <c r="D513" i="7"/>
  <c r="C513" i="7"/>
  <c r="B513" i="7"/>
  <c r="A513" i="7"/>
  <c r="D512" i="7"/>
  <c r="C512" i="7"/>
  <c r="B512" i="7"/>
  <c r="A512" i="7"/>
  <c r="D511" i="7"/>
  <c r="C511" i="7"/>
  <c r="B511" i="7"/>
  <c r="A511" i="7"/>
  <c r="D510" i="7"/>
  <c r="C510" i="7"/>
  <c r="B510" i="7"/>
  <c r="A510" i="7"/>
  <c r="D509" i="7"/>
  <c r="C509" i="7"/>
  <c r="B509" i="7"/>
  <c r="A509" i="7"/>
  <c r="D508" i="7"/>
  <c r="C508" i="7"/>
  <c r="B508" i="7"/>
  <c r="A508" i="7"/>
  <c r="D507" i="7"/>
  <c r="C507" i="7"/>
  <c r="B507" i="7"/>
  <c r="A507" i="7"/>
  <c r="D506" i="7"/>
  <c r="C506" i="7"/>
  <c r="B506" i="7"/>
  <c r="A506" i="7"/>
  <c r="D505" i="7"/>
  <c r="C505" i="7"/>
  <c r="B505" i="7"/>
  <c r="A505" i="7"/>
  <c r="D504" i="7"/>
  <c r="C504" i="7"/>
  <c r="B504" i="7"/>
  <c r="A504" i="7"/>
  <c r="D503" i="7"/>
  <c r="C503" i="7"/>
  <c r="H503" i="7" s="1"/>
  <c r="B503" i="7"/>
  <c r="A503" i="7"/>
  <c r="D502" i="7"/>
  <c r="C502" i="7"/>
  <c r="B502" i="7"/>
  <c r="A502" i="7"/>
  <c r="D501" i="7"/>
  <c r="C501" i="7"/>
  <c r="B501" i="7"/>
  <c r="A501" i="7"/>
  <c r="D500" i="7"/>
  <c r="C500" i="7"/>
  <c r="B500" i="7"/>
  <c r="A500" i="7"/>
  <c r="D499" i="7"/>
  <c r="C499" i="7"/>
  <c r="B499" i="7"/>
  <c r="A499" i="7"/>
  <c r="D498" i="7"/>
  <c r="C498" i="7"/>
  <c r="B498" i="7"/>
  <c r="A498" i="7"/>
  <c r="D497" i="7"/>
  <c r="C497" i="7"/>
  <c r="B497" i="7"/>
  <c r="A497" i="7"/>
  <c r="D496" i="7"/>
  <c r="C496" i="7"/>
  <c r="B496" i="7"/>
  <c r="A496" i="7"/>
  <c r="D495" i="7"/>
  <c r="C495" i="7"/>
  <c r="B495" i="7"/>
  <c r="A495" i="7"/>
  <c r="D494" i="7"/>
  <c r="C494" i="7"/>
  <c r="B494" i="7"/>
  <c r="A494" i="7"/>
  <c r="D493" i="7"/>
  <c r="C493" i="7"/>
  <c r="B493" i="7"/>
  <c r="A493" i="7"/>
  <c r="D492" i="7"/>
  <c r="C492" i="7"/>
  <c r="B492" i="7"/>
  <c r="A492" i="7"/>
  <c r="D491" i="7"/>
  <c r="C491" i="7"/>
  <c r="B491" i="7"/>
  <c r="A491" i="7"/>
  <c r="D490" i="7"/>
  <c r="C490" i="7"/>
  <c r="B490" i="7"/>
  <c r="A490" i="7"/>
  <c r="D489" i="7"/>
  <c r="C489" i="7"/>
  <c r="B489" i="7"/>
  <c r="A489" i="7"/>
  <c r="D488" i="7"/>
  <c r="C488" i="7"/>
  <c r="B488" i="7"/>
  <c r="A488" i="7"/>
  <c r="D487" i="7"/>
  <c r="C487" i="7"/>
  <c r="B487" i="7"/>
  <c r="A487" i="7"/>
  <c r="D486" i="7"/>
  <c r="C486" i="7"/>
  <c r="B486" i="7"/>
  <c r="A486" i="7"/>
  <c r="D485" i="7"/>
  <c r="C485" i="7"/>
  <c r="B485" i="7"/>
  <c r="A485" i="7"/>
  <c r="D484" i="7"/>
  <c r="C484" i="7"/>
  <c r="B484" i="7"/>
  <c r="A484" i="7"/>
  <c r="D483" i="7"/>
  <c r="C483" i="7"/>
  <c r="B483" i="7"/>
  <c r="A483" i="7"/>
  <c r="D482" i="7"/>
  <c r="C482" i="7"/>
  <c r="B482" i="7"/>
  <c r="A482" i="7"/>
  <c r="D481" i="7"/>
  <c r="C481" i="7"/>
  <c r="B481" i="7"/>
  <c r="A481" i="7"/>
  <c r="D480" i="7"/>
  <c r="C480" i="7"/>
  <c r="B480" i="7"/>
  <c r="A480" i="7"/>
  <c r="D479" i="7"/>
  <c r="C479" i="7"/>
  <c r="B479" i="7"/>
  <c r="A479" i="7"/>
  <c r="D478" i="7"/>
  <c r="C478" i="7"/>
  <c r="B478" i="7"/>
  <c r="A478" i="7"/>
  <c r="D477" i="7"/>
  <c r="C477" i="7"/>
  <c r="B477" i="7"/>
  <c r="A477" i="7"/>
  <c r="D476" i="7"/>
  <c r="C476" i="7"/>
  <c r="B476" i="7"/>
  <c r="A476" i="7"/>
  <c r="D475" i="7"/>
  <c r="C475" i="7"/>
  <c r="B475" i="7"/>
  <c r="A475" i="7"/>
  <c r="D474" i="7"/>
  <c r="C474" i="7"/>
  <c r="B474" i="7"/>
  <c r="A474" i="7"/>
  <c r="D473" i="7"/>
  <c r="C473" i="7"/>
  <c r="B473" i="7"/>
  <c r="A473" i="7"/>
  <c r="D472" i="7"/>
  <c r="C472" i="7"/>
  <c r="B472" i="7"/>
  <c r="A472" i="7"/>
  <c r="D471" i="7"/>
  <c r="C471" i="7"/>
  <c r="B471" i="7"/>
  <c r="A471" i="7"/>
  <c r="D470" i="7"/>
  <c r="C470" i="7"/>
  <c r="B470" i="7"/>
  <c r="A470" i="7"/>
  <c r="D469" i="7"/>
  <c r="C469" i="7"/>
  <c r="B469" i="7"/>
  <c r="A469" i="7"/>
  <c r="D468" i="7"/>
  <c r="C468" i="7"/>
  <c r="B468" i="7"/>
  <c r="A468" i="7"/>
  <c r="D467" i="7"/>
  <c r="C467" i="7"/>
  <c r="B467" i="7"/>
  <c r="A467" i="7"/>
  <c r="D466" i="7"/>
  <c r="C466" i="7"/>
  <c r="B466" i="7"/>
  <c r="A466" i="7"/>
  <c r="D465" i="7"/>
  <c r="C465" i="7"/>
  <c r="B465" i="7"/>
  <c r="A465" i="7"/>
  <c r="D464" i="7"/>
  <c r="C464" i="7"/>
  <c r="B464" i="7"/>
  <c r="A464" i="7"/>
  <c r="D463" i="7"/>
  <c r="C463" i="7"/>
  <c r="B463" i="7"/>
  <c r="A463" i="7"/>
  <c r="D462" i="7"/>
  <c r="C462" i="7"/>
  <c r="B462" i="7"/>
  <c r="A462" i="7"/>
  <c r="D461" i="7"/>
  <c r="C461" i="7"/>
  <c r="B461" i="7"/>
  <c r="A461" i="7"/>
  <c r="D460" i="7"/>
  <c r="C460" i="7"/>
  <c r="B460" i="7"/>
  <c r="A460" i="7"/>
  <c r="D459" i="7"/>
  <c r="C459" i="7"/>
  <c r="B459" i="7"/>
  <c r="A459" i="7"/>
  <c r="D458" i="7"/>
  <c r="C458" i="7"/>
  <c r="B458" i="7"/>
  <c r="A458" i="7"/>
  <c r="D457" i="7"/>
  <c r="C457" i="7"/>
  <c r="B457" i="7"/>
  <c r="A457" i="7"/>
  <c r="D456" i="7"/>
  <c r="C456" i="7"/>
  <c r="B456" i="7"/>
  <c r="A456" i="7"/>
  <c r="D455" i="7"/>
  <c r="C455" i="7"/>
  <c r="B455" i="7"/>
  <c r="A455" i="7"/>
  <c r="D454" i="7"/>
  <c r="C454" i="7"/>
  <c r="B454" i="7"/>
  <c r="A454" i="7"/>
  <c r="D453" i="7"/>
  <c r="C453" i="7"/>
  <c r="B453" i="7"/>
  <c r="A453" i="7"/>
  <c r="D452" i="7"/>
  <c r="C452" i="7"/>
  <c r="B452" i="7"/>
  <c r="A452" i="7"/>
  <c r="D451" i="7"/>
  <c r="C451" i="7"/>
  <c r="B451" i="7"/>
  <c r="A451" i="7"/>
  <c r="D450" i="7"/>
  <c r="C450" i="7"/>
  <c r="B450" i="7"/>
  <c r="A450" i="7"/>
  <c r="D449" i="7"/>
  <c r="H449" i="7" s="1"/>
  <c r="I449" i="7" s="1"/>
  <c r="J449" i="7" s="1"/>
  <c r="C449" i="7"/>
  <c r="B449" i="7"/>
  <c r="A449" i="7"/>
  <c r="D448" i="7"/>
  <c r="C448" i="7"/>
  <c r="B448" i="7"/>
  <c r="A448" i="7"/>
  <c r="D447" i="7"/>
  <c r="C447" i="7"/>
  <c r="B447" i="7"/>
  <c r="A447" i="7"/>
  <c r="D446" i="7"/>
  <c r="C446" i="7"/>
  <c r="B446" i="7"/>
  <c r="A446" i="7"/>
  <c r="D445" i="7"/>
  <c r="C445" i="7"/>
  <c r="B445" i="7"/>
  <c r="A445" i="7"/>
  <c r="D444" i="7"/>
  <c r="C444" i="7"/>
  <c r="B444" i="7"/>
  <c r="A444" i="7"/>
  <c r="D443" i="7"/>
  <c r="C443" i="7"/>
  <c r="B443" i="7"/>
  <c r="A443" i="7"/>
  <c r="D442" i="7"/>
  <c r="C442" i="7"/>
  <c r="B442" i="7"/>
  <c r="A442" i="7"/>
  <c r="D441" i="7"/>
  <c r="C441" i="7"/>
  <c r="B441" i="7"/>
  <c r="A441" i="7"/>
  <c r="D440" i="7"/>
  <c r="C440" i="7"/>
  <c r="B440" i="7"/>
  <c r="A440" i="7"/>
  <c r="D439" i="7"/>
  <c r="C439" i="7"/>
  <c r="B439" i="7"/>
  <c r="A439" i="7"/>
  <c r="D438" i="7"/>
  <c r="C438" i="7"/>
  <c r="B438" i="7"/>
  <c r="A438" i="7"/>
  <c r="D437" i="7"/>
  <c r="H437" i="7" s="1"/>
  <c r="I437" i="7" s="1"/>
  <c r="J437" i="7" s="1"/>
  <c r="C437" i="7"/>
  <c r="B437" i="7"/>
  <c r="A437" i="7"/>
  <c r="D436" i="7"/>
  <c r="C436" i="7"/>
  <c r="B436" i="7"/>
  <c r="A436" i="7"/>
  <c r="D435" i="7"/>
  <c r="C435" i="7"/>
  <c r="B435" i="7"/>
  <c r="A435" i="7"/>
  <c r="D434" i="7"/>
  <c r="C434" i="7"/>
  <c r="B434" i="7"/>
  <c r="A434" i="7"/>
  <c r="D433" i="7"/>
  <c r="C433" i="7"/>
  <c r="B433" i="7"/>
  <c r="A433" i="7"/>
  <c r="D432" i="7"/>
  <c r="C432" i="7"/>
  <c r="B432" i="7"/>
  <c r="A432" i="7"/>
  <c r="D431" i="7"/>
  <c r="C431" i="7"/>
  <c r="B431" i="7"/>
  <c r="A431" i="7"/>
  <c r="D430" i="7"/>
  <c r="C430" i="7"/>
  <c r="B430" i="7"/>
  <c r="A430" i="7"/>
  <c r="D429" i="7"/>
  <c r="C429" i="7"/>
  <c r="B429" i="7"/>
  <c r="A429" i="7"/>
  <c r="D428" i="7"/>
  <c r="C428" i="7"/>
  <c r="B428" i="7"/>
  <c r="A428" i="7"/>
  <c r="D427" i="7"/>
  <c r="C427" i="7"/>
  <c r="B427" i="7"/>
  <c r="A427" i="7"/>
  <c r="D426" i="7"/>
  <c r="C426" i="7"/>
  <c r="B426" i="7"/>
  <c r="A426" i="7"/>
  <c r="D425" i="7"/>
  <c r="C425" i="7"/>
  <c r="B425" i="7"/>
  <c r="A425" i="7"/>
  <c r="D424" i="7"/>
  <c r="C424" i="7"/>
  <c r="B424" i="7"/>
  <c r="A424" i="7"/>
  <c r="D423" i="7"/>
  <c r="C423" i="7"/>
  <c r="B423" i="7"/>
  <c r="A423" i="7"/>
  <c r="D422" i="7"/>
  <c r="C422" i="7"/>
  <c r="B422" i="7"/>
  <c r="A422" i="7"/>
  <c r="D421" i="7"/>
  <c r="C421" i="7"/>
  <c r="B421" i="7"/>
  <c r="A421" i="7"/>
  <c r="D420" i="7"/>
  <c r="C420" i="7"/>
  <c r="B420" i="7"/>
  <c r="A420" i="7"/>
  <c r="D419" i="7"/>
  <c r="C419" i="7"/>
  <c r="B419" i="7"/>
  <c r="A419" i="7"/>
  <c r="D418" i="7"/>
  <c r="C418" i="7"/>
  <c r="B418" i="7"/>
  <c r="A418" i="7"/>
  <c r="D417" i="7"/>
  <c r="C417" i="7"/>
  <c r="B417" i="7"/>
  <c r="A417" i="7"/>
  <c r="D416" i="7"/>
  <c r="C416" i="7"/>
  <c r="B416" i="7"/>
  <c r="A416" i="7"/>
  <c r="D415" i="7"/>
  <c r="C415" i="7"/>
  <c r="B415" i="7"/>
  <c r="A415" i="7"/>
  <c r="D414" i="7"/>
  <c r="C414" i="7"/>
  <c r="B414" i="7"/>
  <c r="A414" i="7"/>
  <c r="D413" i="7"/>
  <c r="C413" i="7"/>
  <c r="B413" i="7"/>
  <c r="A413" i="7"/>
  <c r="D412" i="7"/>
  <c r="C412" i="7"/>
  <c r="B412" i="7"/>
  <c r="A412" i="7"/>
  <c r="D411" i="7"/>
  <c r="C411" i="7"/>
  <c r="B411" i="7"/>
  <c r="A411" i="7"/>
  <c r="D410" i="7"/>
  <c r="C410" i="7"/>
  <c r="B410" i="7"/>
  <c r="A410" i="7"/>
  <c r="D409" i="7"/>
  <c r="C409" i="7"/>
  <c r="B409" i="7"/>
  <c r="A409" i="7"/>
  <c r="D408" i="7"/>
  <c r="C408" i="7"/>
  <c r="B408" i="7"/>
  <c r="A408" i="7"/>
  <c r="D407" i="7"/>
  <c r="C407" i="7"/>
  <c r="B407" i="7"/>
  <c r="A407" i="7"/>
  <c r="D406" i="7"/>
  <c r="C406" i="7"/>
  <c r="B406" i="7"/>
  <c r="A406" i="7"/>
  <c r="D405" i="7"/>
  <c r="C405" i="7"/>
  <c r="B405" i="7"/>
  <c r="A405" i="7"/>
  <c r="D404" i="7"/>
  <c r="C404" i="7"/>
  <c r="B404" i="7"/>
  <c r="A404" i="7"/>
  <c r="D403" i="7"/>
  <c r="C403" i="7"/>
  <c r="B403" i="7"/>
  <c r="A403" i="7"/>
  <c r="D402" i="7"/>
  <c r="C402" i="7"/>
  <c r="B402" i="7"/>
  <c r="A402" i="7"/>
  <c r="D401" i="7"/>
  <c r="C401" i="7"/>
  <c r="B401" i="7"/>
  <c r="E402" i="7" s="1"/>
  <c r="A401" i="7"/>
  <c r="E400" i="7"/>
  <c r="D400" i="7"/>
  <c r="C400" i="7"/>
  <c r="H400" i="7" s="1"/>
  <c r="H401" i="7" s="1"/>
  <c r="H402" i="7" s="1"/>
  <c r="B400" i="7"/>
  <c r="E401" i="7" s="1"/>
  <c r="A400" i="7"/>
  <c r="D399" i="7"/>
  <c r="C399" i="7"/>
  <c r="B399" i="7"/>
  <c r="A399" i="7"/>
  <c r="D398" i="7"/>
  <c r="C398" i="7"/>
  <c r="B398" i="7"/>
  <c r="A398" i="7"/>
  <c r="D397" i="7"/>
  <c r="C397" i="7"/>
  <c r="B397" i="7"/>
  <c r="A397" i="7"/>
  <c r="D396" i="7"/>
  <c r="C396" i="7"/>
  <c r="B396" i="7"/>
  <c r="A396" i="7"/>
  <c r="D395" i="7"/>
  <c r="C395" i="7"/>
  <c r="B395" i="7"/>
  <c r="A395" i="7"/>
  <c r="D394" i="7"/>
  <c r="C394" i="7"/>
  <c r="B394" i="7"/>
  <c r="A394" i="7"/>
  <c r="D393" i="7"/>
  <c r="C393" i="7"/>
  <c r="B393" i="7"/>
  <c r="A393" i="7"/>
  <c r="D392" i="7"/>
  <c r="C392" i="7"/>
  <c r="B392" i="7"/>
  <c r="A392" i="7"/>
  <c r="D391" i="7"/>
  <c r="C391" i="7"/>
  <c r="B391" i="7"/>
  <c r="A391" i="7"/>
  <c r="D390" i="7"/>
  <c r="H390" i="7" s="1"/>
  <c r="I390" i="7" s="1"/>
  <c r="J390" i="7" s="1"/>
  <c r="C390" i="7"/>
  <c r="B390" i="7"/>
  <c r="A390" i="7"/>
  <c r="D389" i="7"/>
  <c r="C389" i="7"/>
  <c r="B389" i="7"/>
  <c r="A389" i="7"/>
  <c r="D388" i="7"/>
  <c r="C388" i="7"/>
  <c r="B388" i="7"/>
  <c r="A388" i="7"/>
  <c r="D387" i="7"/>
  <c r="C387" i="7"/>
  <c r="B387" i="7"/>
  <c r="A387" i="7"/>
  <c r="D386" i="7"/>
  <c r="C386" i="7"/>
  <c r="B386" i="7"/>
  <c r="A386" i="7"/>
  <c r="D385" i="7"/>
  <c r="C385" i="7"/>
  <c r="B385" i="7"/>
  <c r="A385" i="7"/>
  <c r="D384" i="7"/>
  <c r="C384" i="7"/>
  <c r="B384" i="7"/>
  <c r="A384" i="7"/>
  <c r="D383" i="7"/>
  <c r="C383" i="7"/>
  <c r="B383" i="7"/>
  <c r="A383" i="7"/>
  <c r="D382" i="7"/>
  <c r="C382" i="7"/>
  <c r="B382" i="7"/>
  <c r="A382" i="7"/>
  <c r="D381" i="7"/>
  <c r="C381" i="7"/>
  <c r="B381" i="7"/>
  <c r="A381" i="7"/>
  <c r="D380" i="7"/>
  <c r="C380" i="7"/>
  <c r="B380" i="7"/>
  <c r="A380" i="7"/>
  <c r="D379" i="7"/>
  <c r="C379" i="7"/>
  <c r="B379" i="7"/>
  <c r="A379" i="7"/>
  <c r="H378" i="7"/>
  <c r="D378" i="7"/>
  <c r="C378" i="7"/>
  <c r="B378" i="7"/>
  <c r="A378" i="7"/>
  <c r="I377" i="7"/>
  <c r="D377" i="7"/>
  <c r="C377" i="7"/>
  <c r="H377" i="7" s="1"/>
  <c r="B377" i="7"/>
  <c r="A377" i="7"/>
  <c r="D376" i="7"/>
  <c r="C376" i="7"/>
  <c r="B376" i="7"/>
  <c r="A376" i="7"/>
  <c r="D375" i="7"/>
  <c r="C375" i="7"/>
  <c r="B375" i="7"/>
  <c r="A375" i="7"/>
  <c r="D374" i="7"/>
  <c r="C374" i="7"/>
  <c r="B374" i="7"/>
  <c r="A374" i="7"/>
  <c r="D373" i="7"/>
  <c r="C373" i="7"/>
  <c r="B373" i="7"/>
  <c r="A373" i="7"/>
  <c r="D372" i="7"/>
  <c r="C372" i="7"/>
  <c r="B372" i="7"/>
  <c r="A372" i="7"/>
  <c r="D371" i="7"/>
  <c r="C371" i="7"/>
  <c r="B371" i="7"/>
  <c r="A371" i="7"/>
  <c r="D370" i="7"/>
  <c r="C370" i="7"/>
  <c r="B370" i="7"/>
  <c r="A370" i="7"/>
  <c r="D369" i="7"/>
  <c r="C369" i="7"/>
  <c r="B369" i="7"/>
  <c r="A369" i="7"/>
  <c r="D368" i="7"/>
  <c r="C368" i="7"/>
  <c r="B368" i="7"/>
  <c r="A368" i="7"/>
  <c r="D367" i="7"/>
  <c r="C367" i="7"/>
  <c r="B367" i="7"/>
  <c r="A367" i="7"/>
  <c r="H366" i="7"/>
  <c r="I366" i="7" s="1"/>
  <c r="J366" i="7" s="1"/>
  <c r="D366" i="7"/>
  <c r="C366" i="7"/>
  <c r="B366" i="7"/>
  <c r="A366" i="7"/>
  <c r="D365" i="7"/>
  <c r="C365" i="7"/>
  <c r="B365" i="7"/>
  <c r="A365" i="7"/>
  <c r="D364" i="7"/>
  <c r="C364" i="7"/>
  <c r="B364" i="7"/>
  <c r="A364" i="7"/>
  <c r="D363" i="7"/>
  <c r="C363" i="7"/>
  <c r="B363" i="7"/>
  <c r="A363" i="7"/>
  <c r="D362" i="7"/>
  <c r="C362" i="7"/>
  <c r="B362" i="7"/>
  <c r="A362" i="7"/>
  <c r="D361" i="7"/>
  <c r="C361" i="7"/>
  <c r="B361" i="7"/>
  <c r="A361" i="7"/>
  <c r="D360" i="7"/>
  <c r="C360" i="7"/>
  <c r="B360" i="7"/>
  <c r="A360" i="7"/>
  <c r="D359" i="7"/>
  <c r="C359" i="7"/>
  <c r="B359" i="7"/>
  <c r="A359" i="7"/>
  <c r="D358" i="7"/>
  <c r="C358" i="7"/>
  <c r="B358" i="7"/>
  <c r="A358" i="7"/>
  <c r="D357" i="7"/>
  <c r="C357" i="7"/>
  <c r="B357" i="7"/>
  <c r="A357" i="7"/>
  <c r="D356" i="7"/>
  <c r="C356" i="7"/>
  <c r="B356" i="7"/>
  <c r="A356" i="7"/>
  <c r="D355" i="7"/>
  <c r="C355" i="7"/>
  <c r="B355" i="7"/>
  <c r="A355" i="7"/>
  <c r="H354" i="7"/>
  <c r="D354" i="7"/>
  <c r="C354" i="7"/>
  <c r="B354" i="7"/>
  <c r="A354" i="7"/>
  <c r="D353" i="7"/>
  <c r="C353" i="7"/>
  <c r="H353" i="7" s="1"/>
  <c r="I353" i="7" s="1"/>
  <c r="B353" i="7"/>
  <c r="A353" i="7"/>
  <c r="D352" i="7"/>
  <c r="C352" i="7"/>
  <c r="B352" i="7"/>
  <c r="A352" i="7"/>
  <c r="D351" i="7"/>
  <c r="C351" i="7"/>
  <c r="B351" i="7"/>
  <c r="A351" i="7"/>
  <c r="D350" i="7"/>
  <c r="C350" i="7"/>
  <c r="B350" i="7"/>
  <c r="A350" i="7"/>
  <c r="D349" i="7"/>
  <c r="C349" i="7"/>
  <c r="B349" i="7"/>
  <c r="A349" i="7"/>
  <c r="D348" i="7"/>
  <c r="C348" i="7"/>
  <c r="B348" i="7"/>
  <c r="A348" i="7"/>
  <c r="D347" i="7"/>
  <c r="C347" i="7"/>
  <c r="B347" i="7"/>
  <c r="A347" i="7"/>
  <c r="D346" i="7"/>
  <c r="C346" i="7"/>
  <c r="B346" i="7"/>
  <c r="A346" i="7"/>
  <c r="D345" i="7"/>
  <c r="C345" i="7"/>
  <c r="B345" i="7"/>
  <c r="A345" i="7"/>
  <c r="D344" i="7"/>
  <c r="C344" i="7"/>
  <c r="B344" i="7"/>
  <c r="A344" i="7"/>
  <c r="D343" i="7"/>
  <c r="C343" i="7"/>
  <c r="B343" i="7"/>
  <c r="A343" i="7"/>
  <c r="D342" i="7"/>
  <c r="C342" i="7"/>
  <c r="B342" i="7"/>
  <c r="A342" i="7"/>
  <c r="D341" i="7"/>
  <c r="C341" i="7"/>
  <c r="B341" i="7"/>
  <c r="A341" i="7"/>
  <c r="D340" i="7"/>
  <c r="C340" i="7"/>
  <c r="B340" i="7"/>
  <c r="A340" i="7"/>
  <c r="D339" i="7"/>
  <c r="C339" i="7"/>
  <c r="B339" i="7"/>
  <c r="A339" i="7"/>
  <c r="D338" i="7"/>
  <c r="C338" i="7"/>
  <c r="B338" i="7"/>
  <c r="A338" i="7"/>
  <c r="D337" i="7"/>
  <c r="C337" i="7"/>
  <c r="B337" i="7"/>
  <c r="A337" i="7"/>
  <c r="D336" i="7"/>
  <c r="C336" i="7"/>
  <c r="B336" i="7"/>
  <c r="A336" i="7"/>
  <c r="D335" i="7"/>
  <c r="C335" i="7"/>
  <c r="B335" i="7"/>
  <c r="A335" i="7"/>
  <c r="D334" i="7"/>
  <c r="C334" i="7"/>
  <c r="B334" i="7"/>
  <c r="A334" i="7"/>
  <c r="D333" i="7"/>
  <c r="C333" i="7"/>
  <c r="B333" i="7"/>
  <c r="A333" i="7"/>
  <c r="D332" i="7"/>
  <c r="C332" i="7"/>
  <c r="B332" i="7"/>
  <c r="A332" i="7"/>
  <c r="D331" i="7"/>
  <c r="C331" i="7"/>
  <c r="B331" i="7"/>
  <c r="A331" i="7"/>
  <c r="D330" i="7"/>
  <c r="C330" i="7"/>
  <c r="B330" i="7"/>
  <c r="A330" i="7"/>
  <c r="D329" i="7"/>
  <c r="C329" i="7"/>
  <c r="B329" i="7"/>
  <c r="A329" i="7"/>
  <c r="D328" i="7"/>
  <c r="C328" i="7"/>
  <c r="B328" i="7"/>
  <c r="A328" i="7"/>
  <c r="D327" i="7"/>
  <c r="C327" i="7"/>
  <c r="B327" i="7"/>
  <c r="A327" i="7"/>
  <c r="D326" i="7"/>
  <c r="C326" i="7"/>
  <c r="B326" i="7"/>
  <c r="A326" i="7"/>
  <c r="D325" i="7"/>
  <c r="C325" i="7"/>
  <c r="B325" i="7"/>
  <c r="A325" i="7"/>
  <c r="D324" i="7"/>
  <c r="C324" i="7"/>
  <c r="B324" i="7"/>
  <c r="A324" i="7"/>
  <c r="D323" i="7"/>
  <c r="C323" i="7"/>
  <c r="B323" i="7"/>
  <c r="A323" i="7"/>
  <c r="D322" i="7"/>
  <c r="C322" i="7"/>
  <c r="B322" i="7"/>
  <c r="A322" i="7"/>
  <c r="D321" i="7"/>
  <c r="C321" i="7"/>
  <c r="B321" i="7"/>
  <c r="A321" i="7"/>
  <c r="D320" i="7"/>
  <c r="C320" i="7"/>
  <c r="B320" i="7"/>
  <c r="A320" i="7"/>
  <c r="D319" i="7"/>
  <c r="C319" i="7"/>
  <c r="B319" i="7"/>
  <c r="A319" i="7"/>
  <c r="D318" i="7"/>
  <c r="C318" i="7"/>
  <c r="B318" i="7"/>
  <c r="A318" i="7"/>
  <c r="D317" i="7"/>
  <c r="C317" i="7"/>
  <c r="B317" i="7"/>
  <c r="A317" i="7"/>
  <c r="D316" i="7"/>
  <c r="C316" i="7"/>
  <c r="B316" i="7"/>
  <c r="A316" i="7"/>
  <c r="D315" i="7"/>
  <c r="C315" i="7"/>
  <c r="B315" i="7"/>
  <c r="A315" i="7"/>
  <c r="H314" i="7"/>
  <c r="D314" i="7"/>
  <c r="C314" i="7"/>
  <c r="B314" i="7"/>
  <c r="A314" i="7"/>
  <c r="I313" i="7"/>
  <c r="D313" i="7"/>
  <c r="C313" i="7"/>
  <c r="H313" i="7" s="1"/>
  <c r="B313" i="7"/>
  <c r="A313" i="7"/>
  <c r="D312" i="7"/>
  <c r="C312" i="7"/>
  <c r="B312" i="7"/>
  <c r="A312" i="7"/>
  <c r="D311" i="7"/>
  <c r="C311" i="7"/>
  <c r="B311" i="7"/>
  <c r="A311" i="7"/>
  <c r="D310" i="7"/>
  <c r="C310" i="7"/>
  <c r="B310" i="7"/>
  <c r="A310" i="7"/>
  <c r="D309" i="7"/>
  <c r="C309" i="7"/>
  <c r="B309" i="7"/>
  <c r="A309" i="7"/>
  <c r="D308" i="7"/>
  <c r="C308" i="7"/>
  <c r="B308" i="7"/>
  <c r="A308" i="7"/>
  <c r="H307" i="7"/>
  <c r="D307" i="7"/>
  <c r="C307" i="7"/>
  <c r="B307" i="7"/>
  <c r="A307" i="7"/>
  <c r="D306" i="7"/>
  <c r="C306" i="7"/>
  <c r="B306" i="7"/>
  <c r="A306" i="7"/>
  <c r="D305" i="7"/>
  <c r="C305" i="7"/>
  <c r="B305" i="7"/>
  <c r="A305" i="7"/>
  <c r="D304" i="7"/>
  <c r="C304" i="7"/>
  <c r="B304" i="7"/>
  <c r="A304" i="7"/>
  <c r="D303" i="7"/>
  <c r="C303" i="7"/>
  <c r="B303" i="7"/>
  <c r="A303" i="7"/>
  <c r="D302" i="7"/>
  <c r="C302" i="7"/>
  <c r="B302" i="7"/>
  <c r="A302" i="7"/>
  <c r="D301" i="7"/>
  <c r="C301" i="7"/>
  <c r="B301" i="7"/>
  <c r="A301" i="7"/>
  <c r="D300" i="7"/>
  <c r="C300" i="7"/>
  <c r="B300" i="7"/>
  <c r="A300" i="7"/>
  <c r="D299" i="7"/>
  <c r="C299" i="7"/>
  <c r="B299" i="7"/>
  <c r="A299" i="7"/>
  <c r="D298" i="7"/>
  <c r="C298" i="7"/>
  <c r="B298" i="7"/>
  <c r="A298" i="7"/>
  <c r="D297" i="7"/>
  <c r="C297" i="7"/>
  <c r="B297" i="7"/>
  <c r="A297" i="7"/>
  <c r="D296" i="7"/>
  <c r="C296" i="7"/>
  <c r="B296" i="7"/>
  <c r="A296" i="7"/>
  <c r="D295" i="7"/>
  <c r="C295" i="7"/>
  <c r="B295" i="7"/>
  <c r="A295" i="7"/>
  <c r="D294" i="7"/>
  <c r="C294" i="7"/>
  <c r="B294" i="7"/>
  <c r="A294" i="7"/>
  <c r="D293" i="7"/>
  <c r="C293" i="7"/>
  <c r="B293" i="7"/>
  <c r="A293" i="7"/>
  <c r="D292" i="7"/>
  <c r="C292" i="7"/>
  <c r="B292" i="7"/>
  <c r="A292" i="7"/>
  <c r="D291" i="7"/>
  <c r="C291" i="7"/>
  <c r="B291" i="7"/>
  <c r="A291" i="7"/>
  <c r="D290" i="7"/>
  <c r="C290" i="7"/>
  <c r="B290" i="7"/>
  <c r="A290" i="7"/>
  <c r="D289" i="7"/>
  <c r="C289" i="7"/>
  <c r="B289" i="7"/>
  <c r="A289" i="7"/>
  <c r="D288" i="7"/>
  <c r="C288" i="7"/>
  <c r="B288" i="7"/>
  <c r="A288" i="7"/>
  <c r="D287" i="7"/>
  <c r="C287" i="7"/>
  <c r="B287" i="7"/>
  <c r="A287" i="7"/>
  <c r="D286" i="7"/>
  <c r="C286" i="7"/>
  <c r="B286" i="7"/>
  <c r="A286" i="7"/>
  <c r="D285" i="7"/>
  <c r="C285" i="7"/>
  <c r="B285" i="7"/>
  <c r="A285" i="7"/>
  <c r="D284" i="7"/>
  <c r="C284" i="7"/>
  <c r="B284" i="7"/>
  <c r="A284" i="7"/>
  <c r="D283" i="7"/>
  <c r="C283" i="7"/>
  <c r="B283" i="7"/>
  <c r="A283" i="7"/>
  <c r="D282" i="7"/>
  <c r="C282" i="7"/>
  <c r="B282" i="7"/>
  <c r="A282" i="7"/>
  <c r="D281" i="7"/>
  <c r="C281" i="7"/>
  <c r="B281" i="7"/>
  <c r="A281" i="7"/>
  <c r="D280" i="7"/>
  <c r="C280" i="7"/>
  <c r="B280" i="7"/>
  <c r="A280" i="7"/>
  <c r="D279" i="7"/>
  <c r="C279" i="7"/>
  <c r="B279" i="7"/>
  <c r="A279" i="7"/>
  <c r="D278" i="7"/>
  <c r="H278" i="7" s="1"/>
  <c r="I278" i="7" s="1"/>
  <c r="J278" i="7" s="1"/>
  <c r="C278" i="7"/>
  <c r="B278" i="7"/>
  <c r="A278" i="7"/>
  <c r="D277" i="7"/>
  <c r="C277" i="7"/>
  <c r="B277" i="7"/>
  <c r="A277" i="7"/>
  <c r="D276" i="7"/>
  <c r="C276" i="7"/>
  <c r="B276" i="7"/>
  <c r="A276" i="7"/>
  <c r="D275" i="7"/>
  <c r="C275" i="7"/>
  <c r="B275" i="7"/>
  <c r="A275" i="7"/>
  <c r="D274" i="7"/>
  <c r="C274" i="7"/>
  <c r="B274" i="7"/>
  <c r="A274" i="7"/>
  <c r="D273" i="7"/>
  <c r="C273" i="7"/>
  <c r="B273" i="7"/>
  <c r="A273" i="7"/>
  <c r="D272" i="7"/>
  <c r="C272" i="7"/>
  <c r="B272" i="7"/>
  <c r="A272" i="7"/>
  <c r="D271" i="7"/>
  <c r="C271" i="7"/>
  <c r="B271" i="7"/>
  <c r="A271" i="7"/>
  <c r="D270" i="7"/>
  <c r="C270" i="7"/>
  <c r="B270" i="7"/>
  <c r="A270" i="7"/>
  <c r="D269" i="7"/>
  <c r="C269" i="7"/>
  <c r="B269" i="7"/>
  <c r="A269" i="7"/>
  <c r="D268" i="7"/>
  <c r="C268" i="7"/>
  <c r="B268" i="7"/>
  <c r="A268" i="7"/>
  <c r="D267" i="7"/>
  <c r="C267" i="7"/>
  <c r="B267" i="7"/>
  <c r="A267" i="7"/>
  <c r="D266" i="7"/>
  <c r="C266" i="7"/>
  <c r="B266" i="7"/>
  <c r="A266" i="7"/>
  <c r="D265" i="7"/>
  <c r="C265" i="7"/>
  <c r="B265" i="7"/>
  <c r="A265" i="7"/>
  <c r="D264" i="7"/>
  <c r="C264" i="7"/>
  <c r="B264" i="7"/>
  <c r="A264" i="7"/>
  <c r="D263" i="7"/>
  <c r="C263" i="7"/>
  <c r="B263" i="7"/>
  <c r="A263" i="7"/>
  <c r="D262" i="7"/>
  <c r="C262" i="7"/>
  <c r="B262" i="7"/>
  <c r="A262" i="7"/>
  <c r="D261" i="7"/>
  <c r="C261" i="7"/>
  <c r="B261" i="7"/>
  <c r="A261" i="7"/>
  <c r="D260" i="7"/>
  <c r="C260" i="7"/>
  <c r="B260" i="7"/>
  <c r="A260" i="7"/>
  <c r="D259" i="7"/>
  <c r="C259" i="7"/>
  <c r="B259" i="7"/>
  <c r="A259" i="7"/>
  <c r="D258" i="7"/>
  <c r="C258" i="7"/>
  <c r="B258" i="7"/>
  <c r="A258" i="7"/>
  <c r="D257" i="7"/>
  <c r="C257" i="7"/>
  <c r="B257" i="7"/>
  <c r="A257" i="7"/>
  <c r="D256" i="7"/>
  <c r="C256" i="7"/>
  <c r="B256" i="7"/>
  <c r="A256" i="7"/>
  <c r="D255" i="7"/>
  <c r="C255" i="7"/>
  <c r="B255" i="7"/>
  <c r="A255" i="7"/>
  <c r="D254" i="7"/>
  <c r="C254" i="7"/>
  <c r="B254" i="7"/>
  <c r="A254" i="7"/>
  <c r="D253" i="7"/>
  <c r="C253" i="7"/>
  <c r="B253" i="7"/>
  <c r="A253" i="7"/>
  <c r="D252" i="7"/>
  <c r="C252" i="7"/>
  <c r="B252" i="7"/>
  <c r="A252" i="7"/>
  <c r="D251" i="7"/>
  <c r="C251" i="7"/>
  <c r="B251" i="7"/>
  <c r="A251" i="7"/>
  <c r="D250" i="7"/>
  <c r="C250" i="7"/>
  <c r="B250" i="7"/>
  <c r="A250" i="7"/>
  <c r="D249" i="7"/>
  <c r="C249" i="7"/>
  <c r="B249" i="7"/>
  <c r="A249" i="7"/>
  <c r="D248" i="7"/>
  <c r="C248" i="7"/>
  <c r="B248" i="7"/>
  <c r="A248" i="7"/>
  <c r="D247" i="7"/>
  <c r="C247" i="7"/>
  <c r="B247" i="7"/>
  <c r="A247" i="7"/>
  <c r="D246" i="7"/>
  <c r="C246" i="7"/>
  <c r="B246" i="7"/>
  <c r="A246" i="7"/>
  <c r="D245" i="7"/>
  <c r="C245" i="7"/>
  <c r="B245" i="7"/>
  <c r="A245" i="7"/>
  <c r="D244" i="7"/>
  <c r="C244" i="7"/>
  <c r="B244" i="7"/>
  <c r="A244" i="7"/>
  <c r="D243" i="7"/>
  <c r="C243" i="7"/>
  <c r="B243" i="7"/>
  <c r="A243" i="7"/>
  <c r="D242" i="7"/>
  <c r="C242" i="7"/>
  <c r="B242" i="7"/>
  <c r="A242" i="7"/>
  <c r="D241" i="7"/>
  <c r="C241" i="7"/>
  <c r="B241" i="7"/>
  <c r="A241" i="7"/>
  <c r="D240" i="7"/>
  <c r="C240" i="7"/>
  <c r="B240" i="7"/>
  <c r="A240" i="7"/>
  <c r="D239" i="7"/>
  <c r="C239" i="7"/>
  <c r="B239" i="7"/>
  <c r="A239" i="7"/>
  <c r="D238" i="7"/>
  <c r="H238" i="7" s="1"/>
  <c r="I238" i="7" s="1"/>
  <c r="J238" i="7" s="1"/>
  <c r="C238" i="7"/>
  <c r="B238" i="7"/>
  <c r="A238" i="7"/>
  <c r="D237" i="7"/>
  <c r="C237" i="7"/>
  <c r="B237" i="7"/>
  <c r="A237" i="7"/>
  <c r="D236" i="7"/>
  <c r="C236" i="7"/>
  <c r="B236" i="7"/>
  <c r="A236" i="7"/>
  <c r="D235" i="7"/>
  <c r="C235" i="7"/>
  <c r="B235" i="7"/>
  <c r="A235" i="7"/>
  <c r="D234" i="7"/>
  <c r="C234" i="7"/>
  <c r="B234" i="7"/>
  <c r="A234" i="7"/>
  <c r="D233" i="7"/>
  <c r="C233" i="7"/>
  <c r="B233" i="7"/>
  <c r="A233" i="7"/>
  <c r="D232" i="7"/>
  <c r="C232" i="7"/>
  <c r="B232" i="7"/>
  <c r="A232" i="7"/>
  <c r="D231" i="7"/>
  <c r="C231" i="7"/>
  <c r="B231" i="7"/>
  <c r="A231" i="7"/>
  <c r="D230" i="7"/>
  <c r="C230" i="7"/>
  <c r="B230" i="7"/>
  <c r="A230" i="7"/>
  <c r="D229" i="7"/>
  <c r="C229" i="7"/>
  <c r="B229" i="7"/>
  <c r="A229" i="7"/>
  <c r="D228" i="7"/>
  <c r="C228" i="7"/>
  <c r="B228" i="7"/>
  <c r="A228" i="7"/>
  <c r="D227" i="7"/>
  <c r="C227" i="7"/>
  <c r="B227" i="7"/>
  <c r="A227" i="7"/>
  <c r="D226" i="7"/>
  <c r="C226" i="7"/>
  <c r="B226" i="7"/>
  <c r="A226" i="7"/>
  <c r="D225" i="7"/>
  <c r="C225" i="7"/>
  <c r="B225" i="7"/>
  <c r="A225" i="7"/>
  <c r="D224" i="7"/>
  <c r="C224" i="7"/>
  <c r="B224" i="7"/>
  <c r="A224" i="7"/>
  <c r="D223" i="7"/>
  <c r="C223" i="7"/>
  <c r="B223" i="7"/>
  <c r="A223" i="7"/>
  <c r="D222" i="7"/>
  <c r="C222" i="7"/>
  <c r="B222" i="7"/>
  <c r="A222" i="7"/>
  <c r="D221" i="7"/>
  <c r="C221" i="7"/>
  <c r="B221" i="7"/>
  <c r="A221" i="7"/>
  <c r="D220" i="7"/>
  <c r="C220" i="7"/>
  <c r="B220" i="7"/>
  <c r="A220" i="7"/>
  <c r="H219" i="7"/>
  <c r="D219" i="7"/>
  <c r="C219" i="7"/>
  <c r="B219" i="7"/>
  <c r="A219" i="7"/>
  <c r="D218" i="7"/>
  <c r="C218" i="7"/>
  <c r="B218" i="7"/>
  <c r="A218" i="7"/>
  <c r="D217" i="7"/>
  <c r="C217" i="7"/>
  <c r="H217" i="7" s="1"/>
  <c r="H218" i="7" s="1"/>
  <c r="B217" i="7"/>
  <c r="A217" i="7"/>
  <c r="D216" i="7"/>
  <c r="C216" i="7"/>
  <c r="B216" i="7"/>
  <c r="A216" i="7"/>
  <c r="D215" i="7"/>
  <c r="C215" i="7"/>
  <c r="B215" i="7"/>
  <c r="A215" i="7"/>
  <c r="D214" i="7"/>
  <c r="C214" i="7"/>
  <c r="B214" i="7"/>
  <c r="A214" i="7"/>
  <c r="D213" i="7"/>
  <c r="C213" i="7"/>
  <c r="B213" i="7"/>
  <c r="A213" i="7"/>
  <c r="D212" i="7"/>
  <c r="C212" i="7"/>
  <c r="B212" i="7"/>
  <c r="A212" i="7"/>
  <c r="D211" i="7"/>
  <c r="H211" i="7" s="1"/>
  <c r="C211" i="7"/>
  <c r="I211" i="7" s="1"/>
  <c r="J211" i="7" s="1"/>
  <c r="B211" i="7"/>
  <c r="A211" i="7"/>
  <c r="D210" i="7"/>
  <c r="C210" i="7"/>
  <c r="B210" i="7"/>
  <c r="A210" i="7"/>
  <c r="D209" i="7"/>
  <c r="C209" i="7"/>
  <c r="B209" i="7"/>
  <c r="A209" i="7"/>
  <c r="D208" i="7"/>
  <c r="C208" i="7"/>
  <c r="B208" i="7"/>
  <c r="A208" i="7"/>
  <c r="D207" i="7"/>
  <c r="C207" i="7"/>
  <c r="B207" i="7"/>
  <c r="A207" i="7"/>
  <c r="D206" i="7"/>
  <c r="C206" i="7"/>
  <c r="B206" i="7"/>
  <c r="A206" i="7"/>
  <c r="D205" i="7"/>
  <c r="C205" i="7"/>
  <c r="B205" i="7"/>
  <c r="A205" i="7"/>
  <c r="D204" i="7"/>
  <c r="C204" i="7"/>
  <c r="B204" i="7"/>
  <c r="A204" i="7"/>
  <c r="D203" i="7"/>
  <c r="C203" i="7"/>
  <c r="B203" i="7"/>
  <c r="A203" i="7"/>
  <c r="D202" i="7"/>
  <c r="C202" i="7"/>
  <c r="B202" i="7"/>
  <c r="A202" i="7"/>
  <c r="D201" i="7"/>
  <c r="C201" i="7"/>
  <c r="B201" i="7"/>
  <c r="A201" i="7"/>
  <c r="D200" i="7"/>
  <c r="C200" i="7"/>
  <c r="B200" i="7"/>
  <c r="A200" i="7"/>
  <c r="D199" i="7"/>
  <c r="C199" i="7"/>
  <c r="B199" i="7"/>
  <c r="A199" i="7"/>
  <c r="D198" i="7"/>
  <c r="C198" i="7"/>
  <c r="B198" i="7"/>
  <c r="A198" i="7"/>
  <c r="D197" i="7"/>
  <c r="C197" i="7"/>
  <c r="B197" i="7"/>
  <c r="A197" i="7"/>
  <c r="D196" i="7"/>
  <c r="C196" i="7"/>
  <c r="B196" i="7"/>
  <c r="A196" i="7"/>
  <c r="D195" i="7"/>
  <c r="C195" i="7"/>
  <c r="B195" i="7"/>
  <c r="A195" i="7"/>
  <c r="D194" i="7"/>
  <c r="C194" i="7"/>
  <c r="B194" i="7"/>
  <c r="A194" i="7"/>
  <c r="D193" i="7"/>
  <c r="C193" i="7"/>
  <c r="B193" i="7"/>
  <c r="A193" i="7"/>
  <c r="D192" i="7"/>
  <c r="C192" i="7"/>
  <c r="B192" i="7"/>
  <c r="A192" i="7"/>
  <c r="D191" i="7"/>
  <c r="H191" i="7" s="1"/>
  <c r="C191" i="7"/>
  <c r="B191" i="7"/>
  <c r="A191" i="7"/>
  <c r="D190" i="7"/>
  <c r="C190" i="7"/>
  <c r="B190" i="7"/>
  <c r="A190" i="7"/>
  <c r="D189" i="7"/>
  <c r="C189" i="7"/>
  <c r="B189" i="7"/>
  <c r="A189" i="7"/>
  <c r="D188" i="7"/>
  <c r="C188" i="7"/>
  <c r="B188" i="7"/>
  <c r="A188" i="7"/>
  <c r="D187" i="7"/>
  <c r="C187" i="7"/>
  <c r="B187" i="7"/>
  <c r="A187" i="7"/>
  <c r="D186" i="7"/>
  <c r="C186" i="7"/>
  <c r="B186" i="7"/>
  <c r="A186" i="7"/>
  <c r="D185" i="7"/>
  <c r="C185" i="7"/>
  <c r="B185" i="7"/>
  <c r="A185" i="7"/>
  <c r="D184" i="7"/>
  <c r="C184" i="7"/>
  <c r="B184" i="7"/>
  <c r="A184" i="7"/>
  <c r="D183" i="7"/>
  <c r="C183" i="7"/>
  <c r="B183" i="7"/>
  <c r="A183" i="7"/>
  <c r="D182" i="7"/>
  <c r="C182" i="7"/>
  <c r="B182" i="7"/>
  <c r="A182" i="7"/>
  <c r="D181" i="7"/>
  <c r="C181" i="7"/>
  <c r="B181" i="7"/>
  <c r="A181" i="7"/>
  <c r="D180" i="7"/>
  <c r="C180" i="7"/>
  <c r="B180" i="7"/>
  <c r="A180" i="7"/>
  <c r="D179" i="7"/>
  <c r="C179" i="7"/>
  <c r="B179" i="7"/>
  <c r="A179" i="7"/>
  <c r="I178" i="7"/>
  <c r="J178" i="7" s="1"/>
  <c r="D178" i="7"/>
  <c r="H178" i="7" s="1"/>
  <c r="H179" i="7" s="1"/>
  <c r="C178" i="7"/>
  <c r="B178" i="7"/>
  <c r="A178" i="7"/>
  <c r="D177" i="7"/>
  <c r="C177" i="7"/>
  <c r="B177" i="7"/>
  <c r="A177" i="7"/>
  <c r="D176" i="7"/>
  <c r="C176" i="7"/>
  <c r="B176" i="7"/>
  <c r="A176" i="7"/>
  <c r="D175" i="7"/>
  <c r="C175" i="7"/>
  <c r="B175" i="7"/>
  <c r="A175" i="7"/>
  <c r="D174" i="7"/>
  <c r="C174" i="7"/>
  <c r="B174" i="7"/>
  <c r="A174" i="7"/>
  <c r="D173" i="7"/>
  <c r="C173" i="7"/>
  <c r="B173" i="7"/>
  <c r="A173" i="7"/>
  <c r="D172" i="7"/>
  <c r="C172" i="7"/>
  <c r="B172" i="7"/>
  <c r="A172" i="7"/>
  <c r="D171" i="7"/>
  <c r="C171" i="7"/>
  <c r="B171" i="7"/>
  <c r="A171" i="7"/>
  <c r="D170" i="7"/>
  <c r="C170" i="7"/>
  <c r="B170" i="7"/>
  <c r="A170" i="7"/>
  <c r="D169" i="7"/>
  <c r="C169" i="7"/>
  <c r="B169" i="7"/>
  <c r="A169" i="7"/>
  <c r="D168" i="7"/>
  <c r="C168" i="7"/>
  <c r="B168" i="7"/>
  <c r="A168" i="7"/>
  <c r="D167" i="7"/>
  <c r="C167" i="7"/>
  <c r="B167" i="7"/>
  <c r="A167" i="7"/>
  <c r="D166" i="7"/>
  <c r="C166" i="7"/>
  <c r="B166" i="7"/>
  <c r="A166" i="7"/>
  <c r="D165" i="7"/>
  <c r="C165" i="7"/>
  <c r="B165" i="7"/>
  <c r="A165" i="7"/>
  <c r="D164" i="7"/>
  <c r="C164" i="7"/>
  <c r="B164" i="7"/>
  <c r="A164" i="7"/>
  <c r="D163" i="7"/>
  <c r="C163" i="7"/>
  <c r="B163" i="7"/>
  <c r="A163" i="7"/>
  <c r="D162" i="7"/>
  <c r="C162" i="7"/>
  <c r="B162" i="7"/>
  <c r="A162" i="7"/>
  <c r="E161" i="7"/>
  <c r="D161" i="7"/>
  <c r="C161" i="7"/>
  <c r="B161" i="7"/>
  <c r="E162" i="7" s="1"/>
  <c r="A161" i="7"/>
  <c r="D160" i="7"/>
  <c r="C160" i="7"/>
  <c r="B160" i="7"/>
  <c r="A160" i="7"/>
  <c r="D159" i="7"/>
  <c r="C159" i="7"/>
  <c r="B159" i="7"/>
  <c r="A159" i="7"/>
  <c r="D158" i="7"/>
  <c r="C158" i="7"/>
  <c r="B158" i="7"/>
  <c r="A158" i="7"/>
  <c r="D157" i="7"/>
  <c r="C157" i="7"/>
  <c r="B157" i="7"/>
  <c r="A157" i="7"/>
  <c r="D156" i="7"/>
  <c r="C156" i="7"/>
  <c r="B156" i="7"/>
  <c r="A156" i="7"/>
  <c r="D155" i="7"/>
  <c r="C155" i="7"/>
  <c r="B155" i="7"/>
  <c r="A155" i="7"/>
  <c r="D154" i="7"/>
  <c r="C154" i="7"/>
  <c r="B154" i="7"/>
  <c r="A154" i="7"/>
  <c r="D153" i="7"/>
  <c r="C153" i="7"/>
  <c r="B153" i="7"/>
  <c r="A153" i="7"/>
  <c r="D152" i="7"/>
  <c r="C152" i="7"/>
  <c r="B152" i="7"/>
  <c r="A152" i="7"/>
  <c r="D151" i="7"/>
  <c r="C151" i="7"/>
  <c r="B151" i="7"/>
  <c r="A151" i="7"/>
  <c r="D150" i="7"/>
  <c r="C150" i="7"/>
  <c r="B150" i="7"/>
  <c r="A150" i="7"/>
  <c r="D149" i="7"/>
  <c r="C149" i="7"/>
  <c r="B149" i="7"/>
  <c r="A149" i="7"/>
  <c r="D148" i="7"/>
  <c r="C148" i="7"/>
  <c r="B148" i="7"/>
  <c r="A148" i="7"/>
  <c r="D147" i="7"/>
  <c r="C147" i="7"/>
  <c r="B147" i="7"/>
  <c r="A147" i="7"/>
  <c r="D146" i="7"/>
  <c r="C146" i="7"/>
  <c r="B146" i="7"/>
  <c r="A146" i="7"/>
  <c r="D145" i="7"/>
  <c r="C145" i="7"/>
  <c r="B145" i="7"/>
  <c r="A145" i="7"/>
  <c r="D144" i="7"/>
  <c r="C144" i="7"/>
  <c r="B144" i="7"/>
  <c r="A144" i="7"/>
  <c r="D143" i="7"/>
  <c r="C143" i="7"/>
  <c r="B143" i="7"/>
  <c r="A143" i="7"/>
  <c r="D142" i="7"/>
  <c r="C142" i="7"/>
  <c r="B142" i="7"/>
  <c r="A142" i="7"/>
  <c r="D141" i="7"/>
  <c r="C141" i="7"/>
  <c r="B141" i="7"/>
  <c r="A141" i="7"/>
  <c r="D140" i="7"/>
  <c r="C140" i="7"/>
  <c r="B140" i="7"/>
  <c r="A140" i="7"/>
  <c r="D139" i="7"/>
  <c r="C139" i="7"/>
  <c r="B139" i="7"/>
  <c r="A139" i="7"/>
  <c r="D138" i="7"/>
  <c r="C138" i="7"/>
  <c r="B138" i="7"/>
  <c r="A138" i="7"/>
  <c r="D137" i="7"/>
  <c r="C137" i="7"/>
  <c r="B137" i="7"/>
  <c r="A137" i="7"/>
  <c r="D136" i="7"/>
  <c r="C136" i="7"/>
  <c r="B136" i="7"/>
  <c r="A136" i="7"/>
  <c r="D135" i="7"/>
  <c r="C135" i="7"/>
  <c r="B135" i="7"/>
  <c r="A135" i="7"/>
  <c r="D134" i="7"/>
  <c r="C134" i="7"/>
  <c r="B134" i="7"/>
  <c r="A134" i="7"/>
  <c r="D133" i="7"/>
  <c r="C133" i="7"/>
  <c r="B133" i="7"/>
  <c r="A133" i="7"/>
  <c r="D132" i="7"/>
  <c r="C132" i="7"/>
  <c r="B132" i="7"/>
  <c r="A132" i="7"/>
  <c r="D131" i="7"/>
  <c r="C131" i="7"/>
  <c r="B131" i="7"/>
  <c r="A131" i="7"/>
  <c r="H130" i="7"/>
  <c r="I130" i="7" s="1"/>
  <c r="J130" i="7" s="1"/>
  <c r="D130" i="7"/>
  <c r="C130" i="7"/>
  <c r="B130" i="7"/>
  <c r="A130" i="7"/>
  <c r="D129" i="7"/>
  <c r="C129" i="7"/>
  <c r="B129" i="7"/>
  <c r="A129" i="7"/>
  <c r="D128" i="7"/>
  <c r="C128" i="7"/>
  <c r="B128" i="7"/>
  <c r="A128" i="7"/>
  <c r="D127" i="7"/>
  <c r="C127" i="7"/>
  <c r="B127" i="7"/>
  <c r="A127" i="7"/>
  <c r="D126" i="7"/>
  <c r="C126" i="7"/>
  <c r="B126" i="7"/>
  <c r="A126" i="7"/>
  <c r="D125" i="7"/>
  <c r="C125" i="7"/>
  <c r="B125" i="7"/>
  <c r="A125" i="7"/>
  <c r="D124" i="7"/>
  <c r="C124" i="7"/>
  <c r="B124" i="7"/>
  <c r="A124" i="7"/>
  <c r="D123" i="7"/>
  <c r="C123" i="7"/>
  <c r="B123" i="7"/>
  <c r="A123" i="7"/>
  <c r="H122" i="7"/>
  <c r="D122" i="7"/>
  <c r="C122" i="7"/>
  <c r="B122" i="7"/>
  <c r="A122" i="7"/>
  <c r="D121" i="7"/>
  <c r="C121" i="7"/>
  <c r="H121" i="7" s="1"/>
  <c r="I121" i="7" s="1"/>
  <c r="B121" i="7"/>
  <c r="A121" i="7"/>
  <c r="D120" i="7"/>
  <c r="C120" i="7"/>
  <c r="B120" i="7"/>
  <c r="A120" i="7"/>
  <c r="D119" i="7"/>
  <c r="C119" i="7"/>
  <c r="B119" i="7"/>
  <c r="A119" i="7"/>
  <c r="D118" i="7"/>
  <c r="C118" i="7"/>
  <c r="B118" i="7"/>
  <c r="A118" i="7"/>
  <c r="D117" i="7"/>
  <c r="C117" i="7"/>
  <c r="B117" i="7"/>
  <c r="A117" i="7"/>
  <c r="D116" i="7"/>
  <c r="C116" i="7"/>
  <c r="B116" i="7"/>
  <c r="A116" i="7"/>
  <c r="D115" i="7"/>
  <c r="C115" i="7"/>
  <c r="B115" i="7"/>
  <c r="A115" i="7"/>
  <c r="D114" i="7"/>
  <c r="C114" i="7"/>
  <c r="B114" i="7"/>
  <c r="A114" i="7"/>
  <c r="D113" i="7"/>
  <c r="C113" i="7"/>
  <c r="B113" i="7"/>
  <c r="A113" i="7"/>
  <c r="D112" i="7"/>
  <c r="C112" i="7"/>
  <c r="B112" i="7"/>
  <c r="A112" i="7"/>
  <c r="D111" i="7"/>
  <c r="C111" i="7"/>
  <c r="B111" i="7"/>
  <c r="A111" i="7"/>
  <c r="D110" i="7"/>
  <c r="C110" i="7"/>
  <c r="B110" i="7"/>
  <c r="A110" i="7"/>
  <c r="D109" i="7"/>
  <c r="C109" i="7"/>
  <c r="B109" i="7"/>
  <c r="A109" i="7"/>
  <c r="D108" i="7"/>
  <c r="C108" i="7"/>
  <c r="B108" i="7"/>
  <c r="A108" i="7"/>
  <c r="D107" i="7"/>
  <c r="C107" i="7"/>
  <c r="B107" i="7"/>
  <c r="A107" i="7"/>
  <c r="D106" i="7"/>
  <c r="C106" i="7"/>
  <c r="B106" i="7"/>
  <c r="A106" i="7"/>
  <c r="D105" i="7"/>
  <c r="C105" i="7"/>
  <c r="B105" i="7"/>
  <c r="A105" i="7"/>
  <c r="D104" i="7"/>
  <c r="C104" i="7"/>
  <c r="B104" i="7"/>
  <c r="A104" i="7"/>
  <c r="D103" i="7"/>
  <c r="C103" i="7"/>
  <c r="B103" i="7"/>
  <c r="A103" i="7"/>
  <c r="D102" i="7"/>
  <c r="C102" i="7"/>
  <c r="B102" i="7"/>
  <c r="A102" i="7"/>
  <c r="D101" i="7"/>
  <c r="C101" i="7"/>
  <c r="B101" i="7"/>
  <c r="A101" i="7"/>
  <c r="D100" i="7"/>
  <c r="C100" i="7"/>
  <c r="B100" i="7"/>
  <c r="A100" i="7"/>
  <c r="D99" i="7"/>
  <c r="C99" i="7"/>
  <c r="B99" i="7"/>
  <c r="A99" i="7"/>
  <c r="D98" i="7"/>
  <c r="C98" i="7"/>
  <c r="B98" i="7"/>
  <c r="A98" i="7"/>
  <c r="D97" i="7"/>
  <c r="C97" i="7"/>
  <c r="B97" i="7"/>
  <c r="A97" i="7"/>
  <c r="D96" i="7"/>
  <c r="C96" i="7"/>
  <c r="B96" i="7"/>
  <c r="A96" i="7"/>
  <c r="D95" i="7"/>
  <c r="C95" i="7"/>
  <c r="B95" i="7"/>
  <c r="A95" i="7"/>
  <c r="D94" i="7"/>
  <c r="H94" i="7" s="1"/>
  <c r="I94" i="7" s="1"/>
  <c r="J94" i="7" s="1"/>
  <c r="C94" i="7"/>
  <c r="B94" i="7"/>
  <c r="A94" i="7"/>
  <c r="D93" i="7"/>
  <c r="C93" i="7"/>
  <c r="B93" i="7"/>
  <c r="A93" i="7"/>
  <c r="D92" i="7"/>
  <c r="C92" i="7"/>
  <c r="B92" i="7"/>
  <c r="A92" i="7"/>
  <c r="D91" i="7"/>
  <c r="C91" i="7"/>
  <c r="B91" i="7"/>
  <c r="A91" i="7"/>
  <c r="D90" i="7"/>
  <c r="C90" i="7"/>
  <c r="B90" i="7"/>
  <c r="A90" i="7"/>
  <c r="D89" i="7"/>
  <c r="C89" i="7"/>
  <c r="B89" i="7"/>
  <c r="A89" i="7"/>
  <c r="D88" i="7"/>
  <c r="C88" i="7"/>
  <c r="B88" i="7"/>
  <c r="A88" i="7"/>
  <c r="D87" i="7"/>
  <c r="C87" i="7"/>
  <c r="B87" i="7"/>
  <c r="A87" i="7"/>
  <c r="H86" i="7"/>
  <c r="I86" i="7" s="1"/>
  <c r="J86" i="7" s="1"/>
  <c r="D86" i="7"/>
  <c r="C86" i="7"/>
  <c r="B86" i="7"/>
  <c r="A86" i="7"/>
  <c r="D85" i="7"/>
  <c r="C85" i="7"/>
  <c r="B85" i="7"/>
  <c r="A85" i="7"/>
  <c r="D84" i="7"/>
  <c r="C84" i="7"/>
  <c r="B84" i="7"/>
  <c r="A84" i="7"/>
  <c r="D83" i="7"/>
  <c r="C83" i="7"/>
  <c r="B83" i="7"/>
  <c r="A83" i="7"/>
  <c r="D82" i="7"/>
  <c r="C82" i="7"/>
  <c r="B82" i="7"/>
  <c r="A82" i="7"/>
  <c r="D81" i="7"/>
  <c r="C81" i="7"/>
  <c r="B81" i="7"/>
  <c r="A81" i="7"/>
  <c r="D80" i="7"/>
  <c r="C80" i="7"/>
  <c r="B80" i="7"/>
  <c r="A80" i="7"/>
  <c r="D79" i="7"/>
  <c r="C79" i="7"/>
  <c r="B79" i="7"/>
  <c r="A79" i="7"/>
  <c r="D78" i="7"/>
  <c r="C78" i="7"/>
  <c r="B78" i="7"/>
  <c r="A78" i="7"/>
  <c r="D77" i="7"/>
  <c r="C77" i="7"/>
  <c r="B77" i="7"/>
  <c r="A77" i="7"/>
  <c r="D76" i="7"/>
  <c r="C76" i="7"/>
  <c r="B76" i="7"/>
  <c r="A76" i="7"/>
  <c r="D75" i="7"/>
  <c r="C75" i="7"/>
  <c r="B75" i="7"/>
  <c r="A75" i="7"/>
  <c r="D74" i="7"/>
  <c r="C74" i="7"/>
  <c r="B74" i="7"/>
  <c r="A74" i="7"/>
  <c r="D73" i="7"/>
  <c r="C73" i="7"/>
  <c r="B73" i="7"/>
  <c r="A73" i="7"/>
  <c r="D72" i="7"/>
  <c r="C72" i="7"/>
  <c r="B72" i="7"/>
  <c r="A72" i="7"/>
  <c r="D71" i="7"/>
  <c r="C71" i="7"/>
  <c r="B71" i="7"/>
  <c r="A71" i="7"/>
  <c r="D70" i="7"/>
  <c r="C70" i="7"/>
  <c r="B70" i="7"/>
  <c r="A70" i="7"/>
  <c r="D69" i="7"/>
  <c r="C69" i="7"/>
  <c r="B69" i="7"/>
  <c r="A69" i="7"/>
  <c r="D68" i="7"/>
  <c r="C68" i="7"/>
  <c r="B68" i="7"/>
  <c r="A68" i="7"/>
  <c r="D67" i="7"/>
  <c r="C67" i="7"/>
  <c r="B67" i="7"/>
  <c r="A67" i="7"/>
  <c r="D66" i="7"/>
  <c r="C66" i="7"/>
  <c r="B66" i="7"/>
  <c r="A66" i="7"/>
  <c r="D65" i="7"/>
  <c r="C65" i="7"/>
  <c r="B65" i="7"/>
  <c r="A65" i="7"/>
  <c r="D64" i="7"/>
  <c r="C64" i="7"/>
  <c r="B64" i="7"/>
  <c r="A64" i="7"/>
  <c r="D63" i="7"/>
  <c r="C63" i="7"/>
  <c r="B63" i="7"/>
  <c r="A63" i="7"/>
  <c r="D62" i="7"/>
  <c r="C62" i="7"/>
  <c r="B62" i="7"/>
  <c r="A62" i="7"/>
  <c r="D61" i="7"/>
  <c r="C61" i="7"/>
  <c r="B61" i="7"/>
  <c r="A61" i="7"/>
  <c r="D60" i="7"/>
  <c r="C60" i="7"/>
  <c r="B60" i="7"/>
  <c r="A60" i="7"/>
  <c r="D59" i="7"/>
  <c r="C59" i="7"/>
  <c r="B59" i="7"/>
  <c r="A59" i="7"/>
  <c r="D58" i="7"/>
  <c r="C58" i="7"/>
  <c r="B58" i="7"/>
  <c r="A58" i="7"/>
  <c r="D57" i="7"/>
  <c r="C57" i="7"/>
  <c r="B57" i="7"/>
  <c r="A57" i="7"/>
  <c r="D56" i="7"/>
  <c r="C56" i="7"/>
  <c r="B56" i="7"/>
  <c r="A56" i="7"/>
  <c r="D55" i="7"/>
  <c r="C55" i="7"/>
  <c r="B55" i="7"/>
  <c r="A55" i="7"/>
  <c r="D54" i="7"/>
  <c r="C54" i="7"/>
  <c r="B54" i="7"/>
  <c r="A54" i="7"/>
  <c r="E53" i="7"/>
  <c r="D53" i="7"/>
  <c r="C53" i="7"/>
  <c r="B53" i="7"/>
  <c r="A53" i="7"/>
  <c r="D52" i="7"/>
  <c r="C52" i="7"/>
  <c r="B52" i="7"/>
  <c r="A52" i="7"/>
  <c r="D51" i="7"/>
  <c r="C51" i="7"/>
  <c r="B51" i="7"/>
  <c r="A51" i="7"/>
  <c r="H50" i="7"/>
  <c r="I50" i="7" s="1"/>
  <c r="J50" i="7" s="1"/>
  <c r="D50" i="7"/>
  <c r="C50" i="7"/>
  <c r="B50" i="7"/>
  <c r="A50" i="7"/>
  <c r="D49" i="7"/>
  <c r="C49" i="7"/>
  <c r="B49" i="7"/>
  <c r="A49" i="7"/>
  <c r="D48" i="7"/>
  <c r="C48" i="7"/>
  <c r="B48" i="7"/>
  <c r="A48" i="7"/>
  <c r="D47" i="7"/>
  <c r="C47" i="7"/>
  <c r="B47" i="7"/>
  <c r="A47" i="7"/>
  <c r="D46" i="7"/>
  <c r="C46" i="7"/>
  <c r="B46" i="7"/>
  <c r="A46" i="7"/>
  <c r="D45" i="7"/>
  <c r="C45" i="7"/>
  <c r="B45" i="7"/>
  <c r="A45" i="7"/>
  <c r="D44" i="7"/>
  <c r="C44" i="7"/>
  <c r="B44" i="7"/>
  <c r="A44" i="7"/>
  <c r="D43" i="7"/>
  <c r="C43" i="7"/>
  <c r="B43" i="7"/>
  <c r="A43" i="7"/>
  <c r="D42" i="7"/>
  <c r="C42" i="7"/>
  <c r="B42" i="7"/>
  <c r="A42" i="7"/>
  <c r="D41" i="7"/>
  <c r="C41" i="7"/>
  <c r="B41" i="7"/>
  <c r="A41" i="7"/>
  <c r="D40" i="7"/>
  <c r="C40" i="7"/>
  <c r="B40" i="7"/>
  <c r="A40" i="7"/>
  <c r="D39" i="7"/>
  <c r="C39" i="7"/>
  <c r="H39" i="7" s="1"/>
  <c r="I39" i="7" s="1"/>
  <c r="J39" i="7" s="1"/>
  <c r="B39" i="7"/>
  <c r="A39" i="7"/>
  <c r="D38" i="7"/>
  <c r="C38" i="7"/>
  <c r="B38" i="7"/>
  <c r="A38" i="7"/>
  <c r="D37" i="7"/>
  <c r="C37" i="7"/>
  <c r="B37" i="7"/>
  <c r="A37" i="7"/>
  <c r="D36" i="7"/>
  <c r="C36" i="7"/>
  <c r="B36" i="7"/>
  <c r="A36" i="7"/>
  <c r="D35" i="7"/>
  <c r="C35" i="7"/>
  <c r="B35" i="7"/>
  <c r="A35" i="7"/>
  <c r="D34" i="7"/>
  <c r="C34" i="7"/>
  <c r="B34" i="7"/>
  <c r="A34" i="7"/>
  <c r="D33" i="7"/>
  <c r="C33" i="7"/>
  <c r="B33" i="7"/>
  <c r="A33" i="7"/>
  <c r="D32" i="7"/>
  <c r="C32" i="7"/>
  <c r="B32" i="7"/>
  <c r="A32" i="7"/>
  <c r="D31" i="7"/>
  <c r="C31" i="7"/>
  <c r="B31" i="7"/>
  <c r="A31" i="7"/>
  <c r="D30" i="7"/>
  <c r="C30" i="7"/>
  <c r="B30" i="7"/>
  <c r="A30" i="7"/>
  <c r="I29" i="7"/>
  <c r="J29" i="7" s="1"/>
  <c r="D29" i="7"/>
  <c r="C29" i="7"/>
  <c r="H29" i="7" s="1"/>
  <c r="B29" i="7"/>
  <c r="A29" i="7"/>
  <c r="D28" i="7"/>
  <c r="C28" i="7"/>
  <c r="B28" i="7"/>
  <c r="A28" i="7"/>
  <c r="D27" i="7"/>
  <c r="C27" i="7"/>
  <c r="B27" i="7"/>
  <c r="A27" i="7"/>
  <c r="D26" i="7"/>
  <c r="C26" i="7"/>
  <c r="B26" i="7"/>
  <c r="A26" i="7"/>
  <c r="D25" i="7"/>
  <c r="C25" i="7"/>
  <c r="B25" i="7"/>
  <c r="A25" i="7"/>
  <c r="D24" i="7"/>
  <c r="C24" i="7"/>
  <c r="B24" i="7"/>
  <c r="A24" i="7"/>
  <c r="D23" i="7"/>
  <c r="C23" i="7"/>
  <c r="H23" i="7" s="1"/>
  <c r="I23" i="7" s="1"/>
  <c r="J23" i="7" s="1"/>
  <c r="B23" i="7"/>
  <c r="A23" i="7"/>
  <c r="D22" i="7"/>
  <c r="C22" i="7"/>
  <c r="B22" i="7"/>
  <c r="A22" i="7"/>
  <c r="D21" i="7"/>
  <c r="C21" i="7"/>
  <c r="B21" i="7"/>
  <c r="A21" i="7"/>
  <c r="D20" i="7"/>
  <c r="C20" i="7"/>
  <c r="B20" i="7"/>
  <c r="A20" i="7"/>
  <c r="D19" i="7"/>
  <c r="C19" i="7"/>
  <c r="B19" i="7"/>
  <c r="A19" i="7"/>
  <c r="D18" i="7"/>
  <c r="C18" i="7"/>
  <c r="B18" i="7"/>
  <c r="A18" i="7"/>
  <c r="D17" i="7"/>
  <c r="C17" i="7"/>
  <c r="B17" i="7"/>
  <c r="A17" i="7"/>
  <c r="D16" i="7"/>
  <c r="C16" i="7"/>
  <c r="B16" i="7"/>
  <c r="A16" i="7"/>
  <c r="D15" i="7"/>
  <c r="H15" i="7" s="1"/>
  <c r="C15" i="7"/>
  <c r="I15" i="7" s="1"/>
  <c r="J15" i="7" s="1"/>
  <c r="B15" i="7"/>
  <c r="A15" i="7"/>
  <c r="D14" i="7"/>
  <c r="C14" i="7"/>
  <c r="B14" i="7"/>
  <c r="A14" i="7"/>
  <c r="D13" i="7"/>
  <c r="C13" i="7"/>
  <c r="B13" i="7"/>
  <c r="A13" i="7"/>
  <c r="D12" i="7"/>
  <c r="C12" i="7"/>
  <c r="B12" i="7"/>
  <c r="A12" i="7"/>
  <c r="D11" i="7"/>
  <c r="C11" i="7"/>
  <c r="B11" i="7"/>
  <c r="A11" i="7"/>
  <c r="D10" i="7"/>
  <c r="C10" i="7"/>
  <c r="B10" i="7"/>
  <c r="A10" i="7"/>
  <c r="D9" i="7"/>
  <c r="C9" i="7"/>
  <c r="B9" i="7"/>
  <c r="A9" i="7"/>
  <c r="K8" i="7"/>
  <c r="D8" i="7"/>
  <c r="C8" i="7"/>
  <c r="B8" i="7"/>
  <c r="A8" i="7"/>
  <c r="L7" i="7"/>
  <c r="K7" i="7"/>
  <c r="M7" i="7" s="1"/>
  <c r="D7" i="7"/>
  <c r="C7" i="7"/>
  <c r="B7" i="7"/>
  <c r="A7" i="7"/>
  <c r="N841" i="4"/>
  <c r="N840" i="4"/>
  <c r="N839" i="4"/>
  <c r="N838" i="4"/>
  <c r="N837" i="4"/>
  <c r="N836" i="4"/>
  <c r="N835" i="4"/>
  <c r="N834" i="4"/>
  <c r="N833" i="4"/>
  <c r="N832" i="4"/>
  <c r="N831" i="4"/>
  <c r="N830" i="4"/>
  <c r="N829" i="4"/>
  <c r="N828" i="4"/>
  <c r="N827" i="4"/>
  <c r="N826" i="4"/>
  <c r="N825" i="4"/>
  <c r="N824" i="4"/>
  <c r="N823" i="4"/>
  <c r="N822" i="4"/>
  <c r="N821" i="4"/>
  <c r="N820" i="4"/>
  <c r="N819" i="4"/>
  <c r="N818" i="4"/>
  <c r="N817" i="4"/>
  <c r="N816" i="4"/>
  <c r="N815" i="4"/>
  <c r="N814" i="4"/>
  <c r="N813" i="4"/>
  <c r="N812" i="4"/>
  <c r="N811" i="4"/>
  <c r="N810" i="4"/>
  <c r="N809" i="4"/>
  <c r="N808" i="4"/>
  <c r="N807" i="4"/>
  <c r="N806" i="4"/>
  <c r="N805" i="4"/>
  <c r="N804" i="4"/>
  <c r="N803" i="4"/>
  <c r="N802" i="4"/>
  <c r="N801" i="4"/>
  <c r="N800" i="4"/>
  <c r="N799" i="4"/>
  <c r="N798" i="4"/>
  <c r="N797" i="4"/>
  <c r="N796" i="4"/>
  <c r="N795" i="4"/>
  <c r="N794" i="4"/>
  <c r="N793" i="4"/>
  <c r="N792" i="4"/>
  <c r="N791" i="4"/>
  <c r="N790" i="4"/>
  <c r="N789" i="4"/>
  <c r="N788" i="4"/>
  <c r="N787" i="4"/>
  <c r="N786" i="4"/>
  <c r="N785" i="4"/>
  <c r="N784" i="4"/>
  <c r="N783" i="4"/>
  <c r="N782" i="4"/>
  <c r="N781" i="4"/>
  <c r="N780" i="4"/>
  <c r="N779" i="4"/>
  <c r="N778" i="4"/>
  <c r="N777" i="4"/>
  <c r="N776" i="4"/>
  <c r="N775" i="4"/>
  <c r="N774" i="4"/>
  <c r="N773" i="4"/>
  <c r="N772" i="4"/>
  <c r="N771" i="4"/>
  <c r="N770" i="4"/>
  <c r="N769" i="4"/>
  <c r="N768" i="4"/>
  <c r="N767" i="4"/>
  <c r="N766" i="4"/>
  <c r="N765" i="4"/>
  <c r="N764" i="4"/>
  <c r="N763" i="4"/>
  <c r="N762" i="4"/>
  <c r="N761" i="4"/>
  <c r="N760" i="4"/>
  <c r="N759" i="4"/>
  <c r="N758" i="4"/>
  <c r="N757" i="4"/>
  <c r="N756" i="4"/>
  <c r="N755" i="4"/>
  <c r="N754" i="4"/>
  <c r="N753" i="4"/>
  <c r="N752" i="4"/>
  <c r="N751" i="4"/>
  <c r="N750" i="4"/>
  <c r="N749" i="4"/>
  <c r="N748" i="4"/>
  <c r="N747" i="4"/>
  <c r="N746" i="4"/>
  <c r="N745" i="4"/>
  <c r="N744" i="4"/>
  <c r="N743" i="4"/>
  <c r="N742" i="4"/>
  <c r="N741" i="4"/>
  <c r="N740" i="4"/>
  <c r="N739" i="4"/>
  <c r="N738" i="4"/>
  <c r="N737" i="4"/>
  <c r="N736" i="4"/>
  <c r="N735" i="4"/>
  <c r="N734" i="4"/>
  <c r="N733" i="4"/>
  <c r="N732" i="4"/>
  <c r="N731" i="4"/>
  <c r="N730" i="4"/>
  <c r="N729" i="4"/>
  <c r="N728" i="4"/>
  <c r="N727" i="4"/>
  <c r="N726" i="4"/>
  <c r="N725" i="4"/>
  <c r="N724" i="4"/>
  <c r="N723" i="4"/>
  <c r="N722" i="4"/>
  <c r="N721" i="4"/>
  <c r="N720" i="4"/>
  <c r="N719" i="4"/>
  <c r="N718" i="4"/>
  <c r="N717" i="4"/>
  <c r="N716" i="4"/>
  <c r="N715" i="4"/>
  <c r="N714" i="4"/>
  <c r="N713" i="4"/>
  <c r="N712" i="4"/>
  <c r="N711" i="4"/>
  <c r="N710" i="4"/>
  <c r="N709" i="4"/>
  <c r="N708" i="4"/>
  <c r="N707" i="4"/>
  <c r="N706" i="4"/>
  <c r="N705" i="4"/>
  <c r="N704" i="4"/>
  <c r="N703" i="4"/>
  <c r="N702" i="4"/>
  <c r="N701" i="4"/>
  <c r="N700" i="4"/>
  <c r="N699" i="4"/>
  <c r="N698" i="4"/>
  <c r="N697" i="4"/>
  <c r="N696" i="4"/>
  <c r="N695" i="4"/>
  <c r="N694" i="4"/>
  <c r="N693" i="4"/>
  <c r="N692" i="4"/>
  <c r="N691" i="4"/>
  <c r="N690" i="4"/>
  <c r="N689" i="4"/>
  <c r="N688" i="4"/>
  <c r="N687" i="4"/>
  <c r="N686" i="4"/>
  <c r="N685" i="4"/>
  <c r="N684" i="4"/>
  <c r="N683" i="4"/>
  <c r="N682" i="4"/>
  <c r="N681" i="4"/>
  <c r="N680" i="4"/>
  <c r="N679" i="4"/>
  <c r="N678" i="4"/>
  <c r="N677" i="4"/>
  <c r="N676" i="4"/>
  <c r="N675" i="4"/>
  <c r="N674" i="4"/>
  <c r="N673" i="4"/>
  <c r="N672" i="4"/>
  <c r="N671" i="4"/>
  <c r="N670" i="4"/>
  <c r="N669" i="4"/>
  <c r="N668" i="4"/>
  <c r="N667" i="4"/>
  <c r="N666" i="4"/>
  <c r="N665" i="4"/>
  <c r="N664" i="4"/>
  <c r="N663" i="4"/>
  <c r="N662" i="4"/>
  <c r="N661" i="4"/>
  <c r="N660" i="4"/>
  <c r="N659" i="4"/>
  <c r="N658" i="4"/>
  <c r="N657" i="4"/>
  <c r="N656" i="4"/>
  <c r="N655" i="4"/>
  <c r="N654" i="4"/>
  <c r="N653" i="4"/>
  <c r="N652" i="4"/>
  <c r="N651" i="4"/>
  <c r="N650" i="4"/>
  <c r="N649" i="4"/>
  <c r="N648" i="4"/>
  <c r="N647" i="4"/>
  <c r="N646" i="4"/>
  <c r="N645" i="4"/>
  <c r="N644" i="4"/>
  <c r="N643" i="4"/>
  <c r="N642" i="4"/>
  <c r="N641" i="4"/>
  <c r="N640" i="4"/>
  <c r="N639" i="4"/>
  <c r="N638" i="4"/>
  <c r="N637" i="4"/>
  <c r="N636" i="4"/>
  <c r="N635" i="4"/>
  <c r="N634" i="4"/>
  <c r="N633" i="4"/>
  <c r="N632" i="4"/>
  <c r="N631" i="4"/>
  <c r="N630" i="4"/>
  <c r="N629" i="4"/>
  <c r="N628" i="4"/>
  <c r="N627" i="4"/>
  <c r="N626" i="4"/>
  <c r="N625" i="4"/>
  <c r="N624" i="4"/>
  <c r="N623" i="4"/>
  <c r="N622" i="4"/>
  <c r="N621" i="4"/>
  <c r="N620" i="4"/>
  <c r="N619" i="4"/>
  <c r="N618" i="4"/>
  <c r="N617" i="4"/>
  <c r="N616" i="4"/>
  <c r="N615" i="4"/>
  <c r="N614" i="4"/>
  <c r="N613" i="4"/>
  <c r="N612" i="4"/>
  <c r="N611" i="4"/>
  <c r="N610" i="4"/>
  <c r="N609" i="4"/>
  <c r="N608" i="4"/>
  <c r="N607" i="4"/>
  <c r="N606" i="4"/>
  <c r="N605" i="4"/>
  <c r="N604" i="4"/>
  <c r="N603" i="4"/>
  <c r="N602" i="4"/>
  <c r="N601" i="4"/>
  <c r="N600" i="4"/>
  <c r="N599" i="4"/>
  <c r="N598" i="4"/>
  <c r="N597" i="4"/>
  <c r="N596" i="4"/>
  <c r="N595" i="4"/>
  <c r="N594" i="4"/>
  <c r="N593" i="4"/>
  <c r="N592" i="4"/>
  <c r="N591" i="4"/>
  <c r="N590" i="4"/>
  <c r="N589" i="4"/>
  <c r="N588" i="4"/>
  <c r="N587" i="4"/>
  <c r="N586" i="4"/>
  <c r="N585" i="4"/>
  <c r="N584" i="4"/>
  <c r="N583" i="4"/>
  <c r="N582" i="4"/>
  <c r="N581" i="4"/>
  <c r="N580" i="4"/>
  <c r="N579" i="4"/>
  <c r="N578" i="4"/>
  <c r="N577" i="4"/>
  <c r="N576" i="4"/>
  <c r="N575" i="4"/>
  <c r="N574" i="4"/>
  <c r="N573" i="4"/>
  <c r="N572" i="4"/>
  <c r="N571" i="4"/>
  <c r="N570" i="4"/>
  <c r="N569" i="4"/>
  <c r="N568" i="4"/>
  <c r="N567" i="4"/>
  <c r="N566" i="4"/>
  <c r="N565" i="4"/>
  <c r="N564" i="4"/>
  <c r="N563" i="4"/>
  <c r="N562" i="4"/>
  <c r="N561" i="4"/>
  <c r="N560" i="4"/>
  <c r="N559" i="4"/>
  <c r="N558" i="4"/>
  <c r="N557" i="4"/>
  <c r="N556" i="4"/>
  <c r="N555" i="4"/>
  <c r="N554" i="4"/>
  <c r="N553" i="4"/>
  <c r="N552" i="4"/>
  <c r="N551" i="4"/>
  <c r="N550" i="4"/>
  <c r="N549" i="4"/>
  <c r="N548" i="4"/>
  <c r="N547" i="4"/>
  <c r="N546" i="4"/>
  <c r="N545" i="4"/>
  <c r="N544" i="4"/>
  <c r="N543" i="4"/>
  <c r="N542" i="4"/>
  <c r="N541" i="4"/>
  <c r="N540" i="4"/>
  <c r="N539" i="4"/>
  <c r="N538" i="4"/>
  <c r="N537" i="4"/>
  <c r="N536" i="4"/>
  <c r="N535" i="4"/>
  <c r="N534" i="4"/>
  <c r="N533" i="4"/>
  <c r="N532" i="4"/>
  <c r="N531" i="4"/>
  <c r="N530" i="4"/>
  <c r="N529" i="4"/>
  <c r="N528" i="4"/>
  <c r="N527" i="4"/>
  <c r="N526" i="4"/>
  <c r="N525" i="4"/>
  <c r="N524" i="4"/>
  <c r="N523" i="4"/>
  <c r="N522" i="4"/>
  <c r="N521" i="4"/>
  <c r="N520" i="4"/>
  <c r="N519" i="4"/>
  <c r="N518" i="4"/>
  <c r="N517" i="4"/>
  <c r="N516" i="4"/>
  <c r="N515" i="4"/>
  <c r="N514" i="4"/>
  <c r="N513" i="4"/>
  <c r="N512" i="4"/>
  <c r="N511" i="4"/>
  <c r="N510" i="4"/>
  <c r="N509" i="4"/>
  <c r="N508" i="4"/>
  <c r="N507" i="4"/>
  <c r="N506" i="4"/>
  <c r="N505" i="4"/>
  <c r="N504" i="4"/>
  <c r="N503" i="4"/>
  <c r="N502" i="4"/>
  <c r="N501" i="4"/>
  <c r="N500" i="4"/>
  <c r="N499" i="4"/>
  <c r="N498" i="4"/>
  <c r="N497" i="4"/>
  <c r="N496" i="4"/>
  <c r="N495" i="4"/>
  <c r="N494" i="4"/>
  <c r="N493" i="4"/>
  <c r="N492" i="4"/>
  <c r="N491" i="4"/>
  <c r="N490" i="4"/>
  <c r="N489" i="4"/>
  <c r="N488" i="4"/>
  <c r="N487" i="4"/>
  <c r="N486" i="4"/>
  <c r="N485" i="4"/>
  <c r="N484" i="4"/>
  <c r="N483" i="4"/>
  <c r="N482" i="4"/>
  <c r="N481" i="4"/>
  <c r="N480" i="4"/>
  <c r="N479" i="4"/>
  <c r="N478" i="4"/>
  <c r="N477" i="4"/>
  <c r="N476" i="4"/>
  <c r="N475" i="4"/>
  <c r="N474" i="4"/>
  <c r="N473" i="4"/>
  <c r="N472" i="4"/>
  <c r="N471" i="4"/>
  <c r="N470" i="4"/>
  <c r="N469" i="4"/>
  <c r="N468" i="4"/>
  <c r="N467" i="4"/>
  <c r="N466" i="4"/>
  <c r="N465" i="4"/>
  <c r="N464" i="4"/>
  <c r="N463" i="4"/>
  <c r="N462" i="4"/>
  <c r="N461" i="4"/>
  <c r="N460" i="4"/>
  <c r="N459" i="4"/>
  <c r="N458" i="4"/>
  <c r="N457" i="4"/>
  <c r="N456" i="4"/>
  <c r="N455" i="4"/>
  <c r="N454" i="4"/>
  <c r="N453" i="4"/>
  <c r="N452" i="4"/>
  <c r="N451" i="4"/>
  <c r="N450" i="4"/>
  <c r="N449" i="4"/>
  <c r="N448" i="4"/>
  <c r="N447" i="4"/>
  <c r="N446" i="4"/>
  <c r="N445" i="4"/>
  <c r="N444" i="4"/>
  <c r="N443" i="4"/>
  <c r="N442" i="4"/>
  <c r="N441" i="4"/>
  <c r="N440" i="4"/>
  <c r="N439" i="4"/>
  <c r="N438" i="4"/>
  <c r="N437" i="4"/>
  <c r="N436" i="4"/>
  <c r="N435" i="4"/>
  <c r="N434" i="4"/>
  <c r="N433" i="4"/>
  <c r="N432" i="4"/>
  <c r="N431" i="4"/>
  <c r="N430" i="4"/>
  <c r="N429" i="4"/>
  <c r="N428" i="4"/>
  <c r="N427" i="4"/>
  <c r="N426" i="4"/>
  <c r="N425" i="4"/>
  <c r="N424" i="4"/>
  <c r="N423" i="4"/>
  <c r="N422" i="4"/>
  <c r="N421" i="4"/>
  <c r="N420" i="4"/>
  <c r="N419" i="4"/>
  <c r="N418" i="4"/>
  <c r="N417" i="4"/>
  <c r="N416" i="4"/>
  <c r="N415" i="4"/>
  <c r="N414" i="4"/>
  <c r="N413" i="4"/>
  <c r="N412" i="4"/>
  <c r="N411" i="4"/>
  <c r="N410" i="4"/>
  <c r="N409" i="4"/>
  <c r="N408" i="4"/>
  <c r="N407" i="4"/>
  <c r="N406" i="4"/>
  <c r="N405" i="4"/>
  <c r="N404" i="4"/>
  <c r="N403" i="4"/>
  <c r="N402" i="4"/>
  <c r="N401" i="4"/>
  <c r="N400" i="4"/>
  <c r="N399" i="4"/>
  <c r="N398" i="4"/>
  <c r="N397" i="4"/>
  <c r="N396" i="4"/>
  <c r="N395" i="4"/>
  <c r="N394" i="4"/>
  <c r="N393" i="4"/>
  <c r="N392" i="4"/>
  <c r="N391" i="4"/>
  <c r="N390" i="4"/>
  <c r="N389" i="4"/>
  <c r="N388" i="4"/>
  <c r="N387" i="4"/>
  <c r="N386" i="4"/>
  <c r="N385" i="4"/>
  <c r="N384" i="4"/>
  <c r="N383" i="4"/>
  <c r="N382" i="4"/>
  <c r="N381" i="4"/>
  <c r="N380" i="4"/>
  <c r="N379" i="4"/>
  <c r="N378" i="4"/>
  <c r="N377" i="4"/>
  <c r="N376" i="4"/>
  <c r="N375" i="4"/>
  <c r="N374" i="4"/>
  <c r="N373" i="4"/>
  <c r="N372" i="4"/>
  <c r="N371" i="4"/>
  <c r="N370" i="4"/>
  <c r="N369" i="4"/>
  <c r="N368" i="4"/>
  <c r="N367" i="4"/>
  <c r="N366" i="4"/>
  <c r="N365" i="4"/>
  <c r="N364" i="4"/>
  <c r="N363" i="4"/>
  <c r="N362" i="4"/>
  <c r="N361" i="4"/>
  <c r="N360" i="4"/>
  <c r="N359" i="4"/>
  <c r="N358" i="4"/>
  <c r="N357" i="4"/>
  <c r="N356" i="4"/>
  <c r="N355" i="4"/>
  <c r="N354" i="4"/>
  <c r="N353" i="4"/>
  <c r="N352" i="4"/>
  <c r="N351" i="4"/>
  <c r="N350" i="4"/>
  <c r="N349" i="4"/>
  <c r="N348" i="4"/>
  <c r="N347" i="4"/>
  <c r="N346" i="4"/>
  <c r="N345" i="4"/>
  <c r="N344" i="4"/>
  <c r="N343" i="4"/>
  <c r="N342" i="4"/>
  <c r="N341" i="4"/>
  <c r="N340" i="4"/>
  <c r="N339" i="4"/>
  <c r="N338" i="4"/>
  <c r="N337" i="4"/>
  <c r="N336" i="4"/>
  <c r="N335" i="4"/>
  <c r="N334" i="4"/>
  <c r="N333" i="4"/>
  <c r="N332" i="4"/>
  <c r="N331" i="4"/>
  <c r="N330" i="4"/>
  <c r="N329" i="4"/>
  <c r="N328" i="4"/>
  <c r="N327" i="4"/>
  <c r="N326" i="4"/>
  <c r="N325" i="4"/>
  <c r="N324" i="4"/>
  <c r="N323" i="4"/>
  <c r="N322" i="4"/>
  <c r="N321" i="4"/>
  <c r="N320" i="4"/>
  <c r="N319" i="4"/>
  <c r="N318" i="4"/>
  <c r="N317" i="4"/>
  <c r="N316" i="4"/>
  <c r="N315" i="4"/>
  <c r="N314" i="4"/>
  <c r="N313" i="4"/>
  <c r="N312" i="4"/>
  <c r="N311" i="4"/>
  <c r="N310" i="4"/>
  <c r="N309" i="4"/>
  <c r="N308" i="4"/>
  <c r="N307" i="4"/>
  <c r="N306" i="4"/>
  <c r="N305" i="4"/>
  <c r="N304" i="4"/>
  <c r="N303" i="4"/>
  <c r="N302" i="4"/>
  <c r="N301" i="4"/>
  <c r="N300" i="4"/>
  <c r="N299" i="4"/>
  <c r="N298" i="4"/>
  <c r="N297" i="4"/>
  <c r="N296" i="4"/>
  <c r="N295" i="4"/>
  <c r="N294" i="4"/>
  <c r="N293" i="4"/>
  <c r="N292" i="4"/>
  <c r="N291" i="4"/>
  <c r="N290" i="4"/>
  <c r="N289" i="4"/>
  <c r="N288" i="4"/>
  <c r="N287" i="4"/>
  <c r="N286" i="4"/>
  <c r="N285" i="4"/>
  <c r="N284" i="4"/>
  <c r="N283" i="4"/>
  <c r="N282" i="4"/>
  <c r="N281" i="4"/>
  <c r="N280" i="4"/>
  <c r="N279" i="4"/>
  <c r="N278" i="4"/>
  <c r="N277" i="4"/>
  <c r="N276" i="4"/>
  <c r="N275" i="4"/>
  <c r="N274" i="4"/>
  <c r="N273" i="4"/>
  <c r="N272" i="4"/>
  <c r="N271" i="4"/>
  <c r="N270" i="4"/>
  <c r="N269" i="4"/>
  <c r="N268" i="4"/>
  <c r="N267" i="4"/>
  <c r="N266" i="4"/>
  <c r="N265" i="4"/>
  <c r="N264" i="4"/>
  <c r="N263" i="4"/>
  <c r="N262" i="4"/>
  <c r="N261" i="4"/>
  <c r="N260" i="4"/>
  <c r="N259" i="4"/>
  <c r="N258" i="4"/>
  <c r="N257" i="4"/>
  <c r="N256" i="4"/>
  <c r="N255" i="4"/>
  <c r="N254" i="4"/>
  <c r="N253" i="4"/>
  <c r="N252" i="4"/>
  <c r="N251" i="4"/>
  <c r="N250" i="4"/>
  <c r="N249" i="4"/>
  <c r="N248" i="4"/>
  <c r="N247" i="4"/>
  <c r="N246" i="4"/>
  <c r="N245" i="4"/>
  <c r="N244" i="4"/>
  <c r="N243" i="4"/>
  <c r="N242" i="4"/>
  <c r="N241" i="4"/>
  <c r="N240" i="4"/>
  <c r="N239" i="4"/>
  <c r="N238" i="4"/>
  <c r="N237" i="4"/>
  <c r="N236" i="4"/>
  <c r="N235" i="4"/>
  <c r="N234" i="4"/>
  <c r="N233" i="4"/>
  <c r="N232" i="4"/>
  <c r="N231" i="4"/>
  <c r="N230" i="4"/>
  <c r="N229" i="4"/>
  <c r="N228" i="4"/>
  <c r="N227" i="4"/>
  <c r="N226" i="4"/>
  <c r="N225" i="4"/>
  <c r="N224" i="4"/>
  <c r="N223" i="4"/>
  <c r="N222" i="4"/>
  <c r="N221" i="4"/>
  <c r="N220" i="4"/>
  <c r="N219" i="4"/>
  <c r="N218" i="4"/>
  <c r="N217" i="4"/>
  <c r="N216" i="4"/>
  <c r="N215" i="4"/>
  <c r="N214" i="4"/>
  <c r="N213" i="4"/>
  <c r="N212" i="4"/>
  <c r="N211" i="4"/>
  <c r="N210" i="4"/>
  <c r="N209" i="4"/>
  <c r="N208" i="4"/>
  <c r="N207" i="4"/>
  <c r="N206" i="4"/>
  <c r="N205" i="4"/>
  <c r="N204" i="4"/>
  <c r="N203" i="4"/>
  <c r="N202" i="4"/>
  <c r="N201" i="4"/>
  <c r="N200" i="4"/>
  <c r="N199" i="4"/>
  <c r="N198" i="4"/>
  <c r="N197" i="4"/>
  <c r="N196" i="4"/>
  <c r="N195" i="4"/>
  <c r="N194" i="4"/>
  <c r="N193" i="4"/>
  <c r="N192" i="4"/>
  <c r="N191" i="4"/>
  <c r="N190" i="4"/>
  <c r="N189" i="4"/>
  <c r="N188" i="4"/>
  <c r="N187" i="4"/>
  <c r="N186" i="4"/>
  <c r="N185" i="4"/>
  <c r="N184" i="4"/>
  <c r="N183" i="4"/>
  <c r="N182" i="4"/>
  <c r="N181" i="4"/>
  <c r="N180" i="4"/>
  <c r="N179" i="4"/>
  <c r="N178" i="4"/>
  <c r="N177" i="4"/>
  <c r="N176" i="4"/>
  <c r="N175" i="4"/>
  <c r="N174" i="4"/>
  <c r="N173" i="4"/>
  <c r="N172" i="4"/>
  <c r="N171" i="4"/>
  <c r="N170" i="4"/>
  <c r="N169" i="4"/>
  <c r="N168" i="4"/>
  <c r="N167" i="4"/>
  <c r="N166" i="4"/>
  <c r="N165" i="4"/>
  <c r="N164" i="4"/>
  <c r="N163" i="4"/>
  <c r="N162" i="4"/>
  <c r="N161" i="4"/>
  <c r="N160" i="4"/>
  <c r="N159" i="4"/>
  <c r="N158" i="4"/>
  <c r="N157" i="4"/>
  <c r="N156" i="4"/>
  <c r="N155" i="4"/>
  <c r="N154" i="4"/>
  <c r="N153" i="4"/>
  <c r="N152" i="4"/>
  <c r="N151" i="4"/>
  <c r="N150" i="4"/>
  <c r="N149" i="4"/>
  <c r="N148" i="4"/>
  <c r="N147" i="4"/>
  <c r="N146" i="4"/>
  <c r="N145" i="4"/>
  <c r="N144" i="4"/>
  <c r="N143" i="4"/>
  <c r="N142" i="4"/>
  <c r="N141" i="4"/>
  <c r="N140" i="4"/>
  <c r="N139" i="4"/>
  <c r="N138" i="4"/>
  <c r="N137" i="4"/>
  <c r="N136" i="4"/>
  <c r="N135" i="4"/>
  <c r="N134" i="4"/>
  <c r="N133" i="4"/>
  <c r="N132" i="4"/>
  <c r="N131" i="4"/>
  <c r="N130" i="4"/>
  <c r="N129" i="4"/>
  <c r="N128" i="4"/>
  <c r="N127" i="4"/>
  <c r="N126" i="4"/>
  <c r="N125" i="4"/>
  <c r="N124" i="4"/>
  <c r="N123" i="4"/>
  <c r="N122" i="4"/>
  <c r="N121" i="4"/>
  <c r="N120" i="4"/>
  <c r="N119" i="4"/>
  <c r="N118" i="4"/>
  <c r="N117" i="4"/>
  <c r="N116" i="4"/>
  <c r="N115" i="4"/>
  <c r="N114" i="4"/>
  <c r="N113" i="4"/>
  <c r="N112" i="4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S8" i="4"/>
  <c r="N8" i="4"/>
  <c r="T7" i="4"/>
  <c r="S7" i="4"/>
  <c r="L8" i="7" s="1"/>
  <c r="N7" i="4"/>
  <c r="I96" i="3"/>
  <c r="F96" i="3"/>
  <c r="B96" i="3"/>
  <c r="I95" i="3"/>
  <c r="F95" i="3"/>
  <c r="B95" i="3"/>
  <c r="I94" i="3"/>
  <c r="F94" i="3"/>
  <c r="B94" i="3"/>
  <c r="I93" i="3"/>
  <c r="F93" i="3"/>
  <c r="B93" i="3"/>
  <c r="I92" i="3"/>
  <c r="F92" i="3"/>
  <c r="B92" i="3"/>
  <c r="I91" i="3"/>
  <c r="F91" i="3"/>
  <c r="D91" i="3"/>
  <c r="G91" i="3" s="1"/>
  <c r="B91" i="3"/>
  <c r="I90" i="3"/>
  <c r="F90" i="3"/>
  <c r="D90" i="3"/>
  <c r="G90" i="3" s="1"/>
  <c r="B90" i="3"/>
  <c r="I89" i="3"/>
  <c r="F89" i="3"/>
  <c r="D89" i="3"/>
  <c r="G89" i="3" s="1"/>
  <c r="B89" i="3"/>
  <c r="I88" i="3"/>
  <c r="F88" i="3"/>
  <c r="D88" i="3"/>
  <c r="G88" i="3" s="1"/>
  <c r="B88" i="3"/>
  <c r="I87" i="3"/>
  <c r="F87" i="3"/>
  <c r="D87" i="3"/>
  <c r="G87" i="3" s="1"/>
  <c r="B87" i="3"/>
  <c r="I86" i="3"/>
  <c r="F86" i="3"/>
  <c r="D86" i="3"/>
  <c r="G86" i="3" s="1"/>
  <c r="B86" i="3"/>
  <c r="I85" i="3"/>
  <c r="F85" i="3"/>
  <c r="D85" i="3"/>
  <c r="G85" i="3" s="1"/>
  <c r="B85" i="3"/>
  <c r="I84" i="3"/>
  <c r="F84" i="3"/>
  <c r="D84" i="3"/>
  <c r="G84" i="3" s="1"/>
  <c r="B84" i="3"/>
  <c r="I83" i="3"/>
  <c r="F83" i="3"/>
  <c r="D83" i="3"/>
  <c r="G83" i="3" s="1"/>
  <c r="B83" i="3"/>
  <c r="I82" i="3"/>
  <c r="F82" i="3"/>
  <c r="D82" i="3"/>
  <c r="G82" i="3" s="1"/>
  <c r="B82" i="3"/>
  <c r="I81" i="3"/>
  <c r="F81" i="3"/>
  <c r="D81" i="3"/>
  <c r="G81" i="3" s="1"/>
  <c r="B81" i="3"/>
  <c r="I80" i="3"/>
  <c r="F80" i="3"/>
  <c r="D80" i="3"/>
  <c r="G80" i="3" s="1"/>
  <c r="B80" i="3"/>
  <c r="I79" i="3"/>
  <c r="F79" i="3"/>
  <c r="D79" i="3"/>
  <c r="G79" i="3" s="1"/>
  <c r="B79" i="3"/>
  <c r="I78" i="3"/>
  <c r="F78" i="3"/>
  <c r="D78" i="3"/>
  <c r="G78" i="3" s="1"/>
  <c r="B78" i="3"/>
  <c r="I77" i="3"/>
  <c r="F77" i="3"/>
  <c r="D77" i="3"/>
  <c r="G77" i="3" s="1"/>
  <c r="B77" i="3"/>
  <c r="I76" i="3"/>
  <c r="F76" i="3"/>
  <c r="D76" i="3"/>
  <c r="G76" i="3" s="1"/>
  <c r="B76" i="3"/>
  <c r="I75" i="3"/>
  <c r="F75" i="3"/>
  <c r="D75" i="3"/>
  <c r="G75" i="3" s="1"/>
  <c r="B75" i="3"/>
  <c r="I74" i="3"/>
  <c r="F74" i="3"/>
  <c r="D74" i="3"/>
  <c r="G74" i="3" s="1"/>
  <c r="B74" i="3"/>
  <c r="I73" i="3"/>
  <c r="F73" i="3"/>
  <c r="D73" i="3"/>
  <c r="G73" i="3" s="1"/>
  <c r="B73" i="3"/>
  <c r="I72" i="3"/>
  <c r="F72" i="3"/>
  <c r="D72" i="3"/>
  <c r="G72" i="3" s="1"/>
  <c r="B72" i="3"/>
  <c r="I71" i="3"/>
  <c r="F71" i="3"/>
  <c r="D71" i="3"/>
  <c r="G71" i="3" s="1"/>
  <c r="B71" i="3"/>
  <c r="I70" i="3"/>
  <c r="F70" i="3"/>
  <c r="D70" i="3"/>
  <c r="G70" i="3" s="1"/>
  <c r="B70" i="3"/>
  <c r="I69" i="3"/>
  <c r="F69" i="3"/>
  <c r="D69" i="3"/>
  <c r="G69" i="3" s="1"/>
  <c r="B69" i="3"/>
  <c r="I68" i="3"/>
  <c r="F68" i="3"/>
  <c r="D68" i="3"/>
  <c r="G68" i="3" s="1"/>
  <c r="B68" i="3"/>
  <c r="I67" i="3"/>
  <c r="F67" i="3"/>
  <c r="D67" i="3"/>
  <c r="G67" i="3" s="1"/>
  <c r="B67" i="3"/>
  <c r="I66" i="3"/>
  <c r="F66" i="3"/>
  <c r="D66" i="3"/>
  <c r="G66" i="3" s="1"/>
  <c r="B66" i="3"/>
  <c r="I65" i="3"/>
  <c r="F65" i="3"/>
  <c r="D65" i="3"/>
  <c r="G65" i="3" s="1"/>
  <c r="B65" i="3"/>
  <c r="I64" i="3"/>
  <c r="F64" i="3"/>
  <c r="D64" i="3"/>
  <c r="G64" i="3" s="1"/>
  <c r="B64" i="3"/>
  <c r="I63" i="3"/>
  <c r="F63" i="3"/>
  <c r="D63" i="3"/>
  <c r="G63" i="3" s="1"/>
  <c r="B63" i="3"/>
  <c r="I62" i="3"/>
  <c r="F62" i="3"/>
  <c r="D62" i="3"/>
  <c r="G62" i="3" s="1"/>
  <c r="B62" i="3"/>
  <c r="I61" i="3"/>
  <c r="F61" i="3"/>
  <c r="D61" i="3"/>
  <c r="G61" i="3" s="1"/>
  <c r="B61" i="3"/>
  <c r="I60" i="3"/>
  <c r="F60" i="3"/>
  <c r="D60" i="3"/>
  <c r="G60" i="3" s="1"/>
  <c r="B60" i="3"/>
  <c r="I59" i="3"/>
  <c r="F59" i="3"/>
  <c r="D59" i="3"/>
  <c r="G59" i="3" s="1"/>
  <c r="B59" i="3"/>
  <c r="I58" i="3"/>
  <c r="F58" i="3"/>
  <c r="D58" i="3"/>
  <c r="G58" i="3" s="1"/>
  <c r="B58" i="3"/>
  <c r="I57" i="3"/>
  <c r="F57" i="3"/>
  <c r="D57" i="3"/>
  <c r="G57" i="3" s="1"/>
  <c r="B57" i="3"/>
  <c r="I56" i="3"/>
  <c r="F56" i="3"/>
  <c r="D56" i="3"/>
  <c r="G56" i="3" s="1"/>
  <c r="B56" i="3"/>
  <c r="I55" i="3"/>
  <c r="F55" i="3"/>
  <c r="D55" i="3"/>
  <c r="G55" i="3" s="1"/>
  <c r="B55" i="3"/>
  <c r="I54" i="3"/>
  <c r="F54" i="3"/>
  <c r="D54" i="3"/>
  <c r="G54" i="3" s="1"/>
  <c r="B54" i="3"/>
  <c r="I53" i="3"/>
  <c r="F53" i="3"/>
  <c r="D53" i="3"/>
  <c r="G53" i="3" s="1"/>
  <c r="B53" i="3"/>
  <c r="I52" i="3"/>
  <c r="F52" i="3"/>
  <c r="D52" i="3"/>
  <c r="G52" i="3" s="1"/>
  <c r="B52" i="3"/>
  <c r="I51" i="3"/>
  <c r="F51" i="3"/>
  <c r="D51" i="3"/>
  <c r="G51" i="3" s="1"/>
  <c r="B51" i="3"/>
  <c r="I50" i="3"/>
  <c r="F50" i="3"/>
  <c r="D50" i="3"/>
  <c r="G50" i="3" s="1"/>
  <c r="B50" i="3"/>
  <c r="I49" i="3"/>
  <c r="F49" i="3"/>
  <c r="D49" i="3"/>
  <c r="G49" i="3" s="1"/>
  <c r="B49" i="3"/>
  <c r="I48" i="3"/>
  <c r="F48" i="3"/>
  <c r="D48" i="3"/>
  <c r="G48" i="3" s="1"/>
  <c r="B48" i="3"/>
  <c r="I47" i="3"/>
  <c r="F47" i="3"/>
  <c r="D47" i="3"/>
  <c r="G47" i="3" s="1"/>
  <c r="B47" i="3"/>
  <c r="I46" i="3"/>
  <c r="F46" i="3"/>
  <c r="D46" i="3"/>
  <c r="G46" i="3" s="1"/>
  <c r="B46" i="3"/>
  <c r="I45" i="3"/>
  <c r="F45" i="3"/>
  <c r="D45" i="3"/>
  <c r="G45" i="3" s="1"/>
  <c r="B45" i="3"/>
  <c r="I44" i="3"/>
  <c r="F44" i="3"/>
  <c r="D44" i="3"/>
  <c r="G44" i="3" s="1"/>
  <c r="B44" i="3"/>
  <c r="I43" i="3"/>
  <c r="F43" i="3"/>
  <c r="D43" i="3"/>
  <c r="G43" i="3" s="1"/>
  <c r="B43" i="3"/>
  <c r="I42" i="3"/>
  <c r="F42" i="3"/>
  <c r="D42" i="3"/>
  <c r="G42" i="3" s="1"/>
  <c r="B42" i="3"/>
  <c r="I41" i="3"/>
  <c r="F41" i="3"/>
  <c r="D41" i="3"/>
  <c r="G41" i="3" s="1"/>
  <c r="B41" i="3"/>
  <c r="I40" i="3"/>
  <c r="F40" i="3"/>
  <c r="D40" i="3"/>
  <c r="G40" i="3" s="1"/>
  <c r="B40" i="3"/>
  <c r="I39" i="3"/>
  <c r="F39" i="3"/>
  <c r="D39" i="3"/>
  <c r="G39" i="3" s="1"/>
  <c r="B39" i="3"/>
  <c r="I38" i="3"/>
  <c r="F38" i="3"/>
  <c r="D38" i="3"/>
  <c r="G38" i="3" s="1"/>
  <c r="B38" i="3"/>
  <c r="I37" i="3"/>
  <c r="F37" i="3"/>
  <c r="D37" i="3"/>
  <c r="G37" i="3" s="1"/>
  <c r="B37" i="3"/>
  <c r="I36" i="3"/>
  <c r="F36" i="3"/>
  <c r="D36" i="3"/>
  <c r="G36" i="3" s="1"/>
  <c r="B36" i="3"/>
  <c r="I35" i="3"/>
  <c r="F35" i="3"/>
  <c r="D35" i="3"/>
  <c r="G35" i="3" s="1"/>
  <c r="B35" i="3"/>
  <c r="I34" i="3"/>
  <c r="F34" i="3"/>
  <c r="D34" i="3"/>
  <c r="G34" i="3" s="1"/>
  <c r="B34" i="3"/>
  <c r="I33" i="3"/>
  <c r="F33" i="3"/>
  <c r="D33" i="3"/>
  <c r="G33" i="3" s="1"/>
  <c r="B33" i="3"/>
  <c r="I32" i="3"/>
  <c r="F32" i="3"/>
  <c r="D32" i="3"/>
  <c r="G32" i="3" s="1"/>
  <c r="B32" i="3"/>
  <c r="I31" i="3"/>
  <c r="F31" i="3"/>
  <c r="D31" i="3"/>
  <c r="G31" i="3" s="1"/>
  <c r="B31" i="3"/>
  <c r="I30" i="3"/>
  <c r="F30" i="3"/>
  <c r="D30" i="3"/>
  <c r="G30" i="3" s="1"/>
  <c r="B30" i="3"/>
  <c r="I29" i="3"/>
  <c r="F29" i="3"/>
  <c r="D29" i="3"/>
  <c r="G29" i="3" s="1"/>
  <c r="B29" i="3"/>
  <c r="I28" i="3"/>
  <c r="F28" i="3"/>
  <c r="D28" i="3"/>
  <c r="G28" i="3" s="1"/>
  <c r="B28" i="3"/>
  <c r="I27" i="3"/>
  <c r="F27" i="3"/>
  <c r="D27" i="3"/>
  <c r="G27" i="3" s="1"/>
  <c r="B27" i="3"/>
  <c r="I26" i="3"/>
  <c r="F26" i="3"/>
  <c r="D26" i="3"/>
  <c r="G26" i="3" s="1"/>
  <c r="B26" i="3"/>
  <c r="I25" i="3"/>
  <c r="F25" i="3"/>
  <c r="D25" i="3"/>
  <c r="G25" i="3" s="1"/>
  <c r="B25" i="3"/>
  <c r="I24" i="3"/>
  <c r="F24" i="3"/>
  <c r="D24" i="3"/>
  <c r="G24" i="3" s="1"/>
  <c r="B24" i="3"/>
  <c r="I23" i="3"/>
  <c r="F23" i="3"/>
  <c r="D23" i="3"/>
  <c r="G23" i="3" s="1"/>
  <c r="B23" i="3"/>
  <c r="I22" i="3"/>
  <c r="F22" i="3"/>
  <c r="D22" i="3"/>
  <c r="G22" i="3" s="1"/>
  <c r="B22" i="3"/>
  <c r="I21" i="3"/>
  <c r="F21" i="3"/>
  <c r="D21" i="3"/>
  <c r="G21" i="3" s="1"/>
  <c r="B21" i="3"/>
  <c r="I20" i="3"/>
  <c r="F20" i="3"/>
  <c r="D20" i="3"/>
  <c r="G20" i="3" s="1"/>
  <c r="B20" i="3"/>
  <c r="I19" i="3"/>
  <c r="F19" i="3"/>
  <c r="D19" i="3"/>
  <c r="G19" i="3" s="1"/>
  <c r="B19" i="3"/>
  <c r="I18" i="3"/>
  <c r="F18" i="3"/>
  <c r="D18" i="3"/>
  <c r="G18" i="3" s="1"/>
  <c r="B18" i="3"/>
  <c r="I17" i="3"/>
  <c r="F17" i="3"/>
  <c r="D17" i="3"/>
  <c r="G17" i="3" s="1"/>
  <c r="B17" i="3"/>
  <c r="I16" i="3"/>
  <c r="F16" i="3"/>
  <c r="D16" i="3"/>
  <c r="G16" i="3" s="1"/>
  <c r="B16" i="3"/>
  <c r="I15" i="3"/>
  <c r="F15" i="3"/>
  <c r="D15" i="3"/>
  <c r="G15" i="3" s="1"/>
  <c r="B15" i="3"/>
  <c r="I14" i="3"/>
  <c r="F14" i="3"/>
  <c r="D14" i="3"/>
  <c r="G14" i="3" s="1"/>
  <c r="B14" i="3"/>
  <c r="I13" i="3"/>
  <c r="F13" i="3"/>
  <c r="D13" i="3"/>
  <c r="G13" i="3" s="1"/>
  <c r="B13" i="3"/>
  <c r="I12" i="3"/>
  <c r="F12" i="3"/>
  <c r="D12" i="3"/>
  <c r="G12" i="3" s="1"/>
  <c r="B12" i="3"/>
  <c r="I11" i="3"/>
  <c r="F11" i="3"/>
  <c r="D11" i="3"/>
  <c r="G11" i="3" s="1"/>
  <c r="B11" i="3"/>
  <c r="I10" i="3"/>
  <c r="F10" i="3"/>
  <c r="D10" i="3"/>
  <c r="G10" i="3" s="1"/>
  <c r="B10" i="3"/>
  <c r="I9" i="3"/>
  <c r="F9" i="3"/>
  <c r="D9" i="3"/>
  <c r="G9" i="3" s="1"/>
  <c r="B9" i="3"/>
  <c r="I8" i="3"/>
  <c r="F8" i="3"/>
  <c r="D8" i="3"/>
  <c r="G8" i="3" s="1"/>
  <c r="B8" i="3"/>
  <c r="I7" i="3"/>
  <c r="I98" i="3" s="1"/>
  <c r="F7" i="3"/>
  <c r="D7" i="3"/>
  <c r="B7" i="3"/>
  <c r="B98" i="3" s="1"/>
  <c r="I14" i="2"/>
  <c r="F14" i="2"/>
  <c r="D14" i="2"/>
  <c r="G14" i="2" s="1"/>
  <c r="B14" i="2"/>
  <c r="I13" i="2"/>
  <c r="F13" i="2"/>
  <c r="E14" i="1" s="1"/>
  <c r="D13" i="2"/>
  <c r="G13" i="2" s="1"/>
  <c r="B13" i="2"/>
  <c r="I12" i="2"/>
  <c r="F12" i="2"/>
  <c r="D12" i="2"/>
  <c r="G12" i="2" s="1"/>
  <c r="B12" i="2"/>
  <c r="I11" i="2"/>
  <c r="F11" i="2"/>
  <c r="E12" i="1" s="1"/>
  <c r="D11" i="2"/>
  <c r="G11" i="2" s="1"/>
  <c r="B11" i="2"/>
  <c r="I10" i="2"/>
  <c r="F10" i="2"/>
  <c r="E11" i="1" s="1"/>
  <c r="D10" i="2"/>
  <c r="G10" i="2" s="1"/>
  <c r="B10" i="2"/>
  <c r="I9" i="2"/>
  <c r="F9" i="2"/>
  <c r="E10" i="1" s="1"/>
  <c r="D9" i="2"/>
  <c r="G9" i="2" s="1"/>
  <c r="B9" i="2"/>
  <c r="I8" i="2"/>
  <c r="F8" i="2"/>
  <c r="D8" i="2"/>
  <c r="G8" i="2" s="1"/>
  <c r="B8" i="2"/>
  <c r="I7" i="2"/>
  <c r="I16" i="2" s="1"/>
  <c r="F7" i="2"/>
  <c r="E8" i="1" s="1"/>
  <c r="D7" i="2"/>
  <c r="G7" i="2" s="1"/>
  <c r="B7" i="2"/>
  <c r="B16" i="2" s="1"/>
  <c r="B25" i="1"/>
  <c r="B22" i="1"/>
  <c r="J21" i="1"/>
  <c r="H21" i="1"/>
  <c r="B21" i="1"/>
  <c r="J20" i="1"/>
  <c r="H20" i="1"/>
  <c r="B20" i="1"/>
  <c r="J19" i="1"/>
  <c r="H19" i="1"/>
  <c r="J18" i="1"/>
  <c r="H18" i="1"/>
  <c r="J17" i="1"/>
  <c r="H17" i="1"/>
  <c r="B17" i="1"/>
  <c r="B16" i="1"/>
  <c r="E15" i="1"/>
  <c r="D15" i="1"/>
  <c r="B15" i="1"/>
  <c r="D14" i="1"/>
  <c r="B14" i="1"/>
  <c r="E13" i="1"/>
  <c r="D13" i="1"/>
  <c r="K12" i="1"/>
  <c r="J12" i="1"/>
  <c r="H12" i="1"/>
  <c r="I12" i="1" s="1"/>
  <c r="D12" i="1"/>
  <c r="B12" i="1"/>
  <c r="K11" i="1"/>
  <c r="J11" i="1"/>
  <c r="H11" i="1"/>
  <c r="I11" i="1" s="1"/>
  <c r="D11" i="1"/>
  <c r="K10" i="1"/>
  <c r="J10" i="1"/>
  <c r="H10" i="1"/>
  <c r="I10" i="1" s="1"/>
  <c r="D10" i="1"/>
  <c r="B10" i="1"/>
  <c r="K9" i="1"/>
  <c r="J9" i="1"/>
  <c r="I9" i="1"/>
  <c r="H9" i="1"/>
  <c r="E9" i="1"/>
  <c r="D9" i="1"/>
  <c r="B9" i="1"/>
  <c r="B11" i="1" s="1"/>
  <c r="K8" i="1"/>
  <c r="J8" i="1"/>
  <c r="H8" i="1"/>
  <c r="I8" i="1" s="1"/>
  <c r="D8" i="1"/>
  <c r="B8" i="1"/>
  <c r="I21" i="1" s="1"/>
  <c r="B7" i="1"/>
  <c r="B13" i="1" l="1"/>
  <c r="I17" i="1"/>
  <c r="I18" i="1"/>
  <c r="I19" i="1"/>
  <c r="I20" i="1"/>
  <c r="G7" i="3"/>
  <c r="C14" i="2"/>
  <c r="E14" i="2" s="1"/>
  <c r="C13" i="2"/>
  <c r="E13" i="2" s="1"/>
  <c r="C12" i="2"/>
  <c r="E12" i="2" s="1"/>
  <c r="C11" i="2"/>
  <c r="E11" i="2" s="1"/>
  <c r="C10" i="2"/>
  <c r="E10" i="2" s="1"/>
  <c r="C9" i="2"/>
  <c r="E9" i="2" s="1"/>
  <c r="C8" i="2"/>
  <c r="E8" i="2" s="1"/>
  <c r="E7" i="7"/>
  <c r="F7" i="7" s="1"/>
  <c r="G7" i="7" s="1"/>
  <c r="G98" i="3"/>
  <c r="C7" i="3"/>
  <c r="E7" i="3" s="1"/>
  <c r="G16" i="2"/>
  <c r="C7" i="2"/>
  <c r="D16" i="2"/>
  <c r="B23" i="1"/>
  <c r="B24" i="1"/>
  <c r="F98" i="3"/>
  <c r="H7" i="7"/>
  <c r="I7" i="7" s="1"/>
  <c r="J7" i="7" s="1"/>
  <c r="M8" i="7"/>
  <c r="K9" i="7"/>
  <c r="I122" i="7"/>
  <c r="J122" i="7" s="1"/>
  <c r="J121" i="7"/>
  <c r="F16" i="2"/>
  <c r="S9" i="4"/>
  <c r="L9" i="7"/>
  <c r="T8" i="4"/>
  <c r="D96" i="3"/>
  <c r="G96" i="3" s="1"/>
  <c r="D95" i="3"/>
  <c r="G95" i="3" s="1"/>
  <c r="D94" i="3"/>
  <c r="G94" i="3" s="1"/>
  <c r="D93" i="3"/>
  <c r="G93" i="3" s="1"/>
  <c r="D92" i="3"/>
  <c r="G92" i="3" s="1"/>
  <c r="H8" i="7"/>
  <c r="I8" i="7" s="1"/>
  <c r="C96" i="3"/>
  <c r="E96" i="3" s="1"/>
  <c r="C95" i="3"/>
  <c r="E95" i="3" s="1"/>
  <c r="C94" i="3"/>
  <c r="E94" i="3" s="1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H31" i="7"/>
  <c r="H16" i="7"/>
  <c r="I16" i="7" s="1"/>
  <c r="J16" i="7" s="1"/>
  <c r="H25" i="7"/>
  <c r="H26" i="7" s="1"/>
  <c r="H27" i="7" s="1"/>
  <c r="H28" i="7" s="1"/>
  <c r="H32" i="7"/>
  <c r="H33" i="7" s="1"/>
  <c r="H34" i="7" s="1"/>
  <c r="H35" i="7" s="1"/>
  <c r="H36" i="7" s="1"/>
  <c r="H37" i="7" s="1"/>
  <c r="H38" i="7" s="1"/>
  <c r="H53" i="7"/>
  <c r="H54" i="7" s="1"/>
  <c r="H55" i="7" s="1"/>
  <c r="H75" i="7"/>
  <c r="H76" i="7" s="1"/>
  <c r="H77" i="7" s="1"/>
  <c r="H78" i="7" s="1"/>
  <c r="H79" i="7" s="1"/>
  <c r="H80" i="7" s="1"/>
  <c r="H81" i="7" s="1"/>
  <c r="H82" i="7" s="1"/>
  <c r="H83" i="7" s="1"/>
  <c r="H84" i="7" s="1"/>
  <c r="H85" i="7" s="1"/>
  <c r="H107" i="7"/>
  <c r="I107" i="7" s="1"/>
  <c r="J107" i="7" s="1"/>
  <c r="H116" i="7"/>
  <c r="I116" i="7" s="1"/>
  <c r="J116" i="7" s="1"/>
  <c r="I123" i="7"/>
  <c r="H123" i="7"/>
  <c r="I179" i="7"/>
  <c r="J179" i="7" s="1"/>
  <c r="H21" i="7"/>
  <c r="H22" i="7" s="1"/>
  <c r="I44" i="7"/>
  <c r="H44" i="7"/>
  <c r="H45" i="7" s="1"/>
  <c r="H46" i="7" s="1"/>
  <c r="H47" i="7" s="1"/>
  <c r="H48" i="7" s="1"/>
  <c r="H51" i="7"/>
  <c r="I51" i="7" s="1"/>
  <c r="H56" i="7"/>
  <c r="H57" i="7" s="1"/>
  <c r="H58" i="7" s="1"/>
  <c r="H59" i="7" s="1"/>
  <c r="I95" i="7"/>
  <c r="H95" i="7"/>
  <c r="I117" i="7"/>
  <c r="H143" i="7"/>
  <c r="I143" i="7" s="1"/>
  <c r="I152" i="7"/>
  <c r="H152" i="7"/>
  <c r="H153" i="7" s="1"/>
  <c r="H154" i="7" s="1"/>
  <c r="H155" i="7" s="1"/>
  <c r="H156" i="7" s="1"/>
  <c r="H157" i="7" s="1"/>
  <c r="H158" i="7" s="1"/>
  <c r="H159" i="7" s="1"/>
  <c r="H160" i="7" s="1"/>
  <c r="E8" i="7"/>
  <c r="E9" i="7" s="1"/>
  <c r="E10" i="7" s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H17" i="7"/>
  <c r="H18" i="7" s="1"/>
  <c r="H19" i="7" s="1"/>
  <c r="H20" i="7" s="1"/>
  <c r="I18" i="7"/>
  <c r="E22" i="7"/>
  <c r="E23" i="7" s="1"/>
  <c r="E24" i="7" s="1"/>
  <c r="H24" i="7"/>
  <c r="I24" i="7" s="1"/>
  <c r="J24" i="7" s="1"/>
  <c r="E25" i="7"/>
  <c r="E26" i="7" s="1"/>
  <c r="E27" i="7" s="1"/>
  <c r="E28" i="7" s="1"/>
  <c r="E29" i="7" s="1"/>
  <c r="E30" i="7" s="1"/>
  <c r="E31" i="7" s="1"/>
  <c r="E32" i="7" s="1"/>
  <c r="E33" i="7" s="1"/>
  <c r="E34" i="7" s="1"/>
  <c r="E35" i="7" s="1"/>
  <c r="E36" i="7" s="1"/>
  <c r="E37" i="7" s="1"/>
  <c r="E38" i="7" s="1"/>
  <c r="E39" i="7" s="1"/>
  <c r="E40" i="7" s="1"/>
  <c r="E41" i="7" s="1"/>
  <c r="E42" i="7" s="1"/>
  <c r="E43" i="7" s="1"/>
  <c r="E44" i="7" s="1"/>
  <c r="E45" i="7" s="1"/>
  <c r="E46" i="7" s="1"/>
  <c r="E47" i="7" s="1"/>
  <c r="E48" i="7" s="1"/>
  <c r="E49" i="7" s="1"/>
  <c r="E50" i="7" s="1"/>
  <c r="E51" i="7" s="1"/>
  <c r="E52" i="7" s="1"/>
  <c r="H30" i="7"/>
  <c r="I30" i="7" s="1"/>
  <c r="I40" i="7"/>
  <c r="H40" i="7"/>
  <c r="H41" i="7" s="1"/>
  <c r="H42" i="7" s="1"/>
  <c r="H43" i="7" s="1"/>
  <c r="H49" i="7"/>
  <c r="I49" i="7" s="1"/>
  <c r="J49" i="7" s="1"/>
  <c r="E54" i="7"/>
  <c r="I53" i="7"/>
  <c r="I68" i="7"/>
  <c r="H68" i="7"/>
  <c r="H69" i="7" s="1"/>
  <c r="H70" i="7" s="1"/>
  <c r="I108" i="7"/>
  <c r="H108" i="7"/>
  <c r="H109" i="7" s="1"/>
  <c r="H110" i="7" s="1"/>
  <c r="H111" i="7" s="1"/>
  <c r="H112" i="7" s="1"/>
  <c r="H113" i="7" s="1"/>
  <c r="H114" i="7" s="1"/>
  <c r="H115" i="7" s="1"/>
  <c r="H117" i="7"/>
  <c r="H118" i="7" s="1"/>
  <c r="H119" i="7" s="1"/>
  <c r="H120" i="7" s="1"/>
  <c r="H124" i="7"/>
  <c r="H125" i="7" s="1"/>
  <c r="H126" i="7" s="1"/>
  <c r="H127" i="7" s="1"/>
  <c r="H128" i="7" s="1"/>
  <c r="H129" i="7" s="1"/>
  <c r="H131" i="7"/>
  <c r="H132" i="7" s="1"/>
  <c r="H133" i="7"/>
  <c r="H134" i="7" s="1"/>
  <c r="I17" i="7"/>
  <c r="J17" i="7" s="1"/>
  <c r="H60" i="7"/>
  <c r="H67" i="7"/>
  <c r="I67" i="7" s="1"/>
  <c r="J67" i="7" s="1"/>
  <c r="H71" i="7"/>
  <c r="I71" i="7" s="1"/>
  <c r="J71" i="7" s="1"/>
  <c r="H72" i="7"/>
  <c r="H73" i="7" s="1"/>
  <c r="H74" i="7" s="1"/>
  <c r="H87" i="7"/>
  <c r="H96" i="7"/>
  <c r="H97" i="7" s="1"/>
  <c r="H98" i="7" s="1"/>
  <c r="H99" i="7" s="1"/>
  <c r="H100" i="7" s="1"/>
  <c r="H101" i="7" s="1"/>
  <c r="H102" i="7" s="1"/>
  <c r="H103" i="7" s="1"/>
  <c r="H104" i="7" s="1"/>
  <c r="H105" i="7" s="1"/>
  <c r="H106" i="7" s="1"/>
  <c r="H135" i="7"/>
  <c r="H136" i="7" s="1"/>
  <c r="H137" i="7" s="1"/>
  <c r="H138" i="7" s="1"/>
  <c r="H139" i="7" s="1"/>
  <c r="H140" i="7" s="1"/>
  <c r="H141" i="7" s="1"/>
  <c r="H142" i="7" s="1"/>
  <c r="H144" i="7"/>
  <c r="H145" i="7" s="1"/>
  <c r="H146" i="7" s="1"/>
  <c r="H147" i="7" s="1"/>
  <c r="H148" i="7" s="1"/>
  <c r="H149" i="7" s="1"/>
  <c r="H150" i="7" s="1"/>
  <c r="H151" i="7" s="1"/>
  <c r="H161" i="7"/>
  <c r="F162" i="7"/>
  <c r="G162" i="7" s="1"/>
  <c r="H213" i="7"/>
  <c r="H214" i="7" s="1"/>
  <c r="H215" i="7" s="1"/>
  <c r="H216" i="7" s="1"/>
  <c r="H220" i="7"/>
  <c r="H221" i="7" s="1"/>
  <c r="H222" i="7" s="1"/>
  <c r="H223" i="7" s="1"/>
  <c r="H224" i="7" s="1"/>
  <c r="H225" i="7" s="1"/>
  <c r="H226" i="7" s="1"/>
  <c r="H227" i="7" s="1"/>
  <c r="I314" i="7"/>
  <c r="J313" i="7"/>
  <c r="F161" i="7"/>
  <c r="G161" i="7" s="1"/>
  <c r="I192" i="7"/>
  <c r="H192" i="7"/>
  <c r="H208" i="7"/>
  <c r="H209" i="7" s="1"/>
  <c r="H210" i="7" s="1"/>
  <c r="H239" i="7"/>
  <c r="H241" i="7"/>
  <c r="H242" i="7" s="1"/>
  <c r="H243" i="7" s="1"/>
  <c r="H244" i="7" s="1"/>
  <c r="H245" i="7" s="1"/>
  <c r="H246" i="7" s="1"/>
  <c r="H247" i="7" s="1"/>
  <c r="H240" i="7"/>
  <c r="I323" i="7"/>
  <c r="J323" i="7" s="1"/>
  <c r="H323" i="7"/>
  <c r="H407" i="7"/>
  <c r="H408" i="7" s="1"/>
  <c r="H409" i="7" s="1"/>
  <c r="H410" i="7" s="1"/>
  <c r="H411" i="7" s="1"/>
  <c r="H169" i="7"/>
  <c r="H170" i="7" s="1"/>
  <c r="H171" i="7" s="1"/>
  <c r="H172" i="7" s="1"/>
  <c r="H173" i="7" s="1"/>
  <c r="H174" i="7" s="1"/>
  <c r="H175" i="7" s="1"/>
  <c r="H176" i="7" s="1"/>
  <c r="H177" i="7" s="1"/>
  <c r="I168" i="7"/>
  <c r="J168" i="7" s="1"/>
  <c r="H168" i="7"/>
  <c r="I169" i="7"/>
  <c r="H180" i="7"/>
  <c r="H181" i="7" s="1"/>
  <c r="H182" i="7" s="1"/>
  <c r="H183" i="7" s="1"/>
  <c r="H184" i="7" s="1"/>
  <c r="H185" i="7" s="1"/>
  <c r="H186" i="7" s="1"/>
  <c r="H187" i="7" s="1"/>
  <c r="H188" i="7" s="1"/>
  <c r="H189" i="7" s="1"/>
  <c r="H190" i="7" s="1"/>
  <c r="H196" i="7"/>
  <c r="H205" i="7"/>
  <c r="H206" i="7" s="1"/>
  <c r="H207" i="7" s="1"/>
  <c r="H212" i="7"/>
  <c r="I212" i="7" s="1"/>
  <c r="H228" i="7"/>
  <c r="H229" i="7" s="1"/>
  <c r="H230" i="7" s="1"/>
  <c r="H231" i="7" s="1"/>
  <c r="I354" i="7"/>
  <c r="J354" i="7" s="1"/>
  <c r="J353" i="7"/>
  <c r="I378" i="7"/>
  <c r="J377" i="7"/>
  <c r="H494" i="7"/>
  <c r="H495" i="7" s="1"/>
  <c r="H496" i="7" s="1"/>
  <c r="H497" i="7" s="1"/>
  <c r="H498" i="7" s="1"/>
  <c r="H499" i="7" s="1"/>
  <c r="H500" i="7" s="1"/>
  <c r="H501" i="7" s="1"/>
  <c r="H502" i="7" s="1"/>
  <c r="F53" i="7"/>
  <c r="I191" i="7"/>
  <c r="J191" i="7" s="1"/>
  <c r="H193" i="7"/>
  <c r="H194" i="7" s="1"/>
  <c r="H195" i="7" s="1"/>
  <c r="I217" i="7"/>
  <c r="H232" i="7"/>
  <c r="H233" i="7" s="1"/>
  <c r="H234" i="7" s="1"/>
  <c r="H235" i="7" s="1"/>
  <c r="H236" i="7" s="1"/>
  <c r="H237" i="7" s="1"/>
  <c r="I239" i="7"/>
  <c r="J239" i="7" s="1"/>
  <c r="I248" i="7"/>
  <c r="J248" i="7" s="1"/>
  <c r="H248" i="7"/>
  <c r="H249" i="7" s="1"/>
  <c r="H250" i="7" s="1"/>
  <c r="H251" i="7" s="1"/>
  <c r="H252" i="7" s="1"/>
  <c r="H253" i="7" s="1"/>
  <c r="H254" i="7" s="1"/>
  <c r="H255" i="7" s="1"/>
  <c r="H256" i="7" s="1"/>
  <c r="H257" i="7" s="1"/>
  <c r="H258" i="7" s="1"/>
  <c r="H259" i="7" s="1"/>
  <c r="H260" i="7" s="1"/>
  <c r="H261" i="7" s="1"/>
  <c r="H262" i="7" s="1"/>
  <c r="H263" i="7" s="1"/>
  <c r="H264" i="7" s="1"/>
  <c r="E278" i="7"/>
  <c r="H279" i="7"/>
  <c r="I279" i="7" s="1"/>
  <c r="J279" i="7" s="1"/>
  <c r="I355" i="7"/>
  <c r="J355" i="7" s="1"/>
  <c r="H355" i="7"/>
  <c r="E55" i="7"/>
  <c r="E56" i="7" s="1"/>
  <c r="E57" i="7" s="1"/>
  <c r="E58" i="7" s="1"/>
  <c r="E59" i="7" s="1"/>
  <c r="E60" i="7" s="1"/>
  <c r="E61" i="7" s="1"/>
  <c r="E62" i="7" s="1"/>
  <c r="E63" i="7" s="1"/>
  <c r="E64" i="7" s="1"/>
  <c r="E65" i="7" s="1"/>
  <c r="E66" i="7" s="1"/>
  <c r="E67" i="7" s="1"/>
  <c r="E68" i="7" s="1"/>
  <c r="E69" i="7" s="1"/>
  <c r="E70" i="7" s="1"/>
  <c r="E71" i="7" s="1"/>
  <c r="E72" i="7" s="1"/>
  <c r="E73" i="7" s="1"/>
  <c r="E74" i="7" s="1"/>
  <c r="E75" i="7" s="1"/>
  <c r="E76" i="7" s="1"/>
  <c r="E77" i="7" s="1"/>
  <c r="E78" i="7" s="1"/>
  <c r="E79" i="7" s="1"/>
  <c r="E80" i="7" s="1"/>
  <c r="E81" i="7" s="1"/>
  <c r="E82" i="7" s="1"/>
  <c r="E83" i="7" s="1"/>
  <c r="E84" i="7" s="1"/>
  <c r="E85" i="7" s="1"/>
  <c r="E86" i="7" s="1"/>
  <c r="E87" i="7" s="1"/>
  <c r="E88" i="7" s="1"/>
  <c r="E89" i="7" s="1"/>
  <c r="E90" i="7" s="1"/>
  <c r="E91" i="7" s="1"/>
  <c r="E92" i="7" s="1"/>
  <c r="E93" i="7" s="1"/>
  <c r="E94" i="7" s="1"/>
  <c r="E95" i="7" s="1"/>
  <c r="E96" i="7" s="1"/>
  <c r="E97" i="7" s="1"/>
  <c r="E98" i="7" s="1"/>
  <c r="E99" i="7" s="1"/>
  <c r="E100" i="7" s="1"/>
  <c r="E101" i="7" s="1"/>
  <c r="E102" i="7" s="1"/>
  <c r="E103" i="7" s="1"/>
  <c r="E104" i="7" s="1"/>
  <c r="E105" i="7" s="1"/>
  <c r="E106" i="7" s="1"/>
  <c r="E107" i="7" s="1"/>
  <c r="E108" i="7" s="1"/>
  <c r="E109" i="7" s="1"/>
  <c r="E110" i="7" s="1"/>
  <c r="E111" i="7" s="1"/>
  <c r="E112" i="7" s="1"/>
  <c r="E113" i="7" s="1"/>
  <c r="E114" i="7" s="1"/>
  <c r="E115" i="7" s="1"/>
  <c r="E116" i="7" s="1"/>
  <c r="E117" i="7" s="1"/>
  <c r="E118" i="7" s="1"/>
  <c r="E119" i="7" s="1"/>
  <c r="E120" i="7" s="1"/>
  <c r="E121" i="7" s="1"/>
  <c r="E122" i="7" s="1"/>
  <c r="E123" i="7" s="1"/>
  <c r="E124" i="7" s="1"/>
  <c r="E125" i="7" s="1"/>
  <c r="E126" i="7" s="1"/>
  <c r="E127" i="7" s="1"/>
  <c r="E128" i="7" s="1"/>
  <c r="E129" i="7" s="1"/>
  <c r="E130" i="7" s="1"/>
  <c r="E131" i="7" s="1"/>
  <c r="E132" i="7" s="1"/>
  <c r="E133" i="7" s="1"/>
  <c r="E134" i="7" s="1"/>
  <c r="E135" i="7" s="1"/>
  <c r="E136" i="7" s="1"/>
  <c r="E137" i="7" s="1"/>
  <c r="E138" i="7" s="1"/>
  <c r="E139" i="7" s="1"/>
  <c r="E140" i="7" s="1"/>
  <c r="E141" i="7" s="1"/>
  <c r="E142" i="7" s="1"/>
  <c r="E143" i="7" s="1"/>
  <c r="E144" i="7" s="1"/>
  <c r="E145" i="7" s="1"/>
  <c r="E146" i="7" s="1"/>
  <c r="E147" i="7" s="1"/>
  <c r="E148" i="7" s="1"/>
  <c r="E149" i="7" s="1"/>
  <c r="E150" i="7" s="1"/>
  <c r="E151" i="7" s="1"/>
  <c r="E152" i="7" s="1"/>
  <c r="E153" i="7" s="1"/>
  <c r="E154" i="7" s="1"/>
  <c r="E155" i="7" s="1"/>
  <c r="E156" i="7" s="1"/>
  <c r="E157" i="7" s="1"/>
  <c r="E158" i="7" s="1"/>
  <c r="E159" i="7" s="1"/>
  <c r="E160" i="7" s="1"/>
  <c r="E163" i="7"/>
  <c r="E164" i="7" s="1"/>
  <c r="E165" i="7" s="1"/>
  <c r="E166" i="7" s="1"/>
  <c r="E167" i="7" s="1"/>
  <c r="E168" i="7" s="1"/>
  <c r="E169" i="7" s="1"/>
  <c r="E170" i="7" s="1"/>
  <c r="E171" i="7" s="1"/>
  <c r="E172" i="7" s="1"/>
  <c r="E173" i="7" s="1"/>
  <c r="E174" i="7" s="1"/>
  <c r="E175" i="7" s="1"/>
  <c r="E176" i="7" s="1"/>
  <c r="E177" i="7" s="1"/>
  <c r="E178" i="7" s="1"/>
  <c r="E179" i="7" s="1"/>
  <c r="E180" i="7" s="1"/>
  <c r="E181" i="7" s="1"/>
  <c r="E182" i="7" s="1"/>
  <c r="E183" i="7" s="1"/>
  <c r="E184" i="7" s="1"/>
  <c r="E185" i="7" s="1"/>
  <c r="E186" i="7" s="1"/>
  <c r="E187" i="7" s="1"/>
  <c r="E188" i="7" s="1"/>
  <c r="E189" i="7" s="1"/>
  <c r="E190" i="7" s="1"/>
  <c r="E191" i="7" s="1"/>
  <c r="E192" i="7" s="1"/>
  <c r="E193" i="7" s="1"/>
  <c r="E194" i="7" s="1"/>
  <c r="E195" i="7" s="1"/>
  <c r="E196" i="7" s="1"/>
  <c r="E197" i="7" s="1"/>
  <c r="E198" i="7" s="1"/>
  <c r="E199" i="7" s="1"/>
  <c r="E200" i="7" s="1"/>
  <c r="E201" i="7" s="1"/>
  <c r="E202" i="7" s="1"/>
  <c r="E203" i="7" s="1"/>
  <c r="E204" i="7" s="1"/>
  <c r="E205" i="7" s="1"/>
  <c r="E206" i="7" s="1"/>
  <c r="E207" i="7" s="1"/>
  <c r="E208" i="7" s="1"/>
  <c r="E209" i="7" s="1"/>
  <c r="E210" i="7" s="1"/>
  <c r="E211" i="7" s="1"/>
  <c r="E212" i="7" s="1"/>
  <c r="E213" i="7" s="1"/>
  <c r="E214" i="7" s="1"/>
  <c r="E215" i="7" s="1"/>
  <c r="E216" i="7" s="1"/>
  <c r="E217" i="7" s="1"/>
  <c r="E218" i="7" s="1"/>
  <c r="E219" i="7" s="1"/>
  <c r="E220" i="7" s="1"/>
  <c r="E221" i="7" s="1"/>
  <c r="E222" i="7" s="1"/>
  <c r="E223" i="7" s="1"/>
  <c r="E224" i="7" s="1"/>
  <c r="E225" i="7" s="1"/>
  <c r="E226" i="7" s="1"/>
  <c r="E227" i="7" s="1"/>
  <c r="E228" i="7" s="1"/>
  <c r="E229" i="7" s="1"/>
  <c r="E230" i="7" s="1"/>
  <c r="E231" i="7" s="1"/>
  <c r="E232" i="7" s="1"/>
  <c r="E233" i="7" s="1"/>
  <c r="E234" i="7" s="1"/>
  <c r="E235" i="7" s="1"/>
  <c r="E236" i="7" s="1"/>
  <c r="E237" i="7" s="1"/>
  <c r="E238" i="7" s="1"/>
  <c r="E239" i="7" s="1"/>
  <c r="E240" i="7" s="1"/>
  <c r="E241" i="7" s="1"/>
  <c r="E242" i="7" s="1"/>
  <c r="E243" i="7" s="1"/>
  <c r="E244" i="7" s="1"/>
  <c r="E245" i="7" s="1"/>
  <c r="E246" i="7" s="1"/>
  <c r="E247" i="7" s="1"/>
  <c r="E248" i="7" s="1"/>
  <c r="E249" i="7" s="1"/>
  <c r="E250" i="7" s="1"/>
  <c r="E251" i="7" s="1"/>
  <c r="E252" i="7" s="1"/>
  <c r="E253" i="7" s="1"/>
  <c r="E254" i="7" s="1"/>
  <c r="E255" i="7" s="1"/>
  <c r="E256" i="7" s="1"/>
  <c r="E257" i="7" s="1"/>
  <c r="E258" i="7" s="1"/>
  <c r="E259" i="7" s="1"/>
  <c r="E260" i="7" s="1"/>
  <c r="E261" i="7" s="1"/>
  <c r="E262" i="7" s="1"/>
  <c r="E263" i="7" s="1"/>
  <c r="E264" i="7" s="1"/>
  <c r="E265" i="7" s="1"/>
  <c r="E266" i="7" s="1"/>
  <c r="E267" i="7" s="1"/>
  <c r="E268" i="7" s="1"/>
  <c r="E269" i="7" s="1"/>
  <c r="E270" i="7" s="1"/>
  <c r="E271" i="7" s="1"/>
  <c r="E272" i="7" s="1"/>
  <c r="E273" i="7" s="1"/>
  <c r="E274" i="7" s="1"/>
  <c r="E275" i="7" s="1"/>
  <c r="E276" i="7" s="1"/>
  <c r="E277" i="7" s="1"/>
  <c r="E279" i="7"/>
  <c r="E280" i="7" s="1"/>
  <c r="E281" i="7" s="1"/>
  <c r="E282" i="7" s="1"/>
  <c r="E283" i="7" s="1"/>
  <c r="E284" i="7" s="1"/>
  <c r="E285" i="7" s="1"/>
  <c r="E286" i="7" s="1"/>
  <c r="E287" i="7" s="1"/>
  <c r="E288" i="7" s="1"/>
  <c r="E289" i="7" s="1"/>
  <c r="E290" i="7" s="1"/>
  <c r="E291" i="7" s="1"/>
  <c r="E292" i="7" s="1"/>
  <c r="E293" i="7" s="1"/>
  <c r="E294" i="7" s="1"/>
  <c r="E295" i="7" s="1"/>
  <c r="E296" i="7" s="1"/>
  <c r="E297" i="7" s="1"/>
  <c r="E298" i="7" s="1"/>
  <c r="E299" i="7" s="1"/>
  <c r="E300" i="7" s="1"/>
  <c r="E301" i="7" s="1"/>
  <c r="E302" i="7" s="1"/>
  <c r="E303" i="7" s="1"/>
  <c r="E304" i="7" s="1"/>
  <c r="E305" i="7" s="1"/>
  <c r="E306" i="7" s="1"/>
  <c r="E307" i="7" s="1"/>
  <c r="E308" i="7" s="1"/>
  <c r="E309" i="7" s="1"/>
  <c r="E310" i="7" s="1"/>
  <c r="E311" i="7" s="1"/>
  <c r="E312" i="7" s="1"/>
  <c r="E313" i="7" s="1"/>
  <c r="E314" i="7" s="1"/>
  <c r="E315" i="7" s="1"/>
  <c r="E316" i="7" s="1"/>
  <c r="E317" i="7" s="1"/>
  <c r="E318" i="7" s="1"/>
  <c r="E319" i="7" s="1"/>
  <c r="E320" i="7" s="1"/>
  <c r="E321" i="7" s="1"/>
  <c r="E322" i="7" s="1"/>
  <c r="E323" i="7" s="1"/>
  <c r="E324" i="7" s="1"/>
  <c r="E325" i="7" s="1"/>
  <c r="E326" i="7" s="1"/>
  <c r="E327" i="7" s="1"/>
  <c r="E328" i="7" s="1"/>
  <c r="E329" i="7" s="1"/>
  <c r="E330" i="7" s="1"/>
  <c r="E331" i="7" s="1"/>
  <c r="E332" i="7" s="1"/>
  <c r="E333" i="7" s="1"/>
  <c r="E334" i="7" s="1"/>
  <c r="E335" i="7" s="1"/>
  <c r="E336" i="7" s="1"/>
  <c r="E337" i="7" s="1"/>
  <c r="E338" i="7" s="1"/>
  <c r="E339" i="7" s="1"/>
  <c r="E340" i="7" s="1"/>
  <c r="E341" i="7" s="1"/>
  <c r="E342" i="7" s="1"/>
  <c r="E343" i="7" s="1"/>
  <c r="E344" i="7" s="1"/>
  <c r="E345" i="7" s="1"/>
  <c r="E346" i="7" s="1"/>
  <c r="E347" i="7" s="1"/>
  <c r="E348" i="7" s="1"/>
  <c r="E349" i="7" s="1"/>
  <c r="E350" i="7" s="1"/>
  <c r="E351" i="7" s="1"/>
  <c r="E352" i="7" s="1"/>
  <c r="E353" i="7" s="1"/>
  <c r="E354" i="7" s="1"/>
  <c r="E355" i="7" s="1"/>
  <c r="E356" i="7" s="1"/>
  <c r="E357" i="7" s="1"/>
  <c r="E358" i="7" s="1"/>
  <c r="E359" i="7" s="1"/>
  <c r="E360" i="7" s="1"/>
  <c r="E361" i="7" s="1"/>
  <c r="E362" i="7" s="1"/>
  <c r="E363" i="7" s="1"/>
  <c r="E364" i="7" s="1"/>
  <c r="E365" i="7" s="1"/>
  <c r="E366" i="7" s="1"/>
  <c r="E367" i="7" s="1"/>
  <c r="E368" i="7" s="1"/>
  <c r="E369" i="7" s="1"/>
  <c r="E370" i="7" s="1"/>
  <c r="E371" i="7" s="1"/>
  <c r="E372" i="7" s="1"/>
  <c r="E373" i="7" s="1"/>
  <c r="E374" i="7" s="1"/>
  <c r="E375" i="7" s="1"/>
  <c r="E376" i="7" s="1"/>
  <c r="E377" i="7" s="1"/>
  <c r="E378" i="7" s="1"/>
  <c r="E379" i="7" s="1"/>
  <c r="E380" i="7" s="1"/>
  <c r="E381" i="7" s="1"/>
  <c r="E382" i="7" s="1"/>
  <c r="E383" i="7" s="1"/>
  <c r="E384" i="7" s="1"/>
  <c r="E385" i="7" s="1"/>
  <c r="E386" i="7" s="1"/>
  <c r="E387" i="7" s="1"/>
  <c r="E388" i="7" s="1"/>
  <c r="E389" i="7" s="1"/>
  <c r="E390" i="7" s="1"/>
  <c r="E391" i="7" s="1"/>
  <c r="E392" i="7" s="1"/>
  <c r="E393" i="7" s="1"/>
  <c r="E394" i="7" s="1"/>
  <c r="E395" i="7" s="1"/>
  <c r="E396" i="7" s="1"/>
  <c r="E397" i="7" s="1"/>
  <c r="E398" i="7" s="1"/>
  <c r="E399" i="7" s="1"/>
  <c r="I284" i="7"/>
  <c r="J284" i="7" s="1"/>
  <c r="H284" i="7"/>
  <c r="H285" i="7"/>
  <c r="H286" i="7" s="1"/>
  <c r="H287" i="7" s="1"/>
  <c r="H288" i="7" s="1"/>
  <c r="H289" i="7" s="1"/>
  <c r="H290" i="7" s="1"/>
  <c r="H291" i="7" s="1"/>
  <c r="H292" i="7" s="1"/>
  <c r="H293" i="7" s="1"/>
  <c r="H294" i="7" s="1"/>
  <c r="H295" i="7" s="1"/>
  <c r="H296" i="7" s="1"/>
  <c r="H297" i="7" s="1"/>
  <c r="H298" i="7" s="1"/>
  <c r="H299" i="7" s="1"/>
  <c r="H300" i="7" s="1"/>
  <c r="H301" i="7"/>
  <c r="H302" i="7" s="1"/>
  <c r="H303" i="7" s="1"/>
  <c r="H304" i="7" s="1"/>
  <c r="I301" i="7"/>
  <c r="I307" i="7"/>
  <c r="J307" i="7" s="1"/>
  <c r="H308" i="7"/>
  <c r="H309" i="7" s="1"/>
  <c r="H310" i="7" s="1"/>
  <c r="H311" i="7"/>
  <c r="H312" i="7" s="1"/>
  <c r="I336" i="7"/>
  <c r="H343" i="7"/>
  <c r="I391" i="7"/>
  <c r="H391" i="7"/>
  <c r="H393" i="7"/>
  <c r="H394" i="7" s="1"/>
  <c r="H415" i="7"/>
  <c r="I556" i="7"/>
  <c r="J556" i="7" s="1"/>
  <c r="J555" i="7"/>
  <c r="H315" i="7"/>
  <c r="H379" i="7"/>
  <c r="H381" i="7"/>
  <c r="H382" i="7" s="1"/>
  <c r="H383" i="7" s="1"/>
  <c r="H384" i="7" s="1"/>
  <c r="H385" i="7" s="1"/>
  <c r="H386" i="7" s="1"/>
  <c r="H387" i="7" s="1"/>
  <c r="H388" i="7" s="1"/>
  <c r="H389" i="7" s="1"/>
  <c r="H395" i="7"/>
  <c r="I400" i="7"/>
  <c r="H416" i="7"/>
  <c r="H430" i="7"/>
  <c r="I430" i="7" s="1"/>
  <c r="H265" i="7"/>
  <c r="H280" i="7"/>
  <c r="H281" i="7" s="1"/>
  <c r="H282" i="7" s="1"/>
  <c r="H283" i="7" s="1"/>
  <c r="H305" i="7"/>
  <c r="H306" i="7" s="1"/>
  <c r="H337" i="7"/>
  <c r="H338" i="7" s="1"/>
  <c r="H339" i="7" s="1"/>
  <c r="H340" i="7" s="1"/>
  <c r="H341" i="7" s="1"/>
  <c r="H342" i="7" s="1"/>
  <c r="I367" i="7"/>
  <c r="J367" i="7" s="1"/>
  <c r="H367" i="7"/>
  <c r="H369" i="7"/>
  <c r="H370" i="7" s="1"/>
  <c r="H371" i="7" s="1"/>
  <c r="H372" i="7" s="1"/>
  <c r="H373" i="7" s="1"/>
  <c r="H374" i="7" s="1"/>
  <c r="H375" i="7" s="1"/>
  <c r="H376" i="7" s="1"/>
  <c r="H431" i="7"/>
  <c r="H432" i="7" s="1"/>
  <c r="H433" i="7" s="1"/>
  <c r="H434" i="7" s="1"/>
  <c r="H435" i="7" s="1"/>
  <c r="H436" i="7" s="1"/>
  <c r="H438" i="7"/>
  <c r="I438" i="7" s="1"/>
  <c r="J438" i="7" s="1"/>
  <c r="E403" i="7"/>
  <c r="E404" i="7" s="1"/>
  <c r="E405" i="7" s="1"/>
  <c r="E406" i="7" s="1"/>
  <c r="E407" i="7" s="1"/>
  <c r="E408" i="7" s="1"/>
  <c r="E409" i="7" s="1"/>
  <c r="E410" i="7" s="1"/>
  <c r="E411" i="7" s="1"/>
  <c r="E412" i="7" s="1"/>
  <c r="E413" i="7" s="1"/>
  <c r="E414" i="7" s="1"/>
  <c r="E415" i="7" s="1"/>
  <c r="E416" i="7" s="1"/>
  <c r="E417" i="7" s="1"/>
  <c r="E418" i="7" s="1"/>
  <c r="E419" i="7" s="1"/>
  <c r="E420" i="7" s="1"/>
  <c r="E421" i="7" s="1"/>
  <c r="E422" i="7" s="1"/>
  <c r="E423" i="7" s="1"/>
  <c r="E424" i="7" s="1"/>
  <c r="E425" i="7" s="1"/>
  <c r="E426" i="7" s="1"/>
  <c r="E427" i="7" s="1"/>
  <c r="E428" i="7" s="1"/>
  <c r="E429" i="7" s="1"/>
  <c r="E430" i="7" s="1"/>
  <c r="E431" i="7" s="1"/>
  <c r="E432" i="7" s="1"/>
  <c r="E433" i="7" s="1"/>
  <c r="E434" i="7" s="1"/>
  <c r="E435" i="7" s="1"/>
  <c r="E436" i="7" s="1"/>
  <c r="E437" i="7" s="1"/>
  <c r="E438" i="7" s="1"/>
  <c r="E439" i="7" s="1"/>
  <c r="E440" i="7" s="1"/>
  <c r="E441" i="7" s="1"/>
  <c r="E442" i="7" s="1"/>
  <c r="E443" i="7" s="1"/>
  <c r="E444" i="7" s="1"/>
  <c r="E445" i="7" s="1"/>
  <c r="E446" i="7" s="1"/>
  <c r="E447" i="7" s="1"/>
  <c r="E448" i="7" s="1"/>
  <c r="E449" i="7" s="1"/>
  <c r="E450" i="7" s="1"/>
  <c r="E451" i="7" s="1"/>
  <c r="E452" i="7" s="1"/>
  <c r="E453" i="7" s="1"/>
  <c r="E454" i="7" s="1"/>
  <c r="E455" i="7" s="1"/>
  <c r="E456" i="7" s="1"/>
  <c r="E457" i="7" s="1"/>
  <c r="E458" i="7" s="1"/>
  <c r="E459" i="7" s="1"/>
  <c r="E460" i="7" s="1"/>
  <c r="E461" i="7" s="1"/>
  <c r="E462" i="7" s="1"/>
  <c r="E463" i="7" s="1"/>
  <c r="E464" i="7" s="1"/>
  <c r="E465" i="7" s="1"/>
  <c r="E466" i="7" s="1"/>
  <c r="E467" i="7" s="1"/>
  <c r="E468" i="7" s="1"/>
  <c r="E469" i="7" s="1"/>
  <c r="E470" i="7" s="1"/>
  <c r="E471" i="7" s="1"/>
  <c r="E472" i="7" s="1"/>
  <c r="E473" i="7" s="1"/>
  <c r="E474" i="7" s="1"/>
  <c r="E475" i="7" s="1"/>
  <c r="E476" i="7" s="1"/>
  <c r="E477" i="7" s="1"/>
  <c r="E478" i="7" s="1"/>
  <c r="E479" i="7" s="1"/>
  <c r="E480" i="7" s="1"/>
  <c r="E481" i="7" s="1"/>
  <c r="E482" i="7" s="1"/>
  <c r="E483" i="7" s="1"/>
  <c r="E484" i="7" s="1"/>
  <c r="E485" i="7" s="1"/>
  <c r="E486" i="7" s="1"/>
  <c r="E487" i="7" s="1"/>
  <c r="E488" i="7" s="1"/>
  <c r="E489" i="7" s="1"/>
  <c r="E490" i="7" s="1"/>
  <c r="E491" i="7" s="1"/>
  <c r="E492" i="7" s="1"/>
  <c r="E493" i="7" s="1"/>
  <c r="E494" i="7" s="1"/>
  <c r="E495" i="7" s="1"/>
  <c r="E496" i="7" s="1"/>
  <c r="E497" i="7" s="1"/>
  <c r="E498" i="7" s="1"/>
  <c r="E499" i="7" s="1"/>
  <c r="E500" i="7" s="1"/>
  <c r="E501" i="7" s="1"/>
  <c r="E502" i="7" s="1"/>
  <c r="E503" i="7" s="1"/>
  <c r="E504" i="7" s="1"/>
  <c r="E505" i="7" s="1"/>
  <c r="E506" i="7" s="1"/>
  <c r="E507" i="7" s="1"/>
  <c r="E508" i="7" s="1"/>
  <c r="E509" i="7" s="1"/>
  <c r="E510" i="7" s="1"/>
  <c r="E511" i="7" s="1"/>
  <c r="E512" i="7" s="1"/>
  <c r="E513" i="7" s="1"/>
  <c r="E514" i="7" s="1"/>
  <c r="E515" i="7" s="1"/>
  <c r="E516" i="7" s="1"/>
  <c r="E517" i="7" s="1"/>
  <c r="E518" i="7" s="1"/>
  <c r="E519" i="7" s="1"/>
  <c r="E520" i="7" s="1"/>
  <c r="E521" i="7" s="1"/>
  <c r="E522" i="7" s="1"/>
  <c r="E523" i="7" s="1"/>
  <c r="E524" i="7" s="1"/>
  <c r="E525" i="7" s="1"/>
  <c r="E526" i="7" s="1"/>
  <c r="E527" i="7" s="1"/>
  <c r="E528" i="7" s="1"/>
  <c r="E529" i="7" s="1"/>
  <c r="E530" i="7" s="1"/>
  <c r="E531" i="7" s="1"/>
  <c r="I503" i="7"/>
  <c r="H504" i="7"/>
  <c r="I517" i="7"/>
  <c r="J517" i="7" s="1"/>
  <c r="H517" i="7"/>
  <c r="I572" i="7"/>
  <c r="J572" i="7" s="1"/>
  <c r="J571" i="7"/>
  <c r="H581" i="7"/>
  <c r="I581" i="7" s="1"/>
  <c r="J581" i="7" s="1"/>
  <c r="F278" i="7"/>
  <c r="G278" i="7" s="1"/>
  <c r="H316" i="7"/>
  <c r="H317" i="7" s="1"/>
  <c r="H318" i="7" s="1"/>
  <c r="H319" i="7" s="1"/>
  <c r="H320" i="7" s="1"/>
  <c r="H321" i="7" s="1"/>
  <c r="H322" i="7" s="1"/>
  <c r="H324" i="7"/>
  <c r="H325" i="7" s="1"/>
  <c r="H326" i="7" s="1"/>
  <c r="H327" i="7" s="1"/>
  <c r="H328" i="7" s="1"/>
  <c r="H329" i="7" s="1"/>
  <c r="H330" i="7" s="1"/>
  <c r="H331" i="7" s="1"/>
  <c r="H332" i="7" s="1"/>
  <c r="H333" i="7" s="1"/>
  <c r="H334" i="7" s="1"/>
  <c r="H335" i="7" s="1"/>
  <c r="H336" i="7"/>
  <c r="H356" i="7"/>
  <c r="H357" i="7" s="1"/>
  <c r="H358" i="7" s="1"/>
  <c r="H359" i="7" s="1"/>
  <c r="H360" i="7" s="1"/>
  <c r="H361" i="7" s="1"/>
  <c r="H362" i="7" s="1"/>
  <c r="H363" i="7" s="1"/>
  <c r="H364" i="7" s="1"/>
  <c r="H365" i="7" s="1"/>
  <c r="H368" i="7"/>
  <c r="H380" i="7"/>
  <c r="H392" i="7"/>
  <c r="H396" i="7"/>
  <c r="H397" i="7" s="1"/>
  <c r="H398" i="7" s="1"/>
  <c r="H399" i="7" s="1"/>
  <c r="H403" i="7"/>
  <c r="H404" i="7" s="1"/>
  <c r="H405" i="7" s="1"/>
  <c r="H406" i="7" s="1"/>
  <c r="H412" i="7"/>
  <c r="H413" i="7" s="1"/>
  <c r="H414" i="7" s="1"/>
  <c r="I450" i="7"/>
  <c r="H450" i="7"/>
  <c r="I526" i="7"/>
  <c r="H533" i="7"/>
  <c r="I533" i="7" s="1"/>
  <c r="H583" i="7"/>
  <c r="H584" i="7" s="1"/>
  <c r="H585" i="7" s="1"/>
  <c r="H586" i="7" s="1"/>
  <c r="H587" i="7" s="1"/>
  <c r="H588" i="7" s="1"/>
  <c r="H589" i="7" s="1"/>
  <c r="H590" i="7" s="1"/>
  <c r="H591" i="7" s="1"/>
  <c r="H592" i="7" s="1"/>
  <c r="F400" i="7"/>
  <c r="G400" i="7" s="1"/>
  <c r="I493" i="7"/>
  <c r="H493" i="7"/>
  <c r="H505" i="7"/>
  <c r="E534" i="7"/>
  <c r="E535" i="7" s="1"/>
  <c r="E536" i="7" s="1"/>
  <c r="E537" i="7" s="1"/>
  <c r="E538" i="7" s="1"/>
  <c r="E539" i="7" s="1"/>
  <c r="E540" i="7" s="1"/>
  <c r="H563" i="7"/>
  <c r="H564" i="7" s="1"/>
  <c r="H565" i="7" s="1"/>
  <c r="H566" i="7" s="1"/>
  <c r="H567" i="7" s="1"/>
  <c r="H568" i="7" s="1"/>
  <c r="H569" i="7" s="1"/>
  <c r="H570" i="7" s="1"/>
  <c r="I642" i="7"/>
  <c r="H642" i="7"/>
  <c r="H643" i="7" s="1"/>
  <c r="H644" i="7" s="1"/>
  <c r="H451" i="7"/>
  <c r="H452" i="7" s="1"/>
  <c r="H453" i="7" s="1"/>
  <c r="H454" i="7" s="1"/>
  <c r="H455" i="7" s="1"/>
  <c r="H456" i="7" s="1"/>
  <c r="H457" i="7" s="1"/>
  <c r="H458" i="7" s="1"/>
  <c r="H459" i="7" s="1"/>
  <c r="H460" i="7" s="1"/>
  <c r="H461" i="7" s="1"/>
  <c r="H462" i="7" s="1"/>
  <c r="H463" i="7" s="1"/>
  <c r="H464" i="7" s="1"/>
  <c r="H465" i="7" s="1"/>
  <c r="H466" i="7" s="1"/>
  <c r="H467" i="7"/>
  <c r="I467" i="7" s="1"/>
  <c r="H479" i="7"/>
  <c r="I479" i="7" s="1"/>
  <c r="I525" i="7"/>
  <c r="J525" i="7" s="1"/>
  <c r="H525" i="7"/>
  <c r="H557" i="7"/>
  <c r="H573" i="7"/>
  <c r="I573" i="7" s="1"/>
  <c r="H575" i="7"/>
  <c r="H576" i="7" s="1"/>
  <c r="H577" i="7" s="1"/>
  <c r="H578" i="7" s="1"/>
  <c r="H579" i="7" s="1"/>
  <c r="I605" i="7"/>
  <c r="J605" i="7" s="1"/>
  <c r="H605" i="7"/>
  <c r="I538" i="7"/>
  <c r="I593" i="7"/>
  <c r="J593" i="7" s="1"/>
  <c r="H593" i="7"/>
  <c r="E654" i="7"/>
  <c r="E655" i="7" s="1"/>
  <c r="I616" i="7"/>
  <c r="J616" i="7" s="1"/>
  <c r="H617" i="7"/>
  <c r="H618" i="7"/>
  <c r="H619" i="7" s="1"/>
  <c r="H620" i="7" s="1"/>
  <c r="H621" i="7" s="1"/>
  <c r="H622" i="7" s="1"/>
  <c r="H623" i="7" s="1"/>
  <c r="I624" i="7"/>
  <c r="J624" i="7" s="1"/>
  <c r="H626" i="7"/>
  <c r="H627" i="7" s="1"/>
  <c r="H628" i="7" s="1"/>
  <c r="H629" i="7" s="1"/>
  <c r="H630" i="7" s="1"/>
  <c r="H631" i="7" s="1"/>
  <c r="H632" i="7" s="1"/>
  <c r="H633" i="7" s="1"/>
  <c r="I625" i="7"/>
  <c r="J625" i="7" s="1"/>
  <c r="H625" i="7"/>
  <c r="I636" i="7"/>
  <c r="J636" i="7" s="1"/>
  <c r="H645" i="7"/>
  <c r="H646" i="7" s="1"/>
  <c r="H647" i="7" s="1"/>
  <c r="H648" i="7" s="1"/>
  <c r="H506" i="7"/>
  <c r="H507" i="7" s="1"/>
  <c r="H508" i="7" s="1"/>
  <c r="H509" i="7" s="1"/>
  <c r="H510" i="7" s="1"/>
  <c r="H511" i="7" s="1"/>
  <c r="H512" i="7" s="1"/>
  <c r="H513" i="7" s="1"/>
  <c r="H514" i="7" s="1"/>
  <c r="H515" i="7" s="1"/>
  <c r="H518" i="7"/>
  <c r="I518" i="7" s="1"/>
  <c r="H526" i="7"/>
  <c r="H527" i="7" s="1"/>
  <c r="H528" i="7" s="1"/>
  <c r="H529" i="7" s="1"/>
  <c r="H530" i="7" s="1"/>
  <c r="H531" i="7" s="1"/>
  <c r="F532" i="7"/>
  <c r="H534" i="7"/>
  <c r="H535" i="7" s="1"/>
  <c r="H536" i="7" s="1"/>
  <c r="H537" i="7" s="1"/>
  <c r="H538" i="7"/>
  <c r="H539" i="7" s="1"/>
  <c r="H540" i="7" s="1"/>
  <c r="H541" i="7" s="1"/>
  <c r="H542" i="7" s="1"/>
  <c r="H543" i="7" s="1"/>
  <c r="H544" i="7" s="1"/>
  <c r="H545" i="7" s="1"/>
  <c r="H546" i="7" s="1"/>
  <c r="H547" i="7" s="1"/>
  <c r="H548" i="7" s="1"/>
  <c r="H549" i="7" s="1"/>
  <c r="H550" i="7" s="1"/>
  <c r="H551" i="7" s="1"/>
  <c r="H552" i="7" s="1"/>
  <c r="H553" i="7" s="1"/>
  <c r="H554" i="7" s="1"/>
  <c r="E541" i="7"/>
  <c r="E542" i="7" s="1"/>
  <c r="E543" i="7" s="1"/>
  <c r="E544" i="7" s="1"/>
  <c r="E545" i="7" s="1"/>
  <c r="E546" i="7" s="1"/>
  <c r="E547" i="7" s="1"/>
  <c r="E548" i="7" s="1"/>
  <c r="E549" i="7" s="1"/>
  <c r="E550" i="7" s="1"/>
  <c r="E551" i="7" s="1"/>
  <c r="E552" i="7" s="1"/>
  <c r="E553" i="7" s="1"/>
  <c r="E554" i="7" s="1"/>
  <c r="E555" i="7" s="1"/>
  <c r="E556" i="7" s="1"/>
  <c r="E557" i="7" s="1"/>
  <c r="E558" i="7" s="1"/>
  <c r="E559" i="7" s="1"/>
  <c r="E560" i="7" s="1"/>
  <c r="E561" i="7" s="1"/>
  <c r="E562" i="7" s="1"/>
  <c r="E563" i="7" s="1"/>
  <c r="E564" i="7" s="1"/>
  <c r="E565" i="7" s="1"/>
  <c r="E566" i="7" s="1"/>
  <c r="E567" i="7" s="1"/>
  <c r="E568" i="7" s="1"/>
  <c r="E569" i="7" s="1"/>
  <c r="E570" i="7" s="1"/>
  <c r="E571" i="7" s="1"/>
  <c r="E572" i="7" s="1"/>
  <c r="E573" i="7" s="1"/>
  <c r="E574" i="7" s="1"/>
  <c r="E575" i="7" s="1"/>
  <c r="E576" i="7" s="1"/>
  <c r="E577" i="7" s="1"/>
  <c r="E578" i="7" s="1"/>
  <c r="E579" i="7" s="1"/>
  <c r="E580" i="7" s="1"/>
  <c r="E581" i="7" s="1"/>
  <c r="E582" i="7" s="1"/>
  <c r="E583" i="7" s="1"/>
  <c r="E584" i="7" s="1"/>
  <c r="E585" i="7" s="1"/>
  <c r="E586" i="7" s="1"/>
  <c r="E587" i="7" s="1"/>
  <c r="E588" i="7" s="1"/>
  <c r="E589" i="7" s="1"/>
  <c r="E590" i="7" s="1"/>
  <c r="E591" i="7" s="1"/>
  <c r="E592" i="7" s="1"/>
  <c r="E593" i="7" s="1"/>
  <c r="E594" i="7" s="1"/>
  <c r="E595" i="7" s="1"/>
  <c r="E596" i="7" s="1"/>
  <c r="E597" i="7" s="1"/>
  <c r="E598" i="7" s="1"/>
  <c r="E599" i="7" s="1"/>
  <c r="E600" i="7" s="1"/>
  <c r="E601" i="7" s="1"/>
  <c r="E602" i="7" s="1"/>
  <c r="E603" i="7" s="1"/>
  <c r="E604" i="7" s="1"/>
  <c r="E605" i="7" s="1"/>
  <c r="E606" i="7" s="1"/>
  <c r="E607" i="7" s="1"/>
  <c r="E608" i="7" s="1"/>
  <c r="E609" i="7" s="1"/>
  <c r="E610" i="7" s="1"/>
  <c r="E611" i="7" s="1"/>
  <c r="E612" i="7" s="1"/>
  <c r="E613" i="7" s="1"/>
  <c r="E614" i="7" s="1"/>
  <c r="E615" i="7" s="1"/>
  <c r="E616" i="7" s="1"/>
  <c r="E617" i="7" s="1"/>
  <c r="E618" i="7" s="1"/>
  <c r="E619" i="7" s="1"/>
  <c r="E620" i="7" s="1"/>
  <c r="E621" i="7" s="1"/>
  <c r="E622" i="7" s="1"/>
  <c r="E623" i="7" s="1"/>
  <c r="E624" i="7" s="1"/>
  <c r="E625" i="7" s="1"/>
  <c r="E626" i="7" s="1"/>
  <c r="E627" i="7" s="1"/>
  <c r="E628" i="7" s="1"/>
  <c r="E629" i="7" s="1"/>
  <c r="E630" i="7" s="1"/>
  <c r="E631" i="7" s="1"/>
  <c r="E632" i="7" s="1"/>
  <c r="E633" i="7" s="1"/>
  <c r="E634" i="7" s="1"/>
  <c r="E635" i="7" s="1"/>
  <c r="E636" i="7" s="1"/>
  <c r="E637" i="7" s="1"/>
  <c r="E638" i="7" s="1"/>
  <c r="E639" i="7" s="1"/>
  <c r="E640" i="7" s="1"/>
  <c r="E641" i="7" s="1"/>
  <c r="E642" i="7" s="1"/>
  <c r="E643" i="7" s="1"/>
  <c r="E644" i="7" s="1"/>
  <c r="E645" i="7" s="1"/>
  <c r="E646" i="7" s="1"/>
  <c r="E647" i="7" s="1"/>
  <c r="E648" i="7" s="1"/>
  <c r="E649" i="7" s="1"/>
  <c r="E650" i="7" s="1"/>
  <c r="E651" i="7" s="1"/>
  <c r="E652" i="7" s="1"/>
  <c r="H558" i="7"/>
  <c r="H559" i="7" s="1"/>
  <c r="H560" i="7" s="1"/>
  <c r="H561" i="7" s="1"/>
  <c r="H562" i="7"/>
  <c r="H574" i="7"/>
  <c r="H582" i="7"/>
  <c r="I582" i="7" s="1"/>
  <c r="H594" i="7"/>
  <c r="H595" i="7" s="1"/>
  <c r="H596" i="7" s="1"/>
  <c r="H597" i="7" s="1"/>
  <c r="H598" i="7" s="1"/>
  <c r="H599" i="7" s="1"/>
  <c r="H600" i="7" s="1"/>
  <c r="H601" i="7" s="1"/>
  <c r="H602" i="7" s="1"/>
  <c r="H603" i="7" s="1"/>
  <c r="H606" i="7"/>
  <c r="H607" i="7" s="1"/>
  <c r="H608" i="7" s="1"/>
  <c r="H609" i="7" s="1"/>
  <c r="H610" i="7" s="1"/>
  <c r="H611" i="7" s="1"/>
  <c r="H612" i="7" s="1"/>
  <c r="H613" i="7" s="1"/>
  <c r="H614" i="7" s="1"/>
  <c r="H615" i="7" s="1"/>
  <c r="H634" i="7"/>
  <c r="H649" i="7"/>
  <c r="H650" i="7" s="1"/>
  <c r="H651" i="7" s="1"/>
  <c r="H652" i="7" s="1"/>
  <c r="F653" i="7"/>
  <c r="G653" i="7" s="1"/>
  <c r="I562" i="7"/>
  <c r="I637" i="7"/>
  <c r="H637" i="7"/>
  <c r="H638" i="7" s="1"/>
  <c r="H639" i="7" s="1"/>
  <c r="H640" i="7" s="1"/>
  <c r="H641" i="7" s="1"/>
  <c r="H654" i="7"/>
  <c r="H655" i="7" s="1"/>
  <c r="H656" i="7" s="1"/>
  <c r="H657" i="7" s="1"/>
  <c r="H658" i="7" s="1"/>
  <c r="H653" i="7"/>
  <c r="I653" i="7" s="1"/>
  <c r="J653" i="7" s="1"/>
  <c r="E656" i="7"/>
  <c r="E657" i="7" s="1"/>
  <c r="E658" i="7" s="1"/>
  <c r="E659" i="7" s="1"/>
  <c r="E660" i="7" s="1"/>
  <c r="E661" i="7" s="1"/>
  <c r="E662" i="7" s="1"/>
  <c r="E663" i="7" s="1"/>
  <c r="E664" i="7" s="1"/>
  <c r="E665" i="7" s="1"/>
  <c r="E666" i="7" s="1"/>
  <c r="E667" i="7" s="1"/>
  <c r="E668" i="7" s="1"/>
  <c r="E669" i="7" s="1"/>
  <c r="E670" i="7" s="1"/>
  <c r="E671" i="7" s="1"/>
  <c r="E672" i="7" s="1"/>
  <c r="E673" i="7" s="1"/>
  <c r="E674" i="7" s="1"/>
  <c r="E675" i="7" s="1"/>
  <c r="E676" i="7" s="1"/>
  <c r="E677" i="7" s="1"/>
  <c r="E678" i="7" s="1"/>
  <c r="E679" i="7" s="1"/>
  <c r="E680" i="7" s="1"/>
  <c r="E681" i="7" s="1"/>
  <c r="E682" i="7" s="1"/>
  <c r="E683" i="7" s="1"/>
  <c r="E684" i="7" s="1"/>
  <c r="E685" i="7" s="1"/>
  <c r="E686" i="7" s="1"/>
  <c r="E687" i="7" s="1"/>
  <c r="E688" i="7" s="1"/>
  <c r="E689" i="7" s="1"/>
  <c r="E690" i="7" s="1"/>
  <c r="E691" i="7" s="1"/>
  <c r="E692" i="7" s="1"/>
  <c r="E693" i="7" s="1"/>
  <c r="E694" i="7" s="1"/>
  <c r="E695" i="7" s="1"/>
  <c r="E696" i="7" s="1"/>
  <c r="E697" i="7" s="1"/>
  <c r="E698" i="7" s="1"/>
  <c r="E699" i="7" s="1"/>
  <c r="E700" i="7" s="1"/>
  <c r="E701" i="7" s="1"/>
  <c r="E702" i="7" s="1"/>
  <c r="E703" i="7" s="1"/>
  <c r="E704" i="7" s="1"/>
  <c r="E705" i="7" s="1"/>
  <c r="E706" i="7" s="1"/>
  <c r="E707" i="7" s="1"/>
  <c r="E708" i="7" s="1"/>
  <c r="E709" i="7" s="1"/>
  <c r="E710" i="7" s="1"/>
  <c r="E711" i="7" s="1"/>
  <c r="E712" i="7" s="1"/>
  <c r="E713" i="7" s="1"/>
  <c r="E714" i="7" s="1"/>
  <c r="E715" i="7" s="1"/>
  <c r="E716" i="7" s="1"/>
  <c r="E717" i="7" s="1"/>
  <c r="E718" i="7" s="1"/>
  <c r="E719" i="7" s="1"/>
  <c r="E720" i="7" s="1"/>
  <c r="E721" i="7" s="1"/>
  <c r="E722" i="7" s="1"/>
  <c r="E723" i="7" s="1"/>
  <c r="E724" i="7" s="1"/>
  <c r="E725" i="7" s="1"/>
  <c r="E726" i="7" s="1"/>
  <c r="E727" i="7" s="1"/>
  <c r="E728" i="7" s="1"/>
  <c r="E729" i="7" s="1"/>
  <c r="E730" i="7" s="1"/>
  <c r="E731" i="7" s="1"/>
  <c r="E732" i="7" s="1"/>
  <c r="E733" i="7" s="1"/>
  <c r="E734" i="7" s="1"/>
  <c r="E735" i="7" s="1"/>
  <c r="E736" i="7" s="1"/>
  <c r="E737" i="7" s="1"/>
  <c r="E738" i="7" s="1"/>
  <c r="E739" i="7" s="1"/>
  <c r="E740" i="7" s="1"/>
  <c r="E741" i="7" s="1"/>
  <c r="E742" i="7" s="1"/>
  <c r="E743" i="7" s="1"/>
  <c r="E744" i="7" s="1"/>
  <c r="E745" i="7" s="1"/>
  <c r="E746" i="7" s="1"/>
  <c r="E747" i="7" s="1"/>
  <c r="E748" i="7" s="1"/>
  <c r="E749" i="7" s="1"/>
  <c r="E750" i="7" s="1"/>
  <c r="E751" i="7" s="1"/>
  <c r="E752" i="7" s="1"/>
  <c r="E753" i="7" s="1"/>
  <c r="E754" i="7" s="1"/>
  <c r="E755" i="7" s="1"/>
  <c r="H673" i="7"/>
  <c r="H674" i="7" s="1"/>
  <c r="H675" i="7" s="1"/>
  <c r="I722" i="7"/>
  <c r="J722" i="7" s="1"/>
  <c r="E653" i="7"/>
  <c r="I659" i="7"/>
  <c r="H660" i="7"/>
  <c r="H661" i="7"/>
  <c r="H662" i="7" s="1"/>
  <c r="H663" i="7" s="1"/>
  <c r="H664" i="7" s="1"/>
  <c r="H665" i="7" s="1"/>
  <c r="H666" i="7" s="1"/>
  <c r="H667" i="7" s="1"/>
  <c r="H668" i="7" s="1"/>
  <c r="H669" i="7" s="1"/>
  <c r="H670" i="7" s="1"/>
  <c r="H671" i="7" s="1"/>
  <c r="H724" i="7"/>
  <c r="H725" i="7" s="1"/>
  <c r="H726" i="7" s="1"/>
  <c r="I731" i="7"/>
  <c r="H731" i="7"/>
  <c r="H732" i="7" s="1"/>
  <c r="H733" i="7" s="1"/>
  <c r="H734" i="7" s="1"/>
  <c r="H735" i="7" s="1"/>
  <c r="I672" i="7"/>
  <c r="H695" i="7"/>
  <c r="H730" i="7"/>
  <c r="I747" i="7"/>
  <c r="H747" i="7"/>
  <c r="H748" i="7" s="1"/>
  <c r="H749" i="7" s="1"/>
  <c r="H750" i="7" s="1"/>
  <c r="I702" i="7"/>
  <c r="J702" i="7" s="1"/>
  <c r="H703" i="7"/>
  <c r="I710" i="7"/>
  <c r="H712" i="7"/>
  <c r="H713" i="7" s="1"/>
  <c r="H714" i="7" s="1"/>
  <c r="H711" i="7"/>
  <c r="I736" i="7"/>
  <c r="H736" i="7"/>
  <c r="H737" i="7" s="1"/>
  <c r="H738" i="7" s="1"/>
  <c r="H751" i="7"/>
  <c r="H752" i="7" s="1"/>
  <c r="H753" i="7" s="1"/>
  <c r="H754" i="7" s="1"/>
  <c r="H755" i="7" s="1"/>
  <c r="H672" i="7"/>
  <c r="H676" i="7"/>
  <c r="H677" i="7" s="1"/>
  <c r="H678" i="7" s="1"/>
  <c r="H679" i="7" s="1"/>
  <c r="H680" i="7" s="1"/>
  <c r="H681" i="7" s="1"/>
  <c r="H682" i="7" s="1"/>
  <c r="H683" i="7" s="1"/>
  <c r="H684" i="7"/>
  <c r="H716" i="7"/>
  <c r="H717" i="7" s="1"/>
  <c r="H718" i="7" s="1"/>
  <c r="H719" i="7" s="1"/>
  <c r="H720" i="7" s="1"/>
  <c r="I724" i="7"/>
  <c r="I723" i="7"/>
  <c r="J723" i="7" s="1"/>
  <c r="H723" i="7"/>
  <c r="I730" i="7"/>
  <c r="J730" i="7" s="1"/>
  <c r="H739" i="7"/>
  <c r="H740" i="7" s="1"/>
  <c r="H741" i="7" s="1"/>
  <c r="H742" i="7" s="1"/>
  <c r="H743" i="7" s="1"/>
  <c r="H744" i="7" s="1"/>
  <c r="H745" i="7" s="1"/>
  <c r="H746" i="7" s="1"/>
  <c r="I756" i="7"/>
  <c r="H757" i="7"/>
  <c r="H758" i="7" s="1"/>
  <c r="H759" i="7" s="1"/>
  <c r="H760" i="7" s="1"/>
  <c r="H761" i="7" s="1"/>
  <c r="H762" i="7" s="1"/>
  <c r="H763" i="7" s="1"/>
  <c r="H764" i="7" s="1"/>
  <c r="H715" i="7"/>
  <c r="I715" i="7" s="1"/>
  <c r="H727" i="7"/>
  <c r="H728" i="7" s="1"/>
  <c r="F756" i="7"/>
  <c r="E756" i="7"/>
  <c r="E757" i="7" s="1"/>
  <c r="E763" i="7"/>
  <c r="E764" i="7" s="1"/>
  <c r="E765" i="7" s="1"/>
  <c r="E766" i="7" s="1"/>
  <c r="E767" i="7" s="1"/>
  <c r="E768" i="7" s="1"/>
  <c r="I774" i="7"/>
  <c r="I795" i="7"/>
  <c r="H795" i="7"/>
  <c r="H796" i="7" s="1"/>
  <c r="E758" i="7"/>
  <c r="E759" i="7" s="1"/>
  <c r="E760" i="7" s="1"/>
  <c r="E761" i="7" s="1"/>
  <c r="E762" i="7" s="1"/>
  <c r="E769" i="7"/>
  <c r="E770" i="7" s="1"/>
  <c r="E771" i="7" s="1"/>
  <c r="E772" i="7" s="1"/>
  <c r="E773" i="7" s="1"/>
  <c r="E774" i="7" s="1"/>
  <c r="E775" i="7" s="1"/>
  <c r="E776" i="7" s="1"/>
  <c r="E777" i="7" s="1"/>
  <c r="E778" i="7" s="1"/>
  <c r="E779" i="7" s="1"/>
  <c r="E780" i="7" s="1"/>
  <c r="E781" i="7" s="1"/>
  <c r="E782" i="7" s="1"/>
  <c r="E783" i="7" s="1"/>
  <c r="E784" i="7" s="1"/>
  <c r="E785" i="7" s="1"/>
  <c r="E786" i="7" s="1"/>
  <c r="E787" i="7" s="1"/>
  <c r="E788" i="7" s="1"/>
  <c r="E789" i="7" s="1"/>
  <c r="E790" i="7" s="1"/>
  <c r="E791" i="7" s="1"/>
  <c r="E792" i="7" s="1"/>
  <c r="E793" i="7" s="1"/>
  <c r="E794" i="7" s="1"/>
  <c r="E795" i="7" s="1"/>
  <c r="E796" i="7" s="1"/>
  <c r="E797" i="7" s="1"/>
  <c r="E798" i="7" s="1"/>
  <c r="E799" i="7" s="1"/>
  <c r="E800" i="7" s="1"/>
  <c r="E801" i="7" s="1"/>
  <c r="E802" i="7" s="1"/>
  <c r="E803" i="7" s="1"/>
  <c r="E804" i="7" s="1"/>
  <c r="E805" i="7" s="1"/>
  <c r="E806" i="7" s="1"/>
  <c r="E807" i="7" s="1"/>
  <c r="E808" i="7" s="1"/>
  <c r="E809" i="7" s="1"/>
  <c r="E810" i="7" s="1"/>
  <c r="E811" i="7" s="1"/>
  <c r="E812" i="7" s="1"/>
  <c r="E813" i="7" s="1"/>
  <c r="E814" i="7" s="1"/>
  <c r="E815" i="7" s="1"/>
  <c r="E816" i="7" s="1"/>
  <c r="E817" i="7" s="1"/>
  <c r="E818" i="7" s="1"/>
  <c r="E819" i="7" s="1"/>
  <c r="E820" i="7" s="1"/>
  <c r="E821" i="7" s="1"/>
  <c r="E822" i="7" s="1"/>
  <c r="E823" i="7" s="1"/>
  <c r="E824" i="7" s="1"/>
  <c r="E825" i="7" s="1"/>
  <c r="E826" i="7" s="1"/>
  <c r="E827" i="7" s="1"/>
  <c r="E828" i="7" s="1"/>
  <c r="E829" i="7" s="1"/>
  <c r="E830" i="7" s="1"/>
  <c r="E831" i="7" s="1"/>
  <c r="E832" i="7" s="1"/>
  <c r="E833" i="7" s="1"/>
  <c r="E834" i="7" s="1"/>
  <c r="E835" i="7" s="1"/>
  <c r="E836" i="7" s="1"/>
  <c r="E837" i="7" s="1"/>
  <c r="E838" i="7" s="1"/>
  <c r="E839" i="7" s="1"/>
  <c r="E840" i="7" s="1"/>
  <c r="E841" i="7" s="1"/>
  <c r="H797" i="7"/>
  <c r="H798" i="7" s="1"/>
  <c r="H799" i="7" s="1"/>
  <c r="I816" i="7"/>
  <c r="J816" i="7" s="1"/>
  <c r="H816" i="7"/>
  <c r="H817" i="7" s="1"/>
  <c r="H818" i="7" s="1"/>
  <c r="H819" i="7" s="1"/>
  <c r="H820" i="7" s="1"/>
  <c r="H821" i="7" s="1"/>
  <c r="H822" i="7" s="1"/>
  <c r="H823" i="7" s="1"/>
  <c r="H824" i="7" s="1"/>
  <c r="H776" i="7"/>
  <c r="H778" i="7"/>
  <c r="H779" i="7" s="1"/>
  <c r="H780" i="7" s="1"/>
  <c r="H781" i="7" s="1"/>
  <c r="H782" i="7" s="1"/>
  <c r="H783" i="7" s="1"/>
  <c r="H784" i="7" s="1"/>
  <c r="H785" i="7" s="1"/>
  <c r="H786" i="7" s="1"/>
  <c r="H787" i="7" s="1"/>
  <c r="H788" i="7" s="1"/>
  <c r="H789" i="7" s="1"/>
  <c r="H790" i="7" s="1"/>
  <c r="H791" i="7" s="1"/>
  <c r="H792" i="7" s="1"/>
  <c r="H793" i="7" s="1"/>
  <c r="I832" i="7"/>
  <c r="J832" i="7" s="1"/>
  <c r="H832" i="7"/>
  <c r="H765" i="7"/>
  <c r="H766" i="7" s="1"/>
  <c r="H767" i="7" s="1"/>
  <c r="H768" i="7" s="1"/>
  <c r="H769" i="7" s="1"/>
  <c r="H770" i="7" s="1"/>
  <c r="H771" i="7" s="1"/>
  <c r="H772" i="7" s="1"/>
  <c r="H773" i="7" s="1"/>
  <c r="H777" i="7"/>
  <c r="I803" i="7"/>
  <c r="J803" i="7" s="1"/>
  <c r="H803" i="7"/>
  <c r="H834" i="7"/>
  <c r="H836" i="7"/>
  <c r="H800" i="7"/>
  <c r="H801" i="7" s="1"/>
  <c r="H802" i="7" s="1"/>
  <c r="H804" i="7"/>
  <c r="H805" i="7" s="1"/>
  <c r="H806" i="7" s="1"/>
  <c r="H807" i="7" s="1"/>
  <c r="H808" i="7" s="1"/>
  <c r="H809" i="7"/>
  <c r="H810" i="7"/>
  <c r="H811" i="7" s="1"/>
  <c r="H812" i="7" s="1"/>
  <c r="H813" i="7" s="1"/>
  <c r="I815" i="7"/>
  <c r="J815" i="7" s="1"/>
  <c r="H825" i="7"/>
  <c r="I831" i="7"/>
  <c r="J831" i="7" s="1"/>
  <c r="I809" i="7"/>
  <c r="I835" i="7"/>
  <c r="J835" i="7" s="1"/>
  <c r="H833" i="7"/>
  <c r="H837" i="7"/>
  <c r="H838" i="7" s="1"/>
  <c r="H839" i="7" s="1"/>
  <c r="H840" i="7" s="1"/>
  <c r="H841" i="7" s="1"/>
  <c r="J736" i="7" l="1"/>
  <c r="I737" i="7"/>
  <c r="J747" i="7"/>
  <c r="I748" i="7"/>
  <c r="J637" i="7"/>
  <c r="I638" i="7"/>
  <c r="G756" i="7"/>
  <c r="F757" i="7"/>
  <c r="H685" i="7"/>
  <c r="H686" i="7" s="1"/>
  <c r="H687" i="7" s="1"/>
  <c r="H688" i="7" s="1"/>
  <c r="H689" i="7" s="1"/>
  <c r="H690" i="7" s="1"/>
  <c r="H691" i="7" s="1"/>
  <c r="H692" i="7" s="1"/>
  <c r="H693" i="7" s="1"/>
  <c r="H694" i="7" s="1"/>
  <c r="I684" i="7"/>
  <c r="H704" i="7"/>
  <c r="H705" i="7" s="1"/>
  <c r="H706" i="7" s="1"/>
  <c r="H707" i="7" s="1"/>
  <c r="H708" i="7" s="1"/>
  <c r="I703" i="7"/>
  <c r="J731" i="7"/>
  <c r="I732" i="7"/>
  <c r="I583" i="7"/>
  <c r="J582" i="7"/>
  <c r="G532" i="7"/>
  <c r="F533" i="7"/>
  <c r="J672" i="7"/>
  <c r="I673" i="7"/>
  <c r="I825" i="7"/>
  <c r="H826" i="7"/>
  <c r="H827" i="7" s="1"/>
  <c r="H828" i="7" s="1"/>
  <c r="H829" i="7" s="1"/>
  <c r="H830" i="7" s="1"/>
  <c r="J756" i="7"/>
  <c r="I757" i="7"/>
  <c r="H696" i="7"/>
  <c r="H697" i="7" s="1"/>
  <c r="H698" i="7" s="1"/>
  <c r="H699" i="7" s="1"/>
  <c r="H700" i="7" s="1"/>
  <c r="H701" i="7" s="1"/>
  <c r="I695" i="7"/>
  <c r="I654" i="7"/>
  <c r="J143" i="7"/>
  <c r="I144" i="7"/>
  <c r="I817" i="7"/>
  <c r="J795" i="7"/>
  <c r="I796" i="7"/>
  <c r="J715" i="7"/>
  <c r="I716" i="7"/>
  <c r="J724" i="7"/>
  <c r="I725" i="7"/>
  <c r="J710" i="7"/>
  <c r="I711" i="7"/>
  <c r="J659" i="7"/>
  <c r="I660" i="7"/>
  <c r="J518" i="7"/>
  <c r="J573" i="7"/>
  <c r="I574" i="7"/>
  <c r="J479" i="7"/>
  <c r="J533" i="7"/>
  <c r="I534" i="7"/>
  <c r="J212" i="7"/>
  <c r="I213" i="7"/>
  <c r="I643" i="7"/>
  <c r="J642" i="7"/>
  <c r="J493" i="7"/>
  <c r="I494" i="7"/>
  <c r="I833" i="7"/>
  <c r="I563" i="7"/>
  <c r="J562" i="7"/>
  <c r="I626" i="7"/>
  <c r="F401" i="7"/>
  <c r="I594" i="7"/>
  <c r="H480" i="7"/>
  <c r="H481" i="7" s="1"/>
  <c r="H482" i="7" s="1"/>
  <c r="H483" i="7" s="1"/>
  <c r="H484" i="7" s="1"/>
  <c r="H485" i="7" s="1"/>
  <c r="H486" i="7" s="1"/>
  <c r="H487" i="7" s="1"/>
  <c r="H488" i="7" s="1"/>
  <c r="H489" i="7" s="1"/>
  <c r="H490" i="7" s="1"/>
  <c r="H491" i="7" s="1"/>
  <c r="H492" i="7" s="1"/>
  <c r="I280" i="7"/>
  <c r="I302" i="7"/>
  <c r="J301" i="7"/>
  <c r="I249" i="7"/>
  <c r="F163" i="7"/>
  <c r="J378" i="7"/>
  <c r="I379" i="7"/>
  <c r="H197" i="7"/>
  <c r="H198" i="7" s="1"/>
  <c r="H199" i="7" s="1"/>
  <c r="H200" i="7" s="1"/>
  <c r="H201" i="7" s="1"/>
  <c r="H202" i="7" s="1"/>
  <c r="H203" i="7" s="1"/>
  <c r="H204" i="7" s="1"/>
  <c r="I196" i="7"/>
  <c r="I180" i="7"/>
  <c r="I205" i="7"/>
  <c r="J51" i="7"/>
  <c r="I25" i="7"/>
  <c r="H266" i="7"/>
  <c r="H267" i="7" s="1"/>
  <c r="H268" i="7" s="1"/>
  <c r="H269" i="7" s="1"/>
  <c r="H270" i="7" s="1"/>
  <c r="H271" i="7" s="1"/>
  <c r="H272" i="7" s="1"/>
  <c r="H273" i="7" s="1"/>
  <c r="H274" i="7" s="1"/>
  <c r="H275" i="7" s="1"/>
  <c r="H276" i="7" s="1"/>
  <c r="H277" i="7" s="1"/>
  <c r="I265" i="7"/>
  <c r="I401" i="7"/>
  <c r="J400" i="7"/>
  <c r="F279" i="7"/>
  <c r="I343" i="7"/>
  <c r="H344" i="7"/>
  <c r="H345" i="7" s="1"/>
  <c r="H346" i="7" s="1"/>
  <c r="H347" i="7" s="1"/>
  <c r="H348" i="7" s="1"/>
  <c r="H349" i="7" s="1"/>
  <c r="H350" i="7" s="1"/>
  <c r="H351" i="7" s="1"/>
  <c r="H352" i="7" s="1"/>
  <c r="I170" i="7"/>
  <c r="J169" i="7"/>
  <c r="J314" i="7"/>
  <c r="I315" i="7"/>
  <c r="I109" i="7"/>
  <c r="J108" i="7"/>
  <c r="J68" i="7"/>
  <c r="I69" i="7"/>
  <c r="J40" i="7"/>
  <c r="I41" i="7"/>
  <c r="J18" i="7"/>
  <c r="I19" i="7"/>
  <c r="J152" i="7"/>
  <c r="I153" i="7"/>
  <c r="I118" i="7"/>
  <c r="J117" i="7"/>
  <c r="I836" i="7"/>
  <c r="I804" i="7"/>
  <c r="I765" i="7"/>
  <c r="I617" i="7"/>
  <c r="I557" i="7"/>
  <c r="J467" i="7"/>
  <c r="I468" i="7"/>
  <c r="I606" i="7"/>
  <c r="H519" i="7"/>
  <c r="H520" i="7" s="1"/>
  <c r="H521" i="7" s="1"/>
  <c r="H522" i="7" s="1"/>
  <c r="H523" i="7" s="1"/>
  <c r="H468" i="7"/>
  <c r="H469" i="7" s="1"/>
  <c r="H470" i="7" s="1"/>
  <c r="H471" i="7" s="1"/>
  <c r="H472" i="7" s="1"/>
  <c r="H473" i="7" s="1"/>
  <c r="H474" i="7" s="1"/>
  <c r="H475" i="7" s="1"/>
  <c r="H476" i="7" s="1"/>
  <c r="H477" i="7" s="1"/>
  <c r="H478" i="7" s="1"/>
  <c r="J430" i="7"/>
  <c r="I431" i="7"/>
  <c r="I356" i="7"/>
  <c r="I324" i="7"/>
  <c r="I308" i="7"/>
  <c r="H439" i="7"/>
  <c r="H440" i="7" s="1"/>
  <c r="H441" i="7" s="1"/>
  <c r="H442" i="7" s="1"/>
  <c r="H443" i="7" s="1"/>
  <c r="H444" i="7" s="1"/>
  <c r="H445" i="7" s="1"/>
  <c r="H446" i="7" s="1"/>
  <c r="H447" i="7" s="1"/>
  <c r="H448" i="7" s="1"/>
  <c r="I228" i="7"/>
  <c r="I407" i="7"/>
  <c r="H88" i="7"/>
  <c r="H89" i="7" s="1"/>
  <c r="H90" i="7" s="1"/>
  <c r="H91" i="7" s="1"/>
  <c r="H92" i="7" s="1"/>
  <c r="H93" i="7" s="1"/>
  <c r="I87" i="7"/>
  <c r="I72" i="7"/>
  <c r="J95" i="7"/>
  <c r="I96" i="7"/>
  <c r="H52" i="7"/>
  <c r="I52" i="7" s="1"/>
  <c r="J52" i="7" s="1"/>
  <c r="J526" i="7"/>
  <c r="I527" i="7"/>
  <c r="J809" i="7"/>
  <c r="I810" i="7"/>
  <c r="I775" i="7"/>
  <c r="J774" i="7"/>
  <c r="F654" i="7"/>
  <c r="J538" i="7"/>
  <c r="I539" i="7"/>
  <c r="J450" i="7"/>
  <c r="I451" i="7"/>
  <c r="H417" i="7"/>
  <c r="H418" i="7" s="1"/>
  <c r="H419" i="7" s="1"/>
  <c r="H420" i="7" s="1"/>
  <c r="H421" i="7" s="1"/>
  <c r="H422" i="7" s="1"/>
  <c r="H423" i="7" s="1"/>
  <c r="H424" i="7" s="1"/>
  <c r="H425" i="7" s="1"/>
  <c r="H426" i="7" s="1"/>
  <c r="H427" i="7" s="1"/>
  <c r="H428" i="7" s="1"/>
  <c r="H429" i="7" s="1"/>
  <c r="I416" i="7"/>
  <c r="J391" i="7"/>
  <c r="I392" i="7"/>
  <c r="I368" i="7"/>
  <c r="I337" i="7"/>
  <c r="J336" i="7"/>
  <c r="I285" i="7"/>
  <c r="I218" i="7"/>
  <c r="J217" i="7"/>
  <c r="G53" i="7"/>
  <c r="F54" i="7"/>
  <c r="I439" i="7"/>
  <c r="I240" i="7"/>
  <c r="J192" i="7"/>
  <c r="I193" i="7"/>
  <c r="I60" i="7"/>
  <c r="H61" i="7"/>
  <c r="H62" i="7" s="1"/>
  <c r="H63" i="7" s="1"/>
  <c r="H64" i="7" s="1"/>
  <c r="H65" i="7" s="1"/>
  <c r="H66" i="7" s="1"/>
  <c r="J53" i="7"/>
  <c r="I54" i="7"/>
  <c r="I31" i="7"/>
  <c r="J30" i="7"/>
  <c r="I45" i="7"/>
  <c r="J44" i="7"/>
  <c r="J123" i="7"/>
  <c r="I124" i="7"/>
  <c r="J8" i="7"/>
  <c r="I504" i="7"/>
  <c r="J503" i="7"/>
  <c r="H162" i="7"/>
  <c r="H163" i="7" s="1"/>
  <c r="H164" i="7" s="1"/>
  <c r="H165" i="7" s="1"/>
  <c r="H166" i="7" s="1"/>
  <c r="H167" i="7" s="1"/>
  <c r="I161" i="7"/>
  <c r="I131" i="7"/>
  <c r="H9" i="7"/>
  <c r="H10" i="7" s="1"/>
  <c r="H11" i="7" s="1"/>
  <c r="H12" i="7" s="1"/>
  <c r="H13" i="7" s="1"/>
  <c r="H14" i="7" s="1"/>
  <c r="L10" i="7"/>
  <c r="S10" i="4"/>
  <c r="T9" i="4"/>
  <c r="M9" i="7"/>
  <c r="K10" i="7"/>
  <c r="C16" i="2"/>
  <c r="E16" i="2" s="1"/>
  <c r="E7" i="2"/>
  <c r="D98" i="3"/>
  <c r="F8" i="7"/>
  <c r="C98" i="3"/>
  <c r="E98" i="3" s="1"/>
  <c r="I46" i="7" l="1"/>
  <c r="J45" i="7"/>
  <c r="I528" i="7"/>
  <c r="J527" i="7"/>
  <c r="J407" i="7"/>
  <c r="I408" i="7"/>
  <c r="I325" i="7"/>
  <c r="J324" i="7"/>
  <c r="J804" i="7"/>
  <c r="I805" i="7"/>
  <c r="I154" i="7"/>
  <c r="J153" i="7"/>
  <c r="J41" i="7"/>
  <c r="I42" i="7"/>
  <c r="F280" i="7"/>
  <c r="G279" i="7"/>
  <c r="I206" i="7"/>
  <c r="J205" i="7"/>
  <c r="J379" i="7"/>
  <c r="I380" i="7"/>
  <c r="I595" i="7"/>
  <c r="J594" i="7"/>
  <c r="I564" i="7"/>
  <c r="J563" i="7"/>
  <c r="I535" i="7"/>
  <c r="J534" i="7"/>
  <c r="J574" i="7"/>
  <c r="I575" i="7"/>
  <c r="J660" i="7"/>
  <c r="I661" i="7"/>
  <c r="J725" i="7"/>
  <c r="I726" i="7"/>
  <c r="I797" i="7"/>
  <c r="J796" i="7"/>
  <c r="J757" i="7"/>
  <c r="I758" i="7"/>
  <c r="I674" i="7"/>
  <c r="J673" i="7"/>
  <c r="J703" i="7"/>
  <c r="I704" i="7"/>
  <c r="G757" i="7"/>
  <c r="F758" i="7"/>
  <c r="I749" i="7"/>
  <c r="J748" i="7"/>
  <c r="J124" i="7"/>
  <c r="I125" i="7"/>
  <c r="J240" i="7"/>
  <c r="I241" i="7"/>
  <c r="I417" i="7"/>
  <c r="J416" i="7"/>
  <c r="I540" i="7"/>
  <c r="J539" i="7"/>
  <c r="J836" i="7"/>
  <c r="I837" i="7"/>
  <c r="J170" i="7"/>
  <c r="I171" i="7"/>
  <c r="J25" i="7"/>
  <c r="I26" i="7"/>
  <c r="G401" i="7"/>
  <c r="F402" i="7"/>
  <c r="J643" i="7"/>
  <c r="I644" i="7"/>
  <c r="I655" i="7"/>
  <c r="J654" i="7"/>
  <c r="F9" i="7"/>
  <c r="G8" i="7"/>
  <c r="K11" i="7"/>
  <c r="M10" i="7"/>
  <c r="J131" i="7"/>
  <c r="I132" i="7"/>
  <c r="J504" i="7"/>
  <c r="I505" i="7"/>
  <c r="J31" i="7"/>
  <c r="I32" i="7"/>
  <c r="J60" i="7"/>
  <c r="I61" i="7"/>
  <c r="J439" i="7"/>
  <c r="I440" i="7"/>
  <c r="J218" i="7"/>
  <c r="I219" i="7"/>
  <c r="I369" i="7"/>
  <c r="J368" i="7"/>
  <c r="J810" i="7"/>
  <c r="I811" i="7"/>
  <c r="J87" i="7"/>
  <c r="I88" i="7"/>
  <c r="J431" i="7"/>
  <c r="I432" i="7"/>
  <c r="J606" i="7"/>
  <c r="I607" i="7"/>
  <c r="J617" i="7"/>
  <c r="I618" i="7"/>
  <c r="J19" i="7"/>
  <c r="I20" i="7"/>
  <c r="J69" i="7"/>
  <c r="I70" i="7"/>
  <c r="J70" i="7" s="1"/>
  <c r="J315" i="7"/>
  <c r="I316" i="7"/>
  <c r="J401" i="7"/>
  <c r="I402" i="7"/>
  <c r="J196" i="7"/>
  <c r="I197" i="7"/>
  <c r="F164" i="7"/>
  <c r="G163" i="7"/>
  <c r="J280" i="7"/>
  <c r="I281" i="7"/>
  <c r="I627" i="7"/>
  <c r="J626" i="7"/>
  <c r="J494" i="7"/>
  <c r="I495" i="7"/>
  <c r="J213" i="7"/>
  <c r="I214" i="7"/>
  <c r="I480" i="7"/>
  <c r="J711" i="7"/>
  <c r="I712" i="7"/>
  <c r="I717" i="7"/>
  <c r="J716" i="7"/>
  <c r="I818" i="7"/>
  <c r="J817" i="7"/>
  <c r="J695" i="7"/>
  <c r="I696" i="7"/>
  <c r="G533" i="7"/>
  <c r="F534" i="7"/>
  <c r="I733" i="7"/>
  <c r="J732" i="7"/>
  <c r="I685" i="7"/>
  <c r="J684" i="7"/>
  <c r="I639" i="7"/>
  <c r="J638" i="7"/>
  <c r="J737" i="7"/>
  <c r="I738" i="7"/>
  <c r="I338" i="7"/>
  <c r="J337" i="7"/>
  <c r="J775" i="7"/>
  <c r="I776" i="7"/>
  <c r="J72" i="7"/>
  <c r="I73" i="7"/>
  <c r="J228" i="7"/>
  <c r="I229" i="7"/>
  <c r="I357" i="7"/>
  <c r="J356" i="7"/>
  <c r="J557" i="7"/>
  <c r="I558" i="7"/>
  <c r="I110" i="7"/>
  <c r="J109" i="7"/>
  <c r="J180" i="7"/>
  <c r="I181" i="7"/>
  <c r="J302" i="7"/>
  <c r="I303" i="7"/>
  <c r="I834" i="7"/>
  <c r="J834" i="7" s="1"/>
  <c r="J833" i="7"/>
  <c r="I584" i="7"/>
  <c r="J583" i="7"/>
  <c r="T10" i="4"/>
  <c r="S11" i="4"/>
  <c r="L11" i="7"/>
  <c r="I162" i="7"/>
  <c r="J161" i="7"/>
  <c r="I9" i="7"/>
  <c r="J54" i="7"/>
  <c r="I55" i="7"/>
  <c r="J193" i="7"/>
  <c r="I194" i="7"/>
  <c r="G54" i="7"/>
  <c r="F55" i="7"/>
  <c r="I286" i="7"/>
  <c r="J285" i="7"/>
  <c r="J392" i="7"/>
  <c r="I393" i="7"/>
  <c r="J451" i="7"/>
  <c r="I452" i="7"/>
  <c r="G654" i="7"/>
  <c r="F655" i="7"/>
  <c r="J96" i="7"/>
  <c r="I97" i="7"/>
  <c r="I309" i="7"/>
  <c r="J308" i="7"/>
  <c r="I469" i="7"/>
  <c r="J468" i="7"/>
  <c r="I766" i="7"/>
  <c r="J765" i="7"/>
  <c r="J118" i="7"/>
  <c r="I119" i="7"/>
  <c r="J343" i="7"/>
  <c r="I344" i="7"/>
  <c r="I266" i="7"/>
  <c r="J265" i="7"/>
  <c r="I250" i="7"/>
  <c r="J249" i="7"/>
  <c r="I519" i="7"/>
  <c r="J144" i="7"/>
  <c r="I145" i="7"/>
  <c r="J825" i="7"/>
  <c r="I826" i="7"/>
  <c r="I146" i="7" l="1"/>
  <c r="J145" i="7"/>
  <c r="J250" i="7"/>
  <c r="I251" i="7"/>
  <c r="I767" i="7"/>
  <c r="J766" i="7"/>
  <c r="I310" i="7"/>
  <c r="J309" i="7"/>
  <c r="J584" i="7"/>
  <c r="I585" i="7"/>
  <c r="J110" i="7"/>
  <c r="I111" i="7"/>
  <c r="I358" i="7"/>
  <c r="J357" i="7"/>
  <c r="J338" i="7"/>
  <c r="I339" i="7"/>
  <c r="J639" i="7"/>
  <c r="I640" i="7"/>
  <c r="J733" i="7"/>
  <c r="I734" i="7"/>
  <c r="J717" i="7"/>
  <c r="I718" i="7"/>
  <c r="J214" i="7"/>
  <c r="I215" i="7"/>
  <c r="J402" i="7"/>
  <c r="I403" i="7"/>
  <c r="I619" i="7"/>
  <c r="J618" i="7"/>
  <c r="I433" i="7"/>
  <c r="J432" i="7"/>
  <c r="J811" i="7"/>
  <c r="I812" i="7"/>
  <c r="J219" i="7"/>
  <c r="I220" i="7"/>
  <c r="J61" i="7"/>
  <c r="I62" i="7"/>
  <c r="J505" i="7"/>
  <c r="I506" i="7"/>
  <c r="F403" i="7"/>
  <c r="G402" i="7"/>
  <c r="J171" i="7"/>
  <c r="I172" i="7"/>
  <c r="J241" i="7"/>
  <c r="I242" i="7"/>
  <c r="I705" i="7"/>
  <c r="J704" i="7"/>
  <c r="I759" i="7"/>
  <c r="J758" i="7"/>
  <c r="J726" i="7"/>
  <c r="I727" i="7"/>
  <c r="I576" i="7"/>
  <c r="J575" i="7"/>
  <c r="J380" i="7"/>
  <c r="I381" i="7"/>
  <c r="T11" i="4"/>
  <c r="L12" i="7"/>
  <c r="S12" i="4"/>
  <c r="J229" i="7"/>
  <c r="I230" i="7"/>
  <c r="G534" i="7"/>
  <c r="F535" i="7"/>
  <c r="G164" i="7"/>
  <c r="F165" i="7"/>
  <c r="J655" i="7"/>
  <c r="I656" i="7"/>
  <c r="I686" i="7"/>
  <c r="J685" i="7"/>
  <c r="J197" i="7"/>
  <c r="I198" i="7"/>
  <c r="J20" i="7"/>
  <c r="I21" i="7"/>
  <c r="J32" i="7"/>
  <c r="I33" i="7"/>
  <c r="J644" i="7"/>
  <c r="I645" i="7"/>
  <c r="I27" i="7"/>
  <c r="J26" i="7"/>
  <c r="I126" i="7"/>
  <c r="J125" i="7"/>
  <c r="G758" i="7"/>
  <c r="F759" i="7"/>
  <c r="I662" i="7"/>
  <c r="J661" i="7"/>
  <c r="J42" i="7"/>
  <c r="I43" i="7"/>
  <c r="J43" i="7" s="1"/>
  <c r="J805" i="7"/>
  <c r="I806" i="7"/>
  <c r="I409" i="7"/>
  <c r="J408" i="7"/>
  <c r="J119" i="7"/>
  <c r="I120" i="7"/>
  <c r="J120" i="7" s="1"/>
  <c r="I98" i="7"/>
  <c r="J97" i="7"/>
  <c r="I453" i="7"/>
  <c r="J452" i="7"/>
  <c r="J194" i="7"/>
  <c r="I195" i="7"/>
  <c r="J195" i="7" s="1"/>
  <c r="I10" i="7"/>
  <c r="J9" i="7"/>
  <c r="J181" i="7"/>
  <c r="I182" i="7"/>
  <c r="J558" i="7"/>
  <c r="I559" i="7"/>
  <c r="J776" i="7"/>
  <c r="I777" i="7"/>
  <c r="J738" i="7"/>
  <c r="I739" i="7"/>
  <c r="I713" i="7"/>
  <c r="J712" i="7"/>
  <c r="J627" i="7"/>
  <c r="I628" i="7"/>
  <c r="M11" i="7"/>
  <c r="K12" i="7"/>
  <c r="J540" i="7"/>
  <c r="I541" i="7"/>
  <c r="J749" i="7"/>
  <c r="I750" i="7"/>
  <c r="J564" i="7"/>
  <c r="I565" i="7"/>
  <c r="G280" i="7"/>
  <c r="F281" i="7"/>
  <c r="J154" i="7"/>
  <c r="I155" i="7"/>
  <c r="I326" i="7"/>
  <c r="J325" i="7"/>
  <c r="J528" i="7"/>
  <c r="I529" i="7"/>
  <c r="J826" i="7"/>
  <c r="I827" i="7"/>
  <c r="I520" i="7"/>
  <c r="J519" i="7"/>
  <c r="J266" i="7"/>
  <c r="I267" i="7"/>
  <c r="J469" i="7"/>
  <c r="I470" i="7"/>
  <c r="J286" i="7"/>
  <c r="I287" i="7"/>
  <c r="J818" i="7"/>
  <c r="I819" i="7"/>
  <c r="I496" i="7"/>
  <c r="J495" i="7"/>
  <c r="J281" i="7"/>
  <c r="I282" i="7"/>
  <c r="J316" i="7"/>
  <c r="I317" i="7"/>
  <c r="I608" i="7"/>
  <c r="J607" i="7"/>
  <c r="I89" i="7"/>
  <c r="J88" i="7"/>
  <c r="I441" i="7"/>
  <c r="J440" i="7"/>
  <c r="J132" i="7"/>
  <c r="I133" i="7"/>
  <c r="J837" i="7"/>
  <c r="I838" i="7"/>
  <c r="J344" i="7"/>
  <c r="I345" i="7"/>
  <c r="G655" i="7"/>
  <c r="F656" i="7"/>
  <c r="I394" i="7"/>
  <c r="J393" i="7"/>
  <c r="G55" i="7"/>
  <c r="F56" i="7"/>
  <c r="J55" i="7"/>
  <c r="I56" i="7"/>
  <c r="J162" i="7"/>
  <c r="I163" i="7"/>
  <c r="J303" i="7"/>
  <c r="I304" i="7"/>
  <c r="I74" i="7"/>
  <c r="J73" i="7"/>
  <c r="I697" i="7"/>
  <c r="J696" i="7"/>
  <c r="I481" i="7"/>
  <c r="J480" i="7"/>
  <c r="I370" i="7"/>
  <c r="J369" i="7"/>
  <c r="G9" i="7"/>
  <c r="F10" i="7"/>
  <c r="J417" i="7"/>
  <c r="I418" i="7"/>
  <c r="J674" i="7"/>
  <c r="I675" i="7"/>
  <c r="I798" i="7"/>
  <c r="J797" i="7"/>
  <c r="I536" i="7"/>
  <c r="J535" i="7"/>
  <c r="I596" i="7"/>
  <c r="J595" i="7"/>
  <c r="J206" i="7"/>
  <c r="I207" i="7"/>
  <c r="J46" i="7"/>
  <c r="I47" i="7"/>
  <c r="J596" i="7" l="1"/>
  <c r="I597" i="7"/>
  <c r="J798" i="7"/>
  <c r="I799" i="7"/>
  <c r="J370" i="7"/>
  <c r="I371" i="7"/>
  <c r="J697" i="7"/>
  <c r="I698" i="7"/>
  <c r="J394" i="7"/>
  <c r="I395" i="7"/>
  <c r="I90" i="7"/>
  <c r="J89" i="7"/>
  <c r="J496" i="7"/>
  <c r="I497" i="7"/>
  <c r="J326" i="7"/>
  <c r="I327" i="7"/>
  <c r="J713" i="7"/>
  <c r="I714" i="7"/>
  <c r="J714" i="7" s="1"/>
  <c r="J98" i="7"/>
  <c r="I99" i="7"/>
  <c r="J409" i="7"/>
  <c r="I410" i="7"/>
  <c r="J27" i="7"/>
  <c r="I28" i="7"/>
  <c r="J28" i="7" s="1"/>
  <c r="G165" i="7"/>
  <c r="F166" i="7"/>
  <c r="J230" i="7"/>
  <c r="I231" i="7"/>
  <c r="J576" i="7"/>
  <c r="I577" i="7"/>
  <c r="J759" i="7"/>
  <c r="I760" i="7"/>
  <c r="G403" i="7"/>
  <c r="F404" i="7"/>
  <c r="J62" i="7"/>
  <c r="I63" i="7"/>
  <c r="J812" i="7"/>
  <c r="I813" i="7"/>
  <c r="J813" i="7" s="1"/>
  <c r="J215" i="7"/>
  <c r="I216" i="7"/>
  <c r="J216" i="7" s="1"/>
  <c r="J734" i="7"/>
  <c r="I735" i="7"/>
  <c r="J735" i="7" s="1"/>
  <c r="J339" i="7"/>
  <c r="I340" i="7"/>
  <c r="J111" i="7"/>
  <c r="I112" i="7"/>
  <c r="J251" i="7"/>
  <c r="I252" i="7"/>
  <c r="J207" i="7"/>
  <c r="I208" i="7"/>
  <c r="J675" i="7"/>
  <c r="I676" i="7"/>
  <c r="G10" i="7"/>
  <c r="F11" i="7"/>
  <c r="J163" i="7"/>
  <c r="I164" i="7"/>
  <c r="G56" i="7"/>
  <c r="F57" i="7"/>
  <c r="G656" i="7"/>
  <c r="F657" i="7"/>
  <c r="J838" i="7"/>
  <c r="I839" i="7"/>
  <c r="J282" i="7"/>
  <c r="I283" i="7"/>
  <c r="J283" i="7" s="1"/>
  <c r="J819" i="7"/>
  <c r="I820" i="7"/>
  <c r="J470" i="7"/>
  <c r="I471" i="7"/>
  <c r="J529" i="7"/>
  <c r="I530" i="7"/>
  <c r="J155" i="7"/>
  <c r="I156" i="7"/>
  <c r="J565" i="7"/>
  <c r="I566" i="7"/>
  <c r="J541" i="7"/>
  <c r="I542" i="7"/>
  <c r="J628" i="7"/>
  <c r="I629" i="7"/>
  <c r="J739" i="7"/>
  <c r="I740" i="7"/>
  <c r="I560" i="7"/>
  <c r="J559" i="7"/>
  <c r="J806" i="7"/>
  <c r="I807" i="7"/>
  <c r="J645" i="7"/>
  <c r="I646" i="7"/>
  <c r="J21" i="7"/>
  <c r="I22" i="7"/>
  <c r="J22" i="7" s="1"/>
  <c r="I382" i="7"/>
  <c r="J381" i="7"/>
  <c r="J727" i="7"/>
  <c r="I728" i="7"/>
  <c r="J728" i="7" s="1"/>
  <c r="J172" i="7"/>
  <c r="I173" i="7"/>
  <c r="J619" i="7"/>
  <c r="I620" i="7"/>
  <c r="J310" i="7"/>
  <c r="I311" i="7"/>
  <c r="J536" i="7"/>
  <c r="I537" i="7"/>
  <c r="J537" i="7" s="1"/>
  <c r="J481" i="7"/>
  <c r="I482" i="7"/>
  <c r="J74" i="7"/>
  <c r="I75" i="7"/>
  <c r="J441" i="7"/>
  <c r="I442" i="7"/>
  <c r="J608" i="7"/>
  <c r="I609" i="7"/>
  <c r="J520" i="7"/>
  <c r="I521" i="7"/>
  <c r="J10" i="7"/>
  <c r="I11" i="7"/>
  <c r="J453" i="7"/>
  <c r="I454" i="7"/>
  <c r="J662" i="7"/>
  <c r="I663" i="7"/>
  <c r="J126" i="7"/>
  <c r="I127" i="7"/>
  <c r="J686" i="7"/>
  <c r="I687" i="7"/>
  <c r="J656" i="7"/>
  <c r="I657" i="7"/>
  <c r="G535" i="7"/>
  <c r="F536" i="7"/>
  <c r="S13" i="4"/>
  <c r="L13" i="7"/>
  <c r="T12" i="4"/>
  <c r="J705" i="7"/>
  <c r="I706" i="7"/>
  <c r="J506" i="7"/>
  <c r="I507" i="7"/>
  <c r="J220" i="7"/>
  <c r="I221" i="7"/>
  <c r="J403" i="7"/>
  <c r="I404" i="7"/>
  <c r="J718" i="7"/>
  <c r="I719" i="7"/>
  <c r="J640" i="7"/>
  <c r="I641" i="7"/>
  <c r="J641" i="7" s="1"/>
  <c r="J585" i="7"/>
  <c r="I586" i="7"/>
  <c r="J47" i="7"/>
  <c r="I48" i="7"/>
  <c r="J48" i="7" s="1"/>
  <c r="J418" i="7"/>
  <c r="I419" i="7"/>
  <c r="J304" i="7"/>
  <c r="I305" i="7"/>
  <c r="J56" i="7"/>
  <c r="I57" i="7"/>
  <c r="I346" i="7"/>
  <c r="J345" i="7"/>
  <c r="I134" i="7"/>
  <c r="J133" i="7"/>
  <c r="I318" i="7"/>
  <c r="J317" i="7"/>
  <c r="J287" i="7"/>
  <c r="I288" i="7"/>
  <c r="J267" i="7"/>
  <c r="I268" i="7"/>
  <c r="J827" i="7"/>
  <c r="I828" i="7"/>
  <c r="G281" i="7"/>
  <c r="F282" i="7"/>
  <c r="J750" i="7"/>
  <c r="I751" i="7"/>
  <c r="M12" i="7"/>
  <c r="K13" i="7"/>
  <c r="I778" i="7"/>
  <c r="J777" i="7"/>
  <c r="J182" i="7"/>
  <c r="I183" i="7"/>
  <c r="G759" i="7"/>
  <c r="F760" i="7"/>
  <c r="J33" i="7"/>
  <c r="I34" i="7"/>
  <c r="J198" i="7"/>
  <c r="I199" i="7"/>
  <c r="J242" i="7"/>
  <c r="I243" i="7"/>
  <c r="J433" i="7"/>
  <c r="I434" i="7"/>
  <c r="J358" i="7"/>
  <c r="I359" i="7"/>
  <c r="J767" i="7"/>
  <c r="I768" i="7"/>
  <c r="J146" i="7"/>
  <c r="I147" i="7"/>
  <c r="J560" i="7" l="1"/>
  <c r="I561" i="7"/>
  <c r="J561" i="7" s="1"/>
  <c r="J90" i="7"/>
  <c r="I91" i="7"/>
  <c r="J147" i="7"/>
  <c r="I148" i="7"/>
  <c r="J243" i="7"/>
  <c r="I244" i="7"/>
  <c r="J34" i="7"/>
  <c r="I35" i="7"/>
  <c r="J183" i="7"/>
  <c r="I184" i="7"/>
  <c r="M13" i="7"/>
  <c r="K14" i="7"/>
  <c r="G282" i="7"/>
  <c r="F283" i="7"/>
  <c r="J268" i="7"/>
  <c r="I269" i="7"/>
  <c r="J482" i="7"/>
  <c r="I483" i="7"/>
  <c r="J311" i="7"/>
  <c r="I312" i="7"/>
  <c r="J312" i="7" s="1"/>
  <c r="I174" i="7"/>
  <c r="J173" i="7"/>
  <c r="J646" i="7"/>
  <c r="I647" i="7"/>
  <c r="J740" i="7"/>
  <c r="I741" i="7"/>
  <c r="J542" i="7"/>
  <c r="I543" i="7"/>
  <c r="J156" i="7"/>
  <c r="I157" i="7"/>
  <c r="I472" i="7"/>
  <c r="J471" i="7"/>
  <c r="J839" i="7"/>
  <c r="I840" i="7"/>
  <c r="G57" i="7"/>
  <c r="F58" i="7"/>
  <c r="G11" i="7"/>
  <c r="F12" i="7"/>
  <c r="J208" i="7"/>
  <c r="I209" i="7"/>
  <c r="J112" i="7"/>
  <c r="I113" i="7"/>
  <c r="G404" i="7"/>
  <c r="F405" i="7"/>
  <c r="J577" i="7"/>
  <c r="I578" i="7"/>
  <c r="G166" i="7"/>
  <c r="F167" i="7"/>
  <c r="J410" i="7"/>
  <c r="I411" i="7"/>
  <c r="J497" i="7"/>
  <c r="I498" i="7"/>
  <c r="J698" i="7"/>
  <c r="I699" i="7"/>
  <c r="J799" i="7"/>
  <c r="I800" i="7"/>
  <c r="I779" i="7"/>
  <c r="J778" i="7"/>
  <c r="J134" i="7"/>
  <c r="I135" i="7"/>
  <c r="I58" i="7"/>
  <c r="J57" i="7"/>
  <c r="J419" i="7"/>
  <c r="I420" i="7"/>
  <c r="J586" i="7"/>
  <c r="I587" i="7"/>
  <c r="J719" i="7"/>
  <c r="I720" i="7"/>
  <c r="J720" i="7" s="1"/>
  <c r="I222" i="7"/>
  <c r="J221" i="7"/>
  <c r="J706" i="7"/>
  <c r="I707" i="7"/>
  <c r="L14" i="7"/>
  <c r="S14" i="4"/>
  <c r="T13" i="4"/>
  <c r="J359" i="7"/>
  <c r="I360" i="7"/>
  <c r="J382" i="7"/>
  <c r="I383" i="7"/>
  <c r="G536" i="7"/>
  <c r="F537" i="7"/>
  <c r="J687" i="7"/>
  <c r="I688" i="7"/>
  <c r="J663" i="7"/>
  <c r="I664" i="7"/>
  <c r="J11" i="7"/>
  <c r="I12" i="7"/>
  <c r="J609" i="7"/>
  <c r="I610" i="7"/>
  <c r="J318" i="7"/>
  <c r="I319" i="7"/>
  <c r="I306" i="7"/>
  <c r="J306" i="7" s="1"/>
  <c r="J305" i="7"/>
  <c r="I405" i="7"/>
  <c r="J404" i="7"/>
  <c r="I508" i="7"/>
  <c r="J507" i="7"/>
  <c r="J768" i="7"/>
  <c r="I769" i="7"/>
  <c r="J434" i="7"/>
  <c r="I435" i="7"/>
  <c r="J199" i="7"/>
  <c r="I200" i="7"/>
  <c r="G760" i="7"/>
  <c r="F761" i="7"/>
  <c r="J751" i="7"/>
  <c r="I752" i="7"/>
  <c r="J828" i="7"/>
  <c r="I829" i="7"/>
  <c r="J288" i="7"/>
  <c r="I289" i="7"/>
  <c r="J346" i="7"/>
  <c r="I347" i="7"/>
  <c r="I658" i="7"/>
  <c r="J658" i="7" s="1"/>
  <c r="J657" i="7"/>
  <c r="J127" i="7"/>
  <c r="I128" i="7"/>
  <c r="J454" i="7"/>
  <c r="I455" i="7"/>
  <c r="J521" i="7"/>
  <c r="I522" i="7"/>
  <c r="J442" i="7"/>
  <c r="I443" i="7"/>
  <c r="J75" i="7"/>
  <c r="I76" i="7"/>
  <c r="J620" i="7"/>
  <c r="I621" i="7"/>
  <c r="J807" i="7"/>
  <c r="I808" i="7"/>
  <c r="J808" i="7" s="1"/>
  <c r="J629" i="7"/>
  <c r="I630" i="7"/>
  <c r="I567" i="7"/>
  <c r="J566" i="7"/>
  <c r="I531" i="7"/>
  <c r="J531" i="7" s="1"/>
  <c r="J530" i="7"/>
  <c r="J820" i="7"/>
  <c r="I821" i="7"/>
  <c r="G657" i="7"/>
  <c r="F658" i="7"/>
  <c r="J164" i="7"/>
  <c r="I165" i="7"/>
  <c r="J676" i="7"/>
  <c r="I677" i="7"/>
  <c r="J252" i="7"/>
  <c r="I253" i="7"/>
  <c r="I341" i="7"/>
  <c r="J340" i="7"/>
  <c r="J63" i="7"/>
  <c r="I64" i="7"/>
  <c r="J760" i="7"/>
  <c r="I761" i="7"/>
  <c r="J231" i="7"/>
  <c r="I232" i="7"/>
  <c r="J99" i="7"/>
  <c r="I100" i="7"/>
  <c r="J327" i="7"/>
  <c r="I328" i="7"/>
  <c r="J395" i="7"/>
  <c r="I396" i="7"/>
  <c r="J371" i="7"/>
  <c r="I372" i="7"/>
  <c r="J597" i="7"/>
  <c r="I598" i="7"/>
  <c r="J621" i="7" l="1"/>
  <c r="I622" i="7"/>
  <c r="I444" i="7"/>
  <c r="J443" i="7"/>
  <c r="I456" i="7"/>
  <c r="J455" i="7"/>
  <c r="I290" i="7"/>
  <c r="J289" i="7"/>
  <c r="J752" i="7"/>
  <c r="I753" i="7"/>
  <c r="J200" i="7"/>
  <c r="I201" i="7"/>
  <c r="J769" i="7"/>
  <c r="I770" i="7"/>
  <c r="I611" i="7"/>
  <c r="J610" i="7"/>
  <c r="J664" i="7"/>
  <c r="I665" i="7"/>
  <c r="G537" i="7"/>
  <c r="F538" i="7"/>
  <c r="J360" i="7"/>
  <c r="I361" i="7"/>
  <c r="J222" i="7"/>
  <c r="I223" i="7"/>
  <c r="J58" i="7"/>
  <c r="I59" i="7"/>
  <c r="J59" i="7" s="1"/>
  <c r="J779" i="7"/>
  <c r="I780" i="7"/>
  <c r="J699" i="7"/>
  <c r="I700" i="7"/>
  <c r="J411" i="7"/>
  <c r="I412" i="7"/>
  <c r="I579" i="7"/>
  <c r="J579" i="7" s="1"/>
  <c r="J578" i="7"/>
  <c r="I114" i="7"/>
  <c r="J113" i="7"/>
  <c r="G12" i="7"/>
  <c r="F13" i="7"/>
  <c r="J840" i="7"/>
  <c r="I841" i="7"/>
  <c r="J841" i="7" s="1"/>
  <c r="I158" i="7"/>
  <c r="J157" i="7"/>
  <c r="J741" i="7"/>
  <c r="I742" i="7"/>
  <c r="J174" i="7"/>
  <c r="I175" i="7"/>
  <c r="J508" i="7"/>
  <c r="I509" i="7"/>
  <c r="J707" i="7"/>
  <c r="I708" i="7"/>
  <c r="J708" i="7" s="1"/>
  <c r="I421" i="7"/>
  <c r="J420" i="7"/>
  <c r="J135" i="7"/>
  <c r="I136" i="7"/>
  <c r="J647" i="7"/>
  <c r="I648" i="7"/>
  <c r="I270" i="7"/>
  <c r="J269" i="7"/>
  <c r="K15" i="7"/>
  <c r="M14" i="7"/>
  <c r="J35" i="7"/>
  <c r="I36" i="7"/>
  <c r="J148" i="7"/>
  <c r="I149" i="7"/>
  <c r="I342" i="7"/>
  <c r="J342" i="7" s="1"/>
  <c r="J341" i="7"/>
  <c r="I568" i="7"/>
  <c r="J567" i="7"/>
  <c r="I77" i="7"/>
  <c r="J76" i="7"/>
  <c r="J522" i="7"/>
  <c r="I523" i="7"/>
  <c r="J523" i="7" s="1"/>
  <c r="J128" i="7"/>
  <c r="I129" i="7"/>
  <c r="J129" i="7" s="1"/>
  <c r="J347" i="7"/>
  <c r="I348" i="7"/>
  <c r="I830" i="7"/>
  <c r="J830" i="7" s="1"/>
  <c r="J829" i="7"/>
  <c r="G761" i="7"/>
  <c r="F762" i="7"/>
  <c r="J435" i="7"/>
  <c r="I436" i="7"/>
  <c r="J436" i="7" s="1"/>
  <c r="J319" i="7"/>
  <c r="I320" i="7"/>
  <c r="J12" i="7"/>
  <c r="I13" i="7"/>
  <c r="J688" i="7"/>
  <c r="I689" i="7"/>
  <c r="J383" i="7"/>
  <c r="I384" i="7"/>
  <c r="J800" i="7"/>
  <c r="I801" i="7"/>
  <c r="J498" i="7"/>
  <c r="I499" i="7"/>
  <c r="F168" i="7"/>
  <c r="G167" i="7"/>
  <c r="G405" i="7"/>
  <c r="F406" i="7"/>
  <c r="J209" i="7"/>
  <c r="I210" i="7"/>
  <c r="J210" i="7" s="1"/>
  <c r="G58" i="7"/>
  <c r="F59" i="7"/>
  <c r="I544" i="7"/>
  <c r="J543" i="7"/>
  <c r="I373" i="7"/>
  <c r="J372" i="7"/>
  <c r="J328" i="7"/>
  <c r="I329" i="7"/>
  <c r="J232" i="7"/>
  <c r="I233" i="7"/>
  <c r="J64" i="7"/>
  <c r="I65" i="7"/>
  <c r="I254" i="7"/>
  <c r="J253" i="7"/>
  <c r="I166" i="7"/>
  <c r="J165" i="7"/>
  <c r="J821" i="7"/>
  <c r="I822" i="7"/>
  <c r="I599" i="7"/>
  <c r="J598" i="7"/>
  <c r="J396" i="7"/>
  <c r="I397" i="7"/>
  <c r="J100" i="7"/>
  <c r="I101" i="7"/>
  <c r="J761" i="7"/>
  <c r="I762" i="7"/>
  <c r="I678" i="7"/>
  <c r="J677" i="7"/>
  <c r="G658" i="7"/>
  <c r="F659" i="7"/>
  <c r="J630" i="7"/>
  <c r="I631" i="7"/>
  <c r="J405" i="7"/>
  <c r="I406" i="7"/>
  <c r="J406" i="7" s="1"/>
  <c r="T14" i="4"/>
  <c r="S15" i="4"/>
  <c r="L15" i="7"/>
  <c r="I588" i="7"/>
  <c r="J587" i="7"/>
  <c r="I473" i="7"/>
  <c r="J472" i="7"/>
  <c r="J483" i="7"/>
  <c r="I484" i="7"/>
  <c r="G283" i="7"/>
  <c r="F284" i="7"/>
  <c r="J184" i="7"/>
  <c r="I185" i="7"/>
  <c r="J244" i="7"/>
  <c r="I245" i="7"/>
  <c r="J91" i="7"/>
  <c r="I92" i="7"/>
  <c r="I14" i="7" l="1"/>
  <c r="J14" i="7" s="1"/>
  <c r="J13" i="7"/>
  <c r="J568" i="7"/>
  <c r="I569" i="7"/>
  <c r="I150" i="7"/>
  <c r="J149" i="7"/>
  <c r="J648" i="7"/>
  <c r="I649" i="7"/>
  <c r="J175" i="7"/>
  <c r="I176" i="7"/>
  <c r="J742" i="7"/>
  <c r="I743" i="7"/>
  <c r="I413" i="7"/>
  <c r="J412" i="7"/>
  <c r="J780" i="7"/>
  <c r="I781" i="7"/>
  <c r="J223" i="7"/>
  <c r="I224" i="7"/>
  <c r="J611" i="7"/>
  <c r="I612" i="7"/>
  <c r="J290" i="7"/>
  <c r="I291" i="7"/>
  <c r="I445" i="7"/>
  <c r="J444" i="7"/>
  <c r="I93" i="7"/>
  <c r="J93" i="7" s="1"/>
  <c r="J92" i="7"/>
  <c r="I186" i="7"/>
  <c r="J185" i="7"/>
  <c r="I485" i="7"/>
  <c r="J484" i="7"/>
  <c r="J631" i="7"/>
  <c r="I632" i="7"/>
  <c r="I102" i="7"/>
  <c r="J101" i="7"/>
  <c r="I66" i="7"/>
  <c r="J66" i="7" s="1"/>
  <c r="J65" i="7"/>
  <c r="I330" i="7"/>
  <c r="J329" i="7"/>
  <c r="J473" i="7"/>
  <c r="I474" i="7"/>
  <c r="L16" i="7"/>
  <c r="T15" i="4"/>
  <c r="S16" i="4"/>
  <c r="J678" i="7"/>
  <c r="I679" i="7"/>
  <c r="I600" i="7"/>
  <c r="J599" i="7"/>
  <c r="J166" i="7"/>
  <c r="I167" i="7"/>
  <c r="J167" i="7" s="1"/>
  <c r="I802" i="7"/>
  <c r="J802" i="7" s="1"/>
  <c r="J801" i="7"/>
  <c r="I78" i="7"/>
  <c r="J77" i="7"/>
  <c r="K16" i="7"/>
  <c r="M15" i="7"/>
  <c r="J509" i="7"/>
  <c r="I510" i="7"/>
  <c r="J114" i="7"/>
  <c r="I115" i="7"/>
  <c r="J115" i="7" s="1"/>
  <c r="I666" i="7"/>
  <c r="J665" i="7"/>
  <c r="I771" i="7"/>
  <c r="J770" i="7"/>
  <c r="J753" i="7"/>
  <c r="I754" i="7"/>
  <c r="I623" i="7"/>
  <c r="J623" i="7" s="1"/>
  <c r="J622" i="7"/>
  <c r="J245" i="7"/>
  <c r="I246" i="7"/>
  <c r="G284" i="7"/>
  <c r="F285" i="7"/>
  <c r="F660" i="7"/>
  <c r="G659" i="7"/>
  <c r="I763" i="7"/>
  <c r="J762" i="7"/>
  <c r="J397" i="7"/>
  <c r="I398" i="7"/>
  <c r="J822" i="7"/>
  <c r="I823" i="7"/>
  <c r="I234" i="7"/>
  <c r="J233" i="7"/>
  <c r="J544" i="7"/>
  <c r="I545" i="7"/>
  <c r="G168" i="7"/>
  <c r="F169" i="7"/>
  <c r="I690" i="7"/>
  <c r="J689" i="7"/>
  <c r="I321" i="7"/>
  <c r="J320" i="7"/>
  <c r="G762" i="7"/>
  <c r="F763" i="7"/>
  <c r="J348" i="7"/>
  <c r="I349" i="7"/>
  <c r="J36" i="7"/>
  <c r="I37" i="7"/>
  <c r="J421" i="7"/>
  <c r="I422" i="7"/>
  <c r="G13" i="7"/>
  <c r="F14" i="7"/>
  <c r="I701" i="7"/>
  <c r="J701" i="7" s="1"/>
  <c r="J700" i="7"/>
  <c r="I362" i="7"/>
  <c r="J361" i="7"/>
  <c r="I457" i="7"/>
  <c r="J456" i="7"/>
  <c r="J588" i="7"/>
  <c r="I589" i="7"/>
  <c r="J254" i="7"/>
  <c r="I255" i="7"/>
  <c r="I374" i="7"/>
  <c r="J373" i="7"/>
  <c r="G59" i="7"/>
  <c r="F60" i="7"/>
  <c r="F407" i="7"/>
  <c r="G406" i="7"/>
  <c r="I500" i="7"/>
  <c r="J499" i="7"/>
  <c r="I385" i="7"/>
  <c r="J384" i="7"/>
  <c r="J270" i="7"/>
  <c r="I271" i="7"/>
  <c r="J136" i="7"/>
  <c r="I137" i="7"/>
  <c r="J158" i="7"/>
  <c r="I159" i="7"/>
  <c r="G538" i="7"/>
  <c r="F539" i="7"/>
  <c r="I202" i="7"/>
  <c r="J201" i="7"/>
  <c r="J500" i="7" l="1"/>
  <c r="I501" i="7"/>
  <c r="J457" i="7"/>
  <c r="I458" i="7"/>
  <c r="J422" i="7"/>
  <c r="I423" i="7"/>
  <c r="J690" i="7"/>
  <c r="I691" i="7"/>
  <c r="J763" i="7"/>
  <c r="I764" i="7"/>
  <c r="J764" i="7" s="1"/>
  <c r="J666" i="7"/>
  <c r="I667" i="7"/>
  <c r="L17" i="7"/>
  <c r="S17" i="4"/>
  <c r="T16" i="4"/>
  <c r="J186" i="7"/>
  <c r="I187" i="7"/>
  <c r="J445" i="7"/>
  <c r="I446" i="7"/>
  <c r="I138" i="7"/>
  <c r="J137" i="7"/>
  <c r="J589" i="7"/>
  <c r="I590" i="7"/>
  <c r="J600" i="7"/>
  <c r="I601" i="7"/>
  <c r="J291" i="7"/>
  <c r="I292" i="7"/>
  <c r="J224" i="7"/>
  <c r="I225" i="7"/>
  <c r="J150" i="7"/>
  <c r="I151" i="7"/>
  <c r="J151" i="7" s="1"/>
  <c r="G169" i="7"/>
  <c r="F170" i="7"/>
  <c r="J398" i="7"/>
  <c r="I399" i="7"/>
  <c r="J399" i="7" s="1"/>
  <c r="J202" i="7"/>
  <c r="I203" i="7"/>
  <c r="J159" i="7"/>
  <c r="I160" i="7"/>
  <c r="J160" i="7" s="1"/>
  <c r="I386" i="7"/>
  <c r="J385" i="7"/>
  <c r="G407" i="7"/>
  <c r="F408" i="7"/>
  <c r="J374" i="7"/>
  <c r="I375" i="7"/>
  <c r="G14" i="7"/>
  <c r="F15" i="7"/>
  <c r="I322" i="7"/>
  <c r="J322" i="7" s="1"/>
  <c r="J321" i="7"/>
  <c r="J234" i="7"/>
  <c r="I235" i="7"/>
  <c r="G660" i="7"/>
  <c r="F661" i="7"/>
  <c r="J771" i="7"/>
  <c r="I772" i="7"/>
  <c r="J510" i="7"/>
  <c r="I511" i="7"/>
  <c r="J78" i="7"/>
  <c r="I79" i="7"/>
  <c r="J679" i="7"/>
  <c r="I680" i="7"/>
  <c r="J330" i="7"/>
  <c r="I331" i="7"/>
  <c r="J102" i="7"/>
  <c r="I103" i="7"/>
  <c r="J485" i="7"/>
  <c r="I486" i="7"/>
  <c r="J413" i="7"/>
  <c r="I414" i="7"/>
  <c r="J176" i="7"/>
  <c r="I177" i="7"/>
  <c r="J177" i="7" s="1"/>
  <c r="J649" i="7"/>
  <c r="I650" i="7"/>
  <c r="J569" i="7"/>
  <c r="I570" i="7"/>
  <c r="J570" i="7" s="1"/>
  <c r="I350" i="7"/>
  <c r="J349" i="7"/>
  <c r="G285" i="7"/>
  <c r="F286" i="7"/>
  <c r="G539" i="7"/>
  <c r="F540" i="7"/>
  <c r="J271" i="7"/>
  <c r="I272" i="7"/>
  <c r="G60" i="7"/>
  <c r="F61" i="7"/>
  <c r="J255" i="7"/>
  <c r="I256" i="7"/>
  <c r="J362" i="7"/>
  <c r="I363" i="7"/>
  <c r="J37" i="7"/>
  <c r="I38" i="7"/>
  <c r="J38" i="7" s="1"/>
  <c r="G763" i="7"/>
  <c r="F764" i="7"/>
  <c r="J545" i="7"/>
  <c r="I546" i="7"/>
  <c r="J823" i="7"/>
  <c r="I824" i="7"/>
  <c r="J824" i="7" s="1"/>
  <c r="J246" i="7"/>
  <c r="I247" i="7"/>
  <c r="J247" i="7" s="1"/>
  <c r="J754" i="7"/>
  <c r="I755" i="7"/>
  <c r="J755" i="7" s="1"/>
  <c r="M16" i="7"/>
  <c r="K17" i="7"/>
  <c r="J474" i="7"/>
  <c r="I475" i="7"/>
  <c r="J632" i="7"/>
  <c r="I633" i="7"/>
  <c r="J612" i="7"/>
  <c r="I613" i="7"/>
  <c r="I782" i="7"/>
  <c r="J781" i="7"/>
  <c r="J743" i="7"/>
  <c r="I744" i="7"/>
  <c r="J256" i="7" l="1"/>
  <c r="I257" i="7"/>
  <c r="J272" i="7"/>
  <c r="I273" i="7"/>
  <c r="G286" i="7"/>
  <c r="F287" i="7"/>
  <c r="J486" i="7"/>
  <c r="I487" i="7"/>
  <c r="J331" i="7"/>
  <c r="I332" i="7"/>
  <c r="J590" i="7"/>
  <c r="I591" i="7"/>
  <c r="J187" i="7"/>
  <c r="I188" i="7"/>
  <c r="J386" i="7"/>
  <c r="I387" i="7"/>
  <c r="J423" i="7"/>
  <c r="I424" i="7"/>
  <c r="J501" i="7"/>
  <c r="I502" i="7"/>
  <c r="J502" i="7" s="1"/>
  <c r="K18" i="7"/>
  <c r="M17" i="7"/>
  <c r="I547" i="7"/>
  <c r="J546" i="7"/>
  <c r="I512" i="7"/>
  <c r="J511" i="7"/>
  <c r="G661" i="7"/>
  <c r="F662" i="7"/>
  <c r="J375" i="7"/>
  <c r="I376" i="7"/>
  <c r="J376" i="7" s="1"/>
  <c r="J203" i="7"/>
  <c r="I204" i="7"/>
  <c r="J204" i="7" s="1"/>
  <c r="G170" i="7"/>
  <c r="F171" i="7"/>
  <c r="J225" i="7"/>
  <c r="I226" i="7"/>
  <c r="J601" i="7"/>
  <c r="I602" i="7"/>
  <c r="J633" i="7"/>
  <c r="I634" i="7"/>
  <c r="J634" i="7" s="1"/>
  <c r="I783" i="7"/>
  <c r="J782" i="7"/>
  <c r="G764" i="7"/>
  <c r="F765" i="7"/>
  <c r="J363" i="7"/>
  <c r="I364" i="7"/>
  <c r="G61" i="7"/>
  <c r="F62" i="7"/>
  <c r="G540" i="7"/>
  <c r="F541" i="7"/>
  <c r="J650" i="7"/>
  <c r="I651" i="7"/>
  <c r="J414" i="7"/>
  <c r="I415" i="7"/>
  <c r="J415" i="7" s="1"/>
  <c r="J103" i="7"/>
  <c r="I104" i="7"/>
  <c r="I681" i="7"/>
  <c r="J680" i="7"/>
  <c r="J79" i="7"/>
  <c r="I80" i="7"/>
  <c r="J772" i="7"/>
  <c r="I773" i="7"/>
  <c r="J773" i="7" s="1"/>
  <c r="J235" i="7"/>
  <c r="I236" i="7"/>
  <c r="G15" i="7"/>
  <c r="F16" i="7"/>
  <c r="G408" i="7"/>
  <c r="F409" i="7"/>
  <c r="J292" i="7"/>
  <c r="I293" i="7"/>
  <c r="J446" i="7"/>
  <c r="I447" i="7"/>
  <c r="I745" i="7"/>
  <c r="J744" i="7"/>
  <c r="J613" i="7"/>
  <c r="I614" i="7"/>
  <c r="I476" i="7"/>
  <c r="J475" i="7"/>
  <c r="J350" i="7"/>
  <c r="I351" i="7"/>
  <c r="J138" i="7"/>
  <c r="I139" i="7"/>
  <c r="S18" i="4"/>
  <c r="L18" i="7"/>
  <c r="T17" i="4"/>
  <c r="J667" i="7"/>
  <c r="I668" i="7"/>
  <c r="J691" i="7"/>
  <c r="I692" i="7"/>
  <c r="J458" i="7"/>
  <c r="I459" i="7"/>
  <c r="J602" i="7" l="1"/>
  <c r="I603" i="7"/>
  <c r="J603" i="7" s="1"/>
  <c r="F172" i="7"/>
  <c r="G171" i="7"/>
  <c r="I425" i="7"/>
  <c r="J424" i="7"/>
  <c r="J332" i="7"/>
  <c r="I333" i="7"/>
  <c r="F288" i="7"/>
  <c r="G287" i="7"/>
  <c r="J257" i="7"/>
  <c r="I258" i="7"/>
  <c r="I294" i="7"/>
  <c r="J293" i="7"/>
  <c r="G16" i="7"/>
  <c r="F17" i="7"/>
  <c r="J783" i="7"/>
  <c r="I784" i="7"/>
  <c r="J512" i="7"/>
  <c r="I513" i="7"/>
  <c r="K19" i="7"/>
  <c r="M18" i="7"/>
  <c r="J387" i="7"/>
  <c r="I388" i="7"/>
  <c r="J692" i="7"/>
  <c r="I693" i="7"/>
  <c r="J188" i="7"/>
  <c r="I189" i="7"/>
  <c r="I460" i="7"/>
  <c r="J459" i="7"/>
  <c r="I669" i="7"/>
  <c r="J668" i="7"/>
  <c r="J139" i="7"/>
  <c r="I140" i="7"/>
  <c r="I477" i="7"/>
  <c r="J476" i="7"/>
  <c r="J745" i="7"/>
  <c r="I746" i="7"/>
  <c r="J746" i="7" s="1"/>
  <c r="F542" i="7"/>
  <c r="G541" i="7"/>
  <c r="J364" i="7"/>
  <c r="I365" i="7"/>
  <c r="J365" i="7" s="1"/>
  <c r="J226" i="7"/>
  <c r="I227" i="7"/>
  <c r="J227" i="7" s="1"/>
  <c r="G662" i="7"/>
  <c r="F663" i="7"/>
  <c r="I592" i="7"/>
  <c r="J592" i="7" s="1"/>
  <c r="J591" i="7"/>
  <c r="I488" i="7"/>
  <c r="J487" i="7"/>
  <c r="I274" i="7"/>
  <c r="J273" i="7"/>
  <c r="I105" i="7"/>
  <c r="J104" i="7"/>
  <c r="J651" i="7"/>
  <c r="I652" i="7"/>
  <c r="J652" i="7" s="1"/>
  <c r="G62" i="7"/>
  <c r="F63" i="7"/>
  <c r="G765" i="7"/>
  <c r="F766" i="7"/>
  <c r="L19" i="7"/>
  <c r="T18" i="4"/>
  <c r="S19" i="4"/>
  <c r="J351" i="7"/>
  <c r="I352" i="7"/>
  <c r="J352" i="7" s="1"/>
  <c r="J614" i="7"/>
  <c r="I615" i="7"/>
  <c r="J615" i="7" s="1"/>
  <c r="J447" i="7"/>
  <c r="I448" i="7"/>
  <c r="J448" i="7" s="1"/>
  <c r="G409" i="7"/>
  <c r="F410" i="7"/>
  <c r="J236" i="7"/>
  <c r="I237" i="7"/>
  <c r="J237" i="7" s="1"/>
  <c r="J80" i="7"/>
  <c r="I81" i="7"/>
  <c r="I682" i="7"/>
  <c r="J681" i="7"/>
  <c r="I548" i="7"/>
  <c r="J547" i="7"/>
  <c r="J548" i="7" l="1"/>
  <c r="I549" i="7"/>
  <c r="I461" i="7"/>
  <c r="J460" i="7"/>
  <c r="J513" i="7"/>
  <c r="I514" i="7"/>
  <c r="G288" i="7"/>
  <c r="F289" i="7"/>
  <c r="G63" i="7"/>
  <c r="F64" i="7"/>
  <c r="G542" i="7"/>
  <c r="F543" i="7"/>
  <c r="I694" i="7"/>
  <c r="J694" i="7" s="1"/>
  <c r="J693" i="7"/>
  <c r="J294" i="7"/>
  <c r="I295" i="7"/>
  <c r="J258" i="7"/>
  <c r="I259" i="7"/>
  <c r="I334" i="7"/>
  <c r="J333" i="7"/>
  <c r="J425" i="7"/>
  <c r="I426" i="7"/>
  <c r="J274" i="7"/>
  <c r="I275" i="7"/>
  <c r="G663" i="7"/>
  <c r="F664" i="7"/>
  <c r="J477" i="7"/>
  <c r="I478" i="7"/>
  <c r="J478" i="7" s="1"/>
  <c r="L20" i="7"/>
  <c r="T19" i="4"/>
  <c r="S20" i="4"/>
  <c r="G766" i="7"/>
  <c r="F767" i="7"/>
  <c r="I489" i="7"/>
  <c r="J488" i="7"/>
  <c r="J140" i="7"/>
  <c r="I141" i="7"/>
  <c r="I670" i="7"/>
  <c r="J669" i="7"/>
  <c r="I190" i="7"/>
  <c r="J190" i="7" s="1"/>
  <c r="J189" i="7"/>
  <c r="J784" i="7"/>
  <c r="I785" i="7"/>
  <c r="G17" i="7"/>
  <c r="F18" i="7"/>
  <c r="J682" i="7"/>
  <c r="I683" i="7"/>
  <c r="J683" i="7" s="1"/>
  <c r="I82" i="7"/>
  <c r="J81" i="7"/>
  <c r="F411" i="7"/>
  <c r="G410" i="7"/>
  <c r="I106" i="7"/>
  <c r="J106" i="7" s="1"/>
  <c r="J105" i="7"/>
  <c r="I389" i="7"/>
  <c r="J389" i="7" s="1"/>
  <c r="J388" i="7"/>
  <c r="K20" i="7"/>
  <c r="M19" i="7"/>
  <c r="G172" i="7"/>
  <c r="F173" i="7"/>
  <c r="J275" i="7" l="1"/>
  <c r="I276" i="7"/>
  <c r="J295" i="7"/>
  <c r="I296" i="7"/>
  <c r="J461" i="7"/>
  <c r="I462" i="7"/>
  <c r="J82" i="7"/>
  <c r="I83" i="7"/>
  <c r="M20" i="7"/>
  <c r="K21" i="7"/>
  <c r="J785" i="7"/>
  <c r="I786" i="7"/>
  <c r="J489" i="7"/>
  <c r="I490" i="7"/>
  <c r="L21" i="7"/>
  <c r="S21" i="4"/>
  <c r="T20" i="4"/>
  <c r="J334" i="7"/>
  <c r="I335" i="7"/>
  <c r="J335" i="7" s="1"/>
  <c r="G543" i="7"/>
  <c r="F544" i="7"/>
  <c r="G289" i="7"/>
  <c r="F290" i="7"/>
  <c r="I515" i="7"/>
  <c r="J515" i="7" s="1"/>
  <c r="J514" i="7"/>
  <c r="J549" i="7"/>
  <c r="I550" i="7"/>
  <c r="G173" i="7"/>
  <c r="F174" i="7"/>
  <c r="G411" i="7"/>
  <c r="F412" i="7"/>
  <c r="G18" i="7"/>
  <c r="F19" i="7"/>
  <c r="J670" i="7"/>
  <c r="I671" i="7"/>
  <c r="J671" i="7" s="1"/>
  <c r="G664" i="7"/>
  <c r="F665" i="7"/>
  <c r="J426" i="7"/>
  <c r="I427" i="7"/>
  <c r="J259" i="7"/>
  <c r="I260" i="7"/>
  <c r="I142" i="7"/>
  <c r="J142" i="7" s="1"/>
  <c r="J141" i="7"/>
  <c r="G767" i="7"/>
  <c r="F768" i="7"/>
  <c r="G64" i="7"/>
  <c r="F65" i="7"/>
  <c r="G65" i="7" l="1"/>
  <c r="F66" i="7"/>
  <c r="L22" i="7"/>
  <c r="S22" i="4"/>
  <c r="T21" i="4"/>
  <c r="J296" i="7"/>
  <c r="I297" i="7"/>
  <c r="G412" i="7"/>
  <c r="F413" i="7"/>
  <c r="G174" i="7"/>
  <c r="F175" i="7"/>
  <c r="G544" i="7"/>
  <c r="F545" i="7"/>
  <c r="J260" i="7"/>
  <c r="I261" i="7"/>
  <c r="G665" i="7"/>
  <c r="F666" i="7"/>
  <c r="J786" i="7"/>
  <c r="I787" i="7"/>
  <c r="K22" i="7"/>
  <c r="M21" i="7"/>
  <c r="J83" i="7"/>
  <c r="I84" i="7"/>
  <c r="G19" i="7"/>
  <c r="F20" i="7"/>
  <c r="I551" i="7"/>
  <c r="J550" i="7"/>
  <c r="G290" i="7"/>
  <c r="F291" i="7"/>
  <c r="J490" i="7"/>
  <c r="I491" i="7"/>
  <c r="J276" i="7"/>
  <c r="I277" i="7"/>
  <c r="J277" i="7" s="1"/>
  <c r="G768" i="7"/>
  <c r="F769" i="7"/>
  <c r="J427" i="7"/>
  <c r="I428" i="7"/>
  <c r="J462" i="7"/>
  <c r="I463" i="7"/>
  <c r="I429" i="7" l="1"/>
  <c r="J429" i="7" s="1"/>
  <c r="J428" i="7"/>
  <c r="G291" i="7"/>
  <c r="F292" i="7"/>
  <c r="G20" i="7"/>
  <c r="F21" i="7"/>
  <c r="K23" i="7"/>
  <c r="M22" i="7"/>
  <c r="I298" i="7"/>
  <c r="J297" i="7"/>
  <c r="J84" i="7"/>
  <c r="I85" i="7"/>
  <c r="J85" i="7" s="1"/>
  <c r="J787" i="7"/>
  <c r="I788" i="7"/>
  <c r="I262" i="7"/>
  <c r="J261" i="7"/>
  <c r="F176" i="7"/>
  <c r="G175" i="7"/>
  <c r="G66" i="7"/>
  <c r="F67" i="7"/>
  <c r="J463" i="7"/>
  <c r="I464" i="7"/>
  <c r="G769" i="7"/>
  <c r="F770" i="7"/>
  <c r="I492" i="7"/>
  <c r="J492" i="7" s="1"/>
  <c r="J491" i="7"/>
  <c r="I552" i="7"/>
  <c r="J551" i="7"/>
  <c r="G666" i="7"/>
  <c r="F667" i="7"/>
  <c r="G545" i="7"/>
  <c r="F546" i="7"/>
  <c r="G413" i="7"/>
  <c r="F414" i="7"/>
  <c r="T22" i="4"/>
  <c r="L23" i="7"/>
  <c r="S23" i="4"/>
  <c r="J552" i="7" l="1"/>
  <c r="I553" i="7"/>
  <c r="J788" i="7"/>
  <c r="I789" i="7"/>
  <c r="M23" i="7"/>
  <c r="K24" i="7"/>
  <c r="T23" i="4"/>
  <c r="L24" i="7"/>
  <c r="S24" i="4"/>
  <c r="F415" i="7"/>
  <c r="G414" i="7"/>
  <c r="F668" i="7"/>
  <c r="G667" i="7"/>
  <c r="G770" i="7"/>
  <c r="F771" i="7"/>
  <c r="G67" i="7"/>
  <c r="F68" i="7"/>
  <c r="G176" i="7"/>
  <c r="F177" i="7"/>
  <c r="J298" i="7"/>
  <c r="I299" i="7"/>
  <c r="G21" i="7"/>
  <c r="F22" i="7"/>
  <c r="G546" i="7"/>
  <c r="F547" i="7"/>
  <c r="I465" i="7"/>
  <c r="J464" i="7"/>
  <c r="J262" i="7"/>
  <c r="I263" i="7"/>
  <c r="G292" i="7"/>
  <c r="F293" i="7"/>
  <c r="G668" i="7" l="1"/>
  <c r="F669" i="7"/>
  <c r="I790" i="7"/>
  <c r="J789" i="7"/>
  <c r="G22" i="7"/>
  <c r="F23" i="7"/>
  <c r="G177" i="7"/>
  <c r="F178" i="7"/>
  <c r="G771" i="7"/>
  <c r="F772" i="7"/>
  <c r="G293" i="7"/>
  <c r="F294" i="7"/>
  <c r="J465" i="7"/>
  <c r="I466" i="7"/>
  <c r="J466" i="7" s="1"/>
  <c r="G415" i="7"/>
  <c r="F416" i="7"/>
  <c r="M24" i="7"/>
  <c r="K25" i="7"/>
  <c r="J553" i="7"/>
  <c r="I554" i="7"/>
  <c r="J554" i="7" s="1"/>
  <c r="J263" i="7"/>
  <c r="I264" i="7"/>
  <c r="J264" i="7" s="1"/>
  <c r="G547" i="7"/>
  <c r="F548" i="7"/>
  <c r="J299" i="7"/>
  <c r="I300" i="7"/>
  <c r="J300" i="7" s="1"/>
  <c r="G68" i="7"/>
  <c r="F69" i="7"/>
  <c r="L25" i="7"/>
  <c r="S25" i="4"/>
  <c r="T24" i="4"/>
  <c r="K26" i="7" l="1"/>
  <c r="M25" i="7"/>
  <c r="F773" i="7"/>
  <c r="G772" i="7"/>
  <c r="G23" i="7"/>
  <c r="F24" i="7"/>
  <c r="G669" i="7"/>
  <c r="F670" i="7"/>
  <c r="J790" i="7"/>
  <c r="I791" i="7"/>
  <c r="L26" i="7"/>
  <c r="S26" i="4"/>
  <c r="T25" i="4"/>
  <c r="G69" i="7"/>
  <c r="F70" i="7"/>
  <c r="G548" i="7"/>
  <c r="F549" i="7"/>
  <c r="G416" i="7"/>
  <c r="F417" i="7"/>
  <c r="G294" i="7"/>
  <c r="F295" i="7"/>
  <c r="G178" i="7"/>
  <c r="F179" i="7"/>
  <c r="T26" i="4" l="1"/>
  <c r="L27" i="7"/>
  <c r="S27" i="4"/>
  <c r="G179" i="7"/>
  <c r="F180" i="7"/>
  <c r="G773" i="7"/>
  <c r="F774" i="7"/>
  <c r="G670" i="7"/>
  <c r="F671" i="7"/>
  <c r="G417" i="7"/>
  <c r="F418" i="7"/>
  <c r="J791" i="7"/>
  <c r="I792" i="7"/>
  <c r="G24" i="7"/>
  <c r="F25" i="7"/>
  <c r="G70" i="7"/>
  <c r="F71" i="7"/>
  <c r="G295" i="7"/>
  <c r="F296" i="7"/>
  <c r="G549" i="7"/>
  <c r="F550" i="7"/>
  <c r="M26" i="7"/>
  <c r="K27" i="7"/>
  <c r="G25" i="7" l="1"/>
  <c r="F26" i="7"/>
  <c r="G296" i="7"/>
  <c r="F297" i="7"/>
  <c r="F419" i="7"/>
  <c r="G418" i="7"/>
  <c r="G774" i="7"/>
  <c r="F775" i="7"/>
  <c r="T27" i="4"/>
  <c r="L28" i="7"/>
  <c r="S28" i="4"/>
  <c r="K28" i="7"/>
  <c r="M27" i="7"/>
  <c r="G550" i="7"/>
  <c r="F551" i="7"/>
  <c r="G71" i="7"/>
  <c r="F72" i="7"/>
  <c r="I793" i="7"/>
  <c r="J793" i="7" s="1"/>
  <c r="J792" i="7"/>
  <c r="G671" i="7"/>
  <c r="F672" i="7"/>
  <c r="F181" i="7"/>
  <c r="G180" i="7"/>
  <c r="G775" i="7" l="1"/>
  <c r="F776" i="7"/>
  <c r="L29" i="7"/>
  <c r="S29" i="4"/>
  <c r="T28" i="4"/>
  <c r="G181" i="7"/>
  <c r="F182" i="7"/>
  <c r="H12" i="3"/>
  <c r="H58" i="3"/>
  <c r="H84" i="3"/>
  <c r="H74" i="3"/>
  <c r="H55" i="3"/>
  <c r="H32" i="3"/>
  <c r="H70" i="3"/>
  <c r="H75" i="3"/>
  <c r="H22" i="3"/>
  <c r="H62" i="3"/>
  <c r="H39" i="3"/>
  <c r="H77" i="3"/>
  <c r="H21" i="3"/>
  <c r="H59" i="3"/>
  <c r="H69" i="3"/>
  <c r="H53" i="3"/>
  <c r="H87" i="3"/>
  <c r="H89" i="3"/>
  <c r="H65" i="3"/>
  <c r="H95" i="3"/>
  <c r="H79" i="3"/>
  <c r="H90" i="3"/>
  <c r="H52" i="3"/>
  <c r="H60" i="3"/>
  <c r="H23" i="3"/>
  <c r="H42" i="3"/>
  <c r="H40" i="3"/>
  <c r="H13" i="3"/>
  <c r="H72" i="3"/>
  <c r="H19" i="3"/>
  <c r="H8" i="3"/>
  <c r="H47" i="3"/>
  <c r="H18" i="3"/>
  <c r="H11" i="3"/>
  <c r="H81" i="3"/>
  <c r="H86" i="3"/>
  <c r="H33" i="3"/>
  <c r="H57" i="3"/>
  <c r="H46" i="3"/>
  <c r="H15" i="3"/>
  <c r="H51" i="3"/>
  <c r="H20" i="3"/>
  <c r="H25" i="3"/>
  <c r="H85" i="3"/>
  <c r="H71" i="3"/>
  <c r="H54" i="3"/>
  <c r="H64" i="3"/>
  <c r="H63" i="3"/>
  <c r="H16" i="3"/>
  <c r="H34" i="3"/>
  <c r="H38" i="3"/>
  <c r="H56" i="3"/>
  <c r="H94" i="3"/>
  <c r="H61" i="3"/>
  <c r="H9" i="3"/>
  <c r="H37" i="3"/>
  <c r="H66" i="3"/>
  <c r="H28" i="3"/>
  <c r="H83" i="3"/>
  <c r="H49" i="3"/>
  <c r="H26" i="3"/>
  <c r="H27" i="3"/>
  <c r="H30" i="3"/>
  <c r="H36" i="3"/>
  <c r="H78" i="3"/>
  <c r="H29" i="3"/>
  <c r="H73" i="3"/>
  <c r="H48" i="3"/>
  <c r="H43" i="3"/>
  <c r="H91" i="3"/>
  <c r="H17" i="3"/>
  <c r="H93" i="3"/>
  <c r="H35" i="3"/>
  <c r="H82" i="3"/>
  <c r="H10" i="3"/>
  <c r="H92" i="3"/>
  <c r="H24" i="3"/>
  <c r="H96" i="3"/>
  <c r="H68" i="3"/>
  <c r="H50" i="3"/>
  <c r="H45" i="3"/>
  <c r="H7" i="3"/>
  <c r="H67" i="3"/>
  <c r="H44" i="3"/>
  <c r="H76" i="3"/>
  <c r="H41" i="3"/>
  <c r="H88" i="3"/>
  <c r="H80" i="3"/>
  <c r="H31" i="3"/>
  <c r="H14" i="3"/>
  <c r="G26" i="7"/>
  <c r="F27" i="7"/>
  <c r="M28" i="7"/>
  <c r="K29" i="7"/>
  <c r="G297" i="7"/>
  <c r="F298" i="7"/>
  <c r="G551" i="7"/>
  <c r="F552" i="7"/>
  <c r="G672" i="7"/>
  <c r="F673" i="7"/>
  <c r="G72" i="7"/>
  <c r="F73" i="7"/>
  <c r="G419" i="7"/>
  <c r="F420" i="7"/>
  <c r="S30" i="4" l="1"/>
  <c r="L30" i="7"/>
  <c r="T29" i="4"/>
  <c r="G182" i="7"/>
  <c r="F183" i="7"/>
  <c r="G420" i="7"/>
  <c r="F421" i="7"/>
  <c r="G673" i="7"/>
  <c r="F674" i="7"/>
  <c r="G298" i="7"/>
  <c r="F299" i="7"/>
  <c r="G27" i="7"/>
  <c r="F28" i="7"/>
  <c r="G776" i="7"/>
  <c r="F777" i="7"/>
  <c r="G73" i="7"/>
  <c r="F74" i="7"/>
  <c r="G552" i="7"/>
  <c r="F553" i="7"/>
  <c r="K30" i="7"/>
  <c r="M29" i="7"/>
  <c r="G777" i="7" l="1"/>
  <c r="F778" i="7"/>
  <c r="G421" i="7"/>
  <c r="F422" i="7"/>
  <c r="G553" i="7"/>
  <c r="F554" i="7"/>
  <c r="G299" i="7"/>
  <c r="F300" i="7"/>
  <c r="K31" i="7"/>
  <c r="M30" i="7"/>
  <c r="G74" i="7"/>
  <c r="F75" i="7"/>
  <c r="G28" i="7"/>
  <c r="F29" i="7"/>
  <c r="G674" i="7"/>
  <c r="F675" i="7"/>
  <c r="G183" i="7"/>
  <c r="F184" i="7"/>
  <c r="T30" i="4"/>
  <c r="S31" i="4"/>
  <c r="L31" i="7"/>
  <c r="G675" i="7" l="1"/>
  <c r="F676" i="7"/>
  <c r="G300" i="7"/>
  <c r="F301" i="7"/>
  <c r="G184" i="7"/>
  <c r="F185" i="7"/>
  <c r="G29" i="7"/>
  <c r="F30" i="7"/>
  <c r="G554" i="7"/>
  <c r="F555" i="7"/>
  <c r="G778" i="7"/>
  <c r="F779" i="7"/>
  <c r="L32" i="7"/>
  <c r="T31" i="4"/>
  <c r="S32" i="4"/>
  <c r="G75" i="7"/>
  <c r="F76" i="7"/>
  <c r="F423" i="7"/>
  <c r="G422" i="7"/>
  <c r="K32" i="7"/>
  <c r="M31" i="7"/>
  <c r="G779" i="7" l="1"/>
  <c r="F780" i="7"/>
  <c r="G30" i="7"/>
  <c r="F31" i="7"/>
  <c r="G676" i="7"/>
  <c r="F677" i="7"/>
  <c r="M32" i="7"/>
  <c r="K33" i="7"/>
  <c r="G301" i="7"/>
  <c r="F302" i="7"/>
  <c r="L33" i="7"/>
  <c r="S33" i="4"/>
  <c r="T32" i="4"/>
  <c r="G423" i="7"/>
  <c r="F424" i="7"/>
  <c r="G555" i="7"/>
  <c r="F556" i="7"/>
  <c r="G185" i="7"/>
  <c r="F186" i="7"/>
  <c r="G76" i="7"/>
  <c r="F77" i="7"/>
  <c r="S34" i="4" l="1"/>
  <c r="L34" i="7"/>
  <c r="T33" i="4"/>
  <c r="G31" i="7"/>
  <c r="F32" i="7"/>
  <c r="G302" i="7"/>
  <c r="F303" i="7"/>
  <c r="G677" i="7"/>
  <c r="F678" i="7"/>
  <c r="G780" i="7"/>
  <c r="F781" i="7"/>
  <c r="K34" i="7"/>
  <c r="M33" i="7"/>
  <c r="G186" i="7"/>
  <c r="F187" i="7"/>
  <c r="G424" i="7"/>
  <c r="F425" i="7"/>
  <c r="G77" i="7"/>
  <c r="F78" i="7"/>
  <c r="G556" i="7"/>
  <c r="F557" i="7"/>
  <c r="G187" i="7" l="1"/>
  <c r="F188" i="7"/>
  <c r="K35" i="7"/>
  <c r="M34" i="7"/>
  <c r="G78" i="7"/>
  <c r="F79" i="7"/>
  <c r="G781" i="7"/>
  <c r="F782" i="7"/>
  <c r="G303" i="7"/>
  <c r="F304" i="7"/>
  <c r="F558" i="7"/>
  <c r="G557" i="7"/>
  <c r="G425" i="7"/>
  <c r="F426" i="7"/>
  <c r="G678" i="7"/>
  <c r="F679" i="7"/>
  <c r="G32" i="7"/>
  <c r="F33" i="7"/>
  <c r="L35" i="7"/>
  <c r="T34" i="4"/>
  <c r="S35" i="4"/>
  <c r="G679" i="7" l="1"/>
  <c r="F680" i="7"/>
  <c r="K36" i="7"/>
  <c r="M35" i="7"/>
  <c r="G782" i="7"/>
  <c r="F783" i="7"/>
  <c r="G558" i="7"/>
  <c r="F559" i="7"/>
  <c r="G426" i="7"/>
  <c r="F427" i="7"/>
  <c r="G304" i="7"/>
  <c r="F305" i="7"/>
  <c r="G79" i="7"/>
  <c r="F80" i="7"/>
  <c r="G188" i="7"/>
  <c r="F189" i="7"/>
  <c r="G33" i="7"/>
  <c r="F34" i="7"/>
  <c r="L36" i="7"/>
  <c r="T35" i="4"/>
  <c r="S36" i="4"/>
  <c r="G559" i="7" l="1"/>
  <c r="F560" i="7"/>
  <c r="M36" i="7"/>
  <c r="K37" i="7"/>
  <c r="G305" i="7"/>
  <c r="F306" i="7"/>
  <c r="G34" i="7"/>
  <c r="F35" i="7"/>
  <c r="G80" i="7"/>
  <c r="F81" i="7"/>
  <c r="G783" i="7"/>
  <c r="F784" i="7"/>
  <c r="G680" i="7"/>
  <c r="F681" i="7"/>
  <c r="G189" i="7"/>
  <c r="F190" i="7"/>
  <c r="G427" i="7"/>
  <c r="F428" i="7"/>
  <c r="L37" i="7"/>
  <c r="S37" i="4"/>
  <c r="T36" i="4"/>
  <c r="L38" i="7" l="1"/>
  <c r="S38" i="4"/>
  <c r="T37" i="4"/>
  <c r="G784" i="7"/>
  <c r="F785" i="7"/>
  <c r="K38" i="7"/>
  <c r="M37" i="7"/>
  <c r="G428" i="7"/>
  <c r="F429" i="7"/>
  <c r="G681" i="7"/>
  <c r="F682" i="7"/>
  <c r="G81" i="7"/>
  <c r="F82" i="7"/>
  <c r="G306" i="7"/>
  <c r="F307" i="7"/>
  <c r="G560" i="7"/>
  <c r="F561" i="7"/>
  <c r="G190" i="7"/>
  <c r="F191" i="7"/>
  <c r="G35" i="7"/>
  <c r="F36" i="7"/>
  <c r="G307" i="7" l="1"/>
  <c r="F308" i="7"/>
  <c r="G191" i="7"/>
  <c r="F192" i="7"/>
  <c r="T38" i="4"/>
  <c r="L39" i="7"/>
  <c r="S39" i="4"/>
  <c r="G682" i="7"/>
  <c r="F683" i="7"/>
  <c r="K39" i="7"/>
  <c r="M38" i="7"/>
  <c r="G36" i="7"/>
  <c r="F37" i="7"/>
  <c r="G561" i="7"/>
  <c r="F562" i="7"/>
  <c r="G82" i="7"/>
  <c r="F83" i="7"/>
  <c r="G429" i="7"/>
  <c r="F430" i="7"/>
  <c r="G785" i="7"/>
  <c r="F786" i="7"/>
  <c r="T39" i="4" l="1"/>
  <c r="L40" i="7"/>
  <c r="S40" i="4"/>
  <c r="G192" i="7"/>
  <c r="F193" i="7"/>
  <c r="G562" i="7"/>
  <c r="F563" i="7"/>
  <c r="M39" i="7"/>
  <c r="K40" i="7"/>
  <c r="G308" i="7"/>
  <c r="F309" i="7"/>
  <c r="F431" i="7"/>
  <c r="G430" i="7"/>
  <c r="G786" i="7"/>
  <c r="F787" i="7"/>
  <c r="F84" i="7"/>
  <c r="G83" i="7"/>
  <c r="G37" i="7"/>
  <c r="F38" i="7"/>
  <c r="G683" i="7"/>
  <c r="F684" i="7"/>
  <c r="G431" i="7" l="1"/>
  <c r="F432" i="7"/>
  <c r="G38" i="7"/>
  <c r="F39" i="7"/>
  <c r="F788" i="7"/>
  <c r="G787" i="7"/>
  <c r="G309" i="7"/>
  <c r="F310" i="7"/>
  <c r="G563" i="7"/>
  <c r="F564" i="7"/>
  <c r="L41" i="7"/>
  <c r="S41" i="4"/>
  <c r="T40" i="4"/>
  <c r="G84" i="7"/>
  <c r="F85" i="7"/>
  <c r="G684" i="7"/>
  <c r="F685" i="7"/>
  <c r="M40" i="7"/>
  <c r="K41" i="7"/>
  <c r="G193" i="7"/>
  <c r="F194" i="7"/>
  <c r="G310" i="7" l="1"/>
  <c r="F311" i="7"/>
  <c r="G85" i="7"/>
  <c r="F86" i="7"/>
  <c r="S42" i="4"/>
  <c r="L42" i="7"/>
  <c r="T41" i="4"/>
  <c r="K42" i="7"/>
  <c r="M41" i="7"/>
  <c r="G564" i="7"/>
  <c r="F565" i="7"/>
  <c r="G432" i="7"/>
  <c r="F433" i="7"/>
  <c r="G39" i="7"/>
  <c r="F40" i="7"/>
  <c r="G194" i="7"/>
  <c r="F195" i="7"/>
  <c r="G685" i="7"/>
  <c r="F686" i="7"/>
  <c r="G788" i="7"/>
  <c r="F789" i="7"/>
  <c r="M42" i="7" l="1"/>
  <c r="K43" i="7"/>
  <c r="G686" i="7"/>
  <c r="F687" i="7"/>
  <c r="G565" i="7"/>
  <c r="F566" i="7"/>
  <c r="G311" i="7"/>
  <c r="F312" i="7"/>
  <c r="G86" i="7"/>
  <c r="F87" i="7"/>
  <c r="G40" i="7"/>
  <c r="F41" i="7"/>
  <c r="G789" i="7"/>
  <c r="F790" i="7"/>
  <c r="G195" i="7"/>
  <c r="F196" i="7"/>
  <c r="G433" i="7"/>
  <c r="F434" i="7"/>
  <c r="T42" i="4"/>
  <c r="L43" i="7"/>
  <c r="S43" i="4"/>
  <c r="F197" i="7" l="1"/>
  <c r="G196" i="7"/>
  <c r="G312" i="7"/>
  <c r="F313" i="7"/>
  <c r="G790" i="7"/>
  <c r="F791" i="7"/>
  <c r="F88" i="7"/>
  <c r="G87" i="7"/>
  <c r="G566" i="7"/>
  <c r="F567" i="7"/>
  <c r="M43" i="7"/>
  <c r="K44" i="7"/>
  <c r="G41" i="7"/>
  <c r="F42" i="7"/>
  <c r="G687" i="7"/>
  <c r="F688" i="7"/>
  <c r="F435" i="7"/>
  <c r="G434" i="7"/>
  <c r="L44" i="7"/>
  <c r="T43" i="4"/>
  <c r="S44" i="4"/>
  <c r="G313" i="7" l="1"/>
  <c r="F314" i="7"/>
  <c r="G688" i="7"/>
  <c r="F689" i="7"/>
  <c r="G88" i="7"/>
  <c r="F89" i="7"/>
  <c r="M44" i="7"/>
  <c r="K45" i="7"/>
  <c r="G42" i="7"/>
  <c r="F43" i="7"/>
  <c r="G567" i="7"/>
  <c r="F568" i="7"/>
  <c r="G791" i="7"/>
  <c r="F792" i="7"/>
  <c r="L45" i="7"/>
  <c r="S45" i="4"/>
  <c r="T44" i="4"/>
  <c r="G435" i="7"/>
  <c r="F436" i="7"/>
  <c r="G197" i="7"/>
  <c r="F198" i="7"/>
  <c r="K46" i="7" l="1"/>
  <c r="M45" i="7"/>
  <c r="G436" i="7"/>
  <c r="F437" i="7"/>
  <c r="G568" i="7"/>
  <c r="F569" i="7"/>
  <c r="G792" i="7"/>
  <c r="F793" i="7"/>
  <c r="G43" i="7"/>
  <c r="F44" i="7"/>
  <c r="G89" i="7"/>
  <c r="F90" i="7"/>
  <c r="G314" i="7"/>
  <c r="F315" i="7"/>
  <c r="S46" i="4"/>
  <c r="L46" i="7"/>
  <c r="T45" i="4"/>
  <c r="G689" i="7"/>
  <c r="F690" i="7"/>
  <c r="G198" i="7"/>
  <c r="F199" i="7"/>
  <c r="G690" i="7" l="1"/>
  <c r="F691" i="7"/>
  <c r="G793" i="7"/>
  <c r="F794" i="7"/>
  <c r="L47" i="7"/>
  <c r="T46" i="4"/>
  <c r="S47" i="4"/>
  <c r="G315" i="7"/>
  <c r="F316" i="7"/>
  <c r="G44" i="7"/>
  <c r="F45" i="7"/>
  <c r="G569" i="7"/>
  <c r="F570" i="7"/>
  <c r="G90" i="7"/>
  <c r="F91" i="7"/>
  <c r="G437" i="7"/>
  <c r="F438" i="7"/>
  <c r="G199" i="7"/>
  <c r="F200" i="7"/>
  <c r="M46" i="7"/>
  <c r="K47" i="7"/>
  <c r="G794" i="7" l="1"/>
  <c r="F795" i="7"/>
  <c r="G45" i="7"/>
  <c r="F46" i="7"/>
  <c r="G91" i="7"/>
  <c r="F92" i="7"/>
  <c r="G691" i="7"/>
  <c r="F692" i="7"/>
  <c r="G200" i="7"/>
  <c r="F201" i="7"/>
  <c r="L48" i="7"/>
  <c r="T47" i="4"/>
  <c r="S48" i="4"/>
  <c r="M47" i="7"/>
  <c r="K48" i="7"/>
  <c r="F439" i="7"/>
  <c r="G438" i="7"/>
  <c r="G570" i="7"/>
  <c r="F571" i="7"/>
  <c r="G316" i="7"/>
  <c r="F317" i="7"/>
  <c r="G571" i="7" l="1"/>
  <c r="F572" i="7"/>
  <c r="G439" i="7"/>
  <c r="F440" i="7"/>
  <c r="G692" i="7"/>
  <c r="F693" i="7"/>
  <c r="G795" i="7"/>
  <c r="F796" i="7"/>
  <c r="G46" i="7"/>
  <c r="F47" i="7"/>
  <c r="M48" i="7"/>
  <c r="K49" i="7"/>
  <c r="G201" i="7"/>
  <c r="F202" i="7"/>
  <c r="G92" i="7"/>
  <c r="F93" i="7"/>
  <c r="G317" i="7"/>
  <c r="F318" i="7"/>
  <c r="L49" i="7"/>
  <c r="S49" i="4"/>
  <c r="T48" i="4"/>
  <c r="G440" i="7" l="1"/>
  <c r="F441" i="7"/>
  <c r="G93" i="7"/>
  <c r="F94" i="7"/>
  <c r="G796" i="7"/>
  <c r="F797" i="7"/>
  <c r="G318" i="7"/>
  <c r="F319" i="7"/>
  <c r="G202" i="7"/>
  <c r="F203" i="7"/>
  <c r="G47" i="7"/>
  <c r="F48" i="7"/>
  <c r="G693" i="7"/>
  <c r="F694" i="7"/>
  <c r="G572" i="7"/>
  <c r="F573" i="7"/>
  <c r="S50" i="4"/>
  <c r="L50" i="7"/>
  <c r="T49" i="4"/>
  <c r="K50" i="7"/>
  <c r="M49" i="7"/>
  <c r="F574" i="7" l="1"/>
  <c r="G573" i="7"/>
  <c r="G48" i="7"/>
  <c r="F49" i="7"/>
  <c r="G319" i="7"/>
  <c r="F320" i="7"/>
  <c r="G694" i="7"/>
  <c r="F695" i="7"/>
  <c r="G203" i="7"/>
  <c r="F204" i="7"/>
  <c r="G797" i="7"/>
  <c r="F798" i="7"/>
  <c r="G441" i="7"/>
  <c r="F442" i="7"/>
  <c r="M50" i="7"/>
  <c r="K51" i="7"/>
  <c r="G94" i="7"/>
  <c r="F95" i="7"/>
  <c r="T50" i="4"/>
  <c r="L51" i="7"/>
  <c r="S51" i="4"/>
  <c r="G695" i="7" l="1"/>
  <c r="F696" i="7"/>
  <c r="G95" i="7"/>
  <c r="F96" i="7"/>
  <c r="G204" i="7"/>
  <c r="F205" i="7"/>
  <c r="G320" i="7"/>
  <c r="F321" i="7"/>
  <c r="M51" i="7"/>
  <c r="K52" i="7"/>
  <c r="G798" i="7"/>
  <c r="F799" i="7"/>
  <c r="G49" i="7"/>
  <c r="F50" i="7"/>
  <c r="F443" i="7"/>
  <c r="G442" i="7"/>
  <c r="L52" i="7"/>
  <c r="T51" i="4"/>
  <c r="S52" i="4"/>
  <c r="G574" i="7"/>
  <c r="F575" i="7"/>
  <c r="G321" i="7" l="1"/>
  <c r="F322" i="7"/>
  <c r="G443" i="7"/>
  <c r="F444" i="7"/>
  <c r="G50" i="7"/>
  <c r="F51" i="7"/>
  <c r="M52" i="7"/>
  <c r="K53" i="7"/>
  <c r="G205" i="7"/>
  <c r="F206" i="7"/>
  <c r="G696" i="7"/>
  <c r="F697" i="7"/>
  <c r="G799" i="7"/>
  <c r="F800" i="7"/>
  <c r="G96" i="7"/>
  <c r="F97" i="7"/>
  <c r="L53" i="7"/>
  <c r="S53" i="4"/>
  <c r="T52" i="4"/>
  <c r="G575" i="7"/>
  <c r="F576" i="7"/>
  <c r="K54" i="7" l="1"/>
  <c r="M53" i="7"/>
  <c r="L54" i="7"/>
  <c r="S54" i="4"/>
  <c r="T53" i="4"/>
  <c r="G322" i="7"/>
  <c r="F323" i="7"/>
  <c r="G97" i="7"/>
  <c r="F98" i="7"/>
  <c r="G697" i="7"/>
  <c r="F698" i="7"/>
  <c r="G444" i="7"/>
  <c r="F445" i="7"/>
  <c r="G800" i="7"/>
  <c r="F801" i="7"/>
  <c r="G206" i="7"/>
  <c r="F207" i="7"/>
  <c r="G51" i="7"/>
  <c r="F52" i="7"/>
  <c r="G52" i="7" s="1"/>
  <c r="G576" i="7"/>
  <c r="F577" i="7"/>
  <c r="F699" i="7" l="1"/>
  <c r="G698" i="7"/>
  <c r="L55" i="7"/>
  <c r="T54" i="4"/>
  <c r="S55" i="4"/>
  <c r="G801" i="7"/>
  <c r="F802" i="7"/>
  <c r="G323" i="7"/>
  <c r="F324" i="7"/>
  <c r="G577" i="7"/>
  <c r="F578" i="7"/>
  <c r="G207" i="7"/>
  <c r="F208" i="7"/>
  <c r="G445" i="7"/>
  <c r="F446" i="7"/>
  <c r="G98" i="7"/>
  <c r="F99" i="7"/>
  <c r="M54" i="7"/>
  <c r="K55" i="7"/>
  <c r="G446" i="7" l="1"/>
  <c r="F447" i="7"/>
  <c r="G802" i="7"/>
  <c r="F803" i="7"/>
  <c r="M55" i="7"/>
  <c r="K56" i="7"/>
  <c r="G578" i="7"/>
  <c r="F579" i="7"/>
  <c r="F100" i="7"/>
  <c r="G99" i="7"/>
  <c r="G208" i="7"/>
  <c r="F209" i="7"/>
  <c r="G324" i="7"/>
  <c r="F325" i="7"/>
  <c r="L56" i="7"/>
  <c r="T55" i="4"/>
  <c r="S56" i="4"/>
  <c r="G699" i="7"/>
  <c r="F700" i="7"/>
  <c r="G209" i="7" l="1"/>
  <c r="F210" i="7"/>
  <c r="F804" i="7"/>
  <c r="G803" i="7"/>
  <c r="G325" i="7"/>
  <c r="F326" i="7"/>
  <c r="M56" i="7"/>
  <c r="K57" i="7"/>
  <c r="G447" i="7"/>
  <c r="F448" i="7"/>
  <c r="G579" i="7"/>
  <c r="F580" i="7"/>
  <c r="G700" i="7"/>
  <c r="F701" i="7"/>
  <c r="L57" i="7"/>
  <c r="S57" i="4"/>
  <c r="T56" i="4"/>
  <c r="G100" i="7"/>
  <c r="F101" i="7"/>
  <c r="G580" i="7" l="1"/>
  <c r="F581" i="7"/>
  <c r="G804" i="7"/>
  <c r="F805" i="7"/>
  <c r="S58" i="4"/>
  <c r="L58" i="7"/>
  <c r="T57" i="4"/>
  <c r="G701" i="7"/>
  <c r="F702" i="7"/>
  <c r="G448" i="7"/>
  <c r="F449" i="7"/>
  <c r="G326" i="7"/>
  <c r="F327" i="7"/>
  <c r="G210" i="7"/>
  <c r="F211" i="7"/>
  <c r="K58" i="7"/>
  <c r="M57" i="7"/>
  <c r="G101" i="7"/>
  <c r="F102" i="7"/>
  <c r="G805" i="7" l="1"/>
  <c r="F806" i="7"/>
  <c r="G211" i="7"/>
  <c r="F212" i="7"/>
  <c r="G581" i="7"/>
  <c r="F582" i="7"/>
  <c r="K59" i="7"/>
  <c r="M58" i="7"/>
  <c r="G102" i="7"/>
  <c r="F103" i="7"/>
  <c r="G449" i="7"/>
  <c r="F450" i="7"/>
  <c r="G327" i="7"/>
  <c r="F328" i="7"/>
  <c r="G702" i="7"/>
  <c r="F703" i="7"/>
  <c r="T58" i="4"/>
  <c r="S59" i="4"/>
  <c r="L59" i="7"/>
  <c r="F451" i="7" l="1"/>
  <c r="G450" i="7"/>
  <c r="M59" i="7"/>
  <c r="K60" i="7"/>
  <c r="L60" i="7"/>
  <c r="T59" i="4"/>
  <c r="S60" i="4"/>
  <c r="G328" i="7"/>
  <c r="F329" i="7"/>
  <c r="F104" i="7"/>
  <c r="G103" i="7"/>
  <c r="G582" i="7"/>
  <c r="F583" i="7"/>
  <c r="F807" i="7"/>
  <c r="G806" i="7"/>
  <c r="G703" i="7"/>
  <c r="F704" i="7"/>
  <c r="F213" i="7"/>
  <c r="G212" i="7"/>
  <c r="M60" i="7" l="1"/>
  <c r="K61" i="7"/>
  <c r="G213" i="7"/>
  <c r="F214" i="7"/>
  <c r="L61" i="7"/>
  <c r="S61" i="4"/>
  <c r="T60" i="4"/>
  <c r="G807" i="7"/>
  <c r="F808" i="7"/>
  <c r="G104" i="7"/>
  <c r="F105" i="7"/>
  <c r="G704" i="7"/>
  <c r="F705" i="7"/>
  <c r="G583" i="7"/>
  <c r="F584" i="7"/>
  <c r="G329" i="7"/>
  <c r="F330" i="7"/>
  <c r="G451" i="7"/>
  <c r="F452" i="7"/>
  <c r="G214" i="7" l="1"/>
  <c r="F215" i="7"/>
  <c r="G584" i="7"/>
  <c r="F585" i="7"/>
  <c r="L62" i="7"/>
  <c r="S62" i="4"/>
  <c r="T61" i="4"/>
  <c r="K62" i="7"/>
  <c r="M61" i="7"/>
  <c r="G452" i="7"/>
  <c r="F453" i="7"/>
  <c r="G105" i="7"/>
  <c r="F106" i="7"/>
  <c r="G330" i="7"/>
  <c r="F331" i="7"/>
  <c r="G705" i="7"/>
  <c r="F706" i="7"/>
  <c r="F809" i="7"/>
  <c r="G808" i="7"/>
  <c r="G809" i="7" l="1"/>
  <c r="F810" i="7"/>
  <c r="L63" i="7"/>
  <c r="T62" i="4"/>
  <c r="S63" i="4"/>
  <c r="G215" i="7"/>
  <c r="F216" i="7"/>
  <c r="M62" i="7"/>
  <c r="K63" i="7"/>
  <c r="G585" i="7"/>
  <c r="F586" i="7"/>
  <c r="G331" i="7"/>
  <c r="F332" i="7"/>
  <c r="G453" i="7"/>
  <c r="F454" i="7"/>
  <c r="F707" i="7"/>
  <c r="G706" i="7"/>
  <c r="G106" i="7"/>
  <c r="F107" i="7"/>
  <c r="G586" i="7" l="1"/>
  <c r="F587" i="7"/>
  <c r="G332" i="7"/>
  <c r="F333" i="7"/>
  <c r="G707" i="7"/>
  <c r="F708" i="7"/>
  <c r="G454" i="7"/>
  <c r="F455" i="7"/>
  <c r="G810" i="7"/>
  <c r="F811" i="7"/>
  <c r="G107" i="7"/>
  <c r="F108" i="7"/>
  <c r="G216" i="7"/>
  <c r="F217" i="7"/>
  <c r="M63" i="7"/>
  <c r="K64" i="7"/>
  <c r="L64" i="7"/>
  <c r="T63" i="4"/>
  <c r="S64" i="4"/>
  <c r="M64" i="7" l="1"/>
  <c r="K65" i="7"/>
  <c r="G108" i="7"/>
  <c r="F109" i="7"/>
  <c r="G455" i="7"/>
  <c r="F456" i="7"/>
  <c r="G333" i="7"/>
  <c r="F334" i="7"/>
  <c r="L65" i="7"/>
  <c r="S65" i="4"/>
  <c r="T64" i="4"/>
  <c r="G217" i="7"/>
  <c r="F218" i="7"/>
  <c r="G811" i="7"/>
  <c r="F812" i="7"/>
  <c r="G708" i="7"/>
  <c r="F709" i="7"/>
  <c r="G587" i="7"/>
  <c r="F588" i="7"/>
  <c r="G456" i="7" l="1"/>
  <c r="F457" i="7"/>
  <c r="K66" i="7"/>
  <c r="M65" i="7"/>
  <c r="G709" i="7"/>
  <c r="F710" i="7"/>
  <c r="G218" i="7"/>
  <c r="F219" i="7"/>
  <c r="G334" i="7"/>
  <c r="F335" i="7"/>
  <c r="G109" i="7"/>
  <c r="F110" i="7"/>
  <c r="G588" i="7"/>
  <c r="F589" i="7"/>
  <c r="G812" i="7"/>
  <c r="F813" i="7"/>
  <c r="L66" i="7"/>
  <c r="S66" i="4"/>
  <c r="T65" i="4"/>
  <c r="G110" i="7" l="1"/>
  <c r="F111" i="7"/>
  <c r="K67" i="7"/>
  <c r="M66" i="7"/>
  <c r="L67" i="7"/>
  <c r="T66" i="4"/>
  <c r="S67" i="4"/>
  <c r="G335" i="7"/>
  <c r="F336" i="7"/>
  <c r="G457" i="7"/>
  <c r="F458" i="7"/>
  <c r="G813" i="7"/>
  <c r="F814" i="7"/>
  <c r="G219" i="7"/>
  <c r="F220" i="7"/>
  <c r="F590" i="7"/>
  <c r="G589" i="7"/>
  <c r="G710" i="7"/>
  <c r="F711" i="7"/>
  <c r="G458" i="7" l="1"/>
  <c r="F459" i="7"/>
  <c r="L68" i="7"/>
  <c r="T67" i="4"/>
  <c r="S68" i="4"/>
  <c r="G590" i="7"/>
  <c r="F591" i="7"/>
  <c r="G711" i="7"/>
  <c r="F712" i="7"/>
  <c r="G220" i="7"/>
  <c r="F221" i="7"/>
  <c r="M67" i="7"/>
  <c r="K68" i="7"/>
  <c r="G111" i="7"/>
  <c r="F112" i="7"/>
  <c r="G814" i="7"/>
  <c r="F815" i="7"/>
  <c r="G336" i="7"/>
  <c r="F337" i="7"/>
  <c r="G337" i="7" l="1"/>
  <c r="F338" i="7"/>
  <c r="G591" i="7"/>
  <c r="F592" i="7"/>
  <c r="G459" i="7"/>
  <c r="F460" i="7"/>
  <c r="G112" i="7"/>
  <c r="F113" i="7"/>
  <c r="G221" i="7"/>
  <c r="F222" i="7"/>
  <c r="G815" i="7"/>
  <c r="F816" i="7"/>
  <c r="M68" i="7"/>
  <c r="K69" i="7"/>
  <c r="G712" i="7"/>
  <c r="F713" i="7"/>
  <c r="L69" i="7"/>
  <c r="S69" i="4"/>
  <c r="T68" i="4"/>
  <c r="G713" i="7" l="1"/>
  <c r="F714" i="7"/>
  <c r="K70" i="7"/>
  <c r="M69" i="7"/>
  <c r="G222" i="7"/>
  <c r="F223" i="7"/>
  <c r="G338" i="7"/>
  <c r="F339" i="7"/>
  <c r="G816" i="7"/>
  <c r="F817" i="7"/>
  <c r="G113" i="7"/>
  <c r="F114" i="7"/>
  <c r="G592" i="7"/>
  <c r="F593" i="7"/>
  <c r="S70" i="4"/>
  <c r="L70" i="7"/>
  <c r="T69" i="4"/>
  <c r="G460" i="7"/>
  <c r="F461" i="7"/>
  <c r="M70" i="7" l="1"/>
  <c r="K71" i="7"/>
  <c r="G114" i="7"/>
  <c r="F115" i="7"/>
  <c r="G339" i="7"/>
  <c r="F340" i="7"/>
  <c r="G461" i="7"/>
  <c r="F462" i="7"/>
  <c r="G593" i="7"/>
  <c r="F594" i="7"/>
  <c r="G817" i="7"/>
  <c r="F818" i="7"/>
  <c r="G223" i="7"/>
  <c r="F224" i="7"/>
  <c r="F715" i="7"/>
  <c r="G714" i="7"/>
  <c r="L71" i="7"/>
  <c r="T70" i="4"/>
  <c r="S71" i="4"/>
  <c r="G818" i="7" l="1"/>
  <c r="F819" i="7"/>
  <c r="L72" i="7"/>
  <c r="T71" i="4"/>
  <c r="S72" i="4"/>
  <c r="F116" i="7"/>
  <c r="G115" i="7"/>
  <c r="G715" i="7"/>
  <c r="F716" i="7"/>
  <c r="G224" i="7"/>
  <c r="F225" i="7"/>
  <c r="M71" i="7"/>
  <c r="K72" i="7"/>
  <c r="G462" i="7"/>
  <c r="F463" i="7"/>
  <c r="G594" i="7"/>
  <c r="F595" i="7"/>
  <c r="G340" i="7"/>
  <c r="F341" i="7"/>
  <c r="G463" i="7" l="1"/>
  <c r="F464" i="7"/>
  <c r="G116" i="7"/>
  <c r="F117" i="7"/>
  <c r="G819" i="7"/>
  <c r="F820" i="7"/>
  <c r="G341" i="7"/>
  <c r="F342" i="7"/>
  <c r="G225" i="7"/>
  <c r="F226" i="7"/>
  <c r="G595" i="7"/>
  <c r="F596" i="7"/>
  <c r="M72" i="7"/>
  <c r="K73" i="7"/>
  <c r="G716" i="7"/>
  <c r="F717" i="7"/>
  <c r="L73" i="7"/>
  <c r="S73" i="4"/>
  <c r="T72" i="4"/>
  <c r="G596" i="7" l="1"/>
  <c r="F597" i="7"/>
  <c r="G342" i="7"/>
  <c r="F343" i="7"/>
  <c r="G117" i="7"/>
  <c r="F118" i="7"/>
  <c r="S74" i="4"/>
  <c r="L74" i="7"/>
  <c r="T73" i="4"/>
  <c r="G717" i="7"/>
  <c r="F718" i="7"/>
  <c r="K74" i="7"/>
  <c r="M73" i="7"/>
  <c r="G226" i="7"/>
  <c r="F227" i="7"/>
  <c r="G820" i="7"/>
  <c r="F821" i="7"/>
  <c r="G464" i="7"/>
  <c r="F465" i="7"/>
  <c r="G343" i="7" l="1"/>
  <c r="F344" i="7"/>
  <c r="G227" i="7"/>
  <c r="F228" i="7"/>
  <c r="L75" i="7"/>
  <c r="T74" i="4"/>
  <c r="S75" i="4"/>
  <c r="M74" i="7"/>
  <c r="K75" i="7"/>
  <c r="G465" i="7"/>
  <c r="F466" i="7"/>
  <c r="G718" i="7"/>
  <c r="F719" i="7"/>
  <c r="G118" i="7"/>
  <c r="F119" i="7"/>
  <c r="G597" i="7"/>
  <c r="F598" i="7"/>
  <c r="G821" i="7"/>
  <c r="F822" i="7"/>
  <c r="F229" i="7" l="1"/>
  <c r="G228" i="7"/>
  <c r="L76" i="7"/>
  <c r="T75" i="4"/>
  <c r="S76" i="4"/>
  <c r="G822" i="7"/>
  <c r="F823" i="7"/>
  <c r="F467" i="7"/>
  <c r="G466" i="7"/>
  <c r="G344" i="7"/>
  <c r="F345" i="7"/>
  <c r="F120" i="7"/>
  <c r="G119" i="7"/>
  <c r="G598" i="7"/>
  <c r="F599" i="7"/>
  <c r="G719" i="7"/>
  <c r="F720" i="7"/>
  <c r="M75" i="7"/>
  <c r="K76" i="7"/>
  <c r="G120" i="7" l="1"/>
  <c r="F121" i="7"/>
  <c r="G467" i="7"/>
  <c r="F468" i="7"/>
  <c r="M76" i="7"/>
  <c r="K77" i="7"/>
  <c r="G599" i="7"/>
  <c r="F600" i="7"/>
  <c r="G345" i="7"/>
  <c r="F346" i="7"/>
  <c r="G823" i="7"/>
  <c r="F824" i="7"/>
  <c r="G720" i="7"/>
  <c r="F721" i="7"/>
  <c r="L77" i="7"/>
  <c r="S77" i="4"/>
  <c r="T76" i="4"/>
  <c r="G229" i="7"/>
  <c r="F230" i="7"/>
  <c r="G468" i="7" l="1"/>
  <c r="F469" i="7"/>
  <c r="F825" i="7"/>
  <c r="G824" i="7"/>
  <c r="G600" i="7"/>
  <c r="F601" i="7"/>
  <c r="G230" i="7"/>
  <c r="F231" i="7"/>
  <c r="G721" i="7"/>
  <c r="F722" i="7"/>
  <c r="G346" i="7"/>
  <c r="F347" i="7"/>
  <c r="K78" i="7"/>
  <c r="M77" i="7"/>
  <c r="G121" i="7"/>
  <c r="F122" i="7"/>
  <c r="L78" i="7"/>
  <c r="S78" i="4"/>
  <c r="T77" i="4"/>
  <c r="G122" i="7" l="1"/>
  <c r="F123" i="7"/>
  <c r="G231" i="7"/>
  <c r="F232" i="7"/>
  <c r="G825" i="7"/>
  <c r="F826" i="7"/>
  <c r="G601" i="7"/>
  <c r="F602" i="7"/>
  <c r="G469" i="7"/>
  <c r="F470" i="7"/>
  <c r="G347" i="7"/>
  <c r="F348" i="7"/>
  <c r="L79" i="7"/>
  <c r="T78" i="4"/>
  <c r="S79" i="4"/>
  <c r="G722" i="7"/>
  <c r="F723" i="7"/>
  <c r="M78" i="7"/>
  <c r="K79" i="7"/>
  <c r="G602" i="7" l="1"/>
  <c r="F603" i="7"/>
  <c r="G232" i="7"/>
  <c r="F233" i="7"/>
  <c r="L80" i="7"/>
  <c r="T79" i="4"/>
  <c r="S80" i="4"/>
  <c r="G470" i="7"/>
  <c r="F471" i="7"/>
  <c r="G123" i="7"/>
  <c r="F124" i="7"/>
  <c r="G348" i="7"/>
  <c r="F349" i="7"/>
  <c r="M79" i="7"/>
  <c r="K80" i="7"/>
  <c r="G826" i="7"/>
  <c r="F827" i="7"/>
  <c r="F724" i="7"/>
  <c r="G723" i="7"/>
  <c r="G233" i="7" l="1"/>
  <c r="F234" i="7"/>
  <c r="M80" i="7"/>
  <c r="K81" i="7"/>
  <c r="G124" i="7"/>
  <c r="F125" i="7"/>
  <c r="L81" i="7"/>
  <c r="S81" i="4"/>
  <c r="T80" i="4"/>
  <c r="G603" i="7"/>
  <c r="F604" i="7"/>
  <c r="G724" i="7"/>
  <c r="F725" i="7"/>
  <c r="G827" i="7"/>
  <c r="F828" i="7"/>
  <c r="G349" i="7"/>
  <c r="F350" i="7"/>
  <c r="G471" i="7"/>
  <c r="F472" i="7"/>
  <c r="K82" i="7" l="1"/>
  <c r="M81" i="7"/>
  <c r="L82" i="7"/>
  <c r="S82" i="4"/>
  <c r="T81" i="4"/>
  <c r="G604" i="7"/>
  <c r="F605" i="7"/>
  <c r="G472" i="7"/>
  <c r="F473" i="7"/>
  <c r="G828" i="7"/>
  <c r="F829" i="7"/>
  <c r="G125" i="7"/>
  <c r="F126" i="7"/>
  <c r="G234" i="7"/>
  <c r="F235" i="7"/>
  <c r="G350" i="7"/>
  <c r="F351" i="7"/>
  <c r="G725" i="7"/>
  <c r="F726" i="7"/>
  <c r="L83" i="7" l="1"/>
  <c r="T82" i="4"/>
  <c r="S83" i="4"/>
  <c r="G726" i="7"/>
  <c r="F727" i="7"/>
  <c r="G235" i="7"/>
  <c r="F236" i="7"/>
  <c r="G829" i="7"/>
  <c r="F830" i="7"/>
  <c r="G605" i="7"/>
  <c r="F606" i="7"/>
  <c r="G351" i="7"/>
  <c r="F352" i="7"/>
  <c r="G126" i="7"/>
  <c r="F127" i="7"/>
  <c r="G473" i="7"/>
  <c r="F474" i="7"/>
  <c r="M82" i="7"/>
  <c r="K83" i="7"/>
  <c r="G127" i="7" l="1"/>
  <c r="F128" i="7"/>
  <c r="L84" i="7"/>
  <c r="T83" i="4"/>
  <c r="S84" i="4"/>
  <c r="M83" i="7"/>
  <c r="K84" i="7"/>
  <c r="G236" i="7"/>
  <c r="F237" i="7"/>
  <c r="G606" i="7"/>
  <c r="F607" i="7"/>
  <c r="G474" i="7"/>
  <c r="F475" i="7"/>
  <c r="G352" i="7"/>
  <c r="F353" i="7"/>
  <c r="G830" i="7"/>
  <c r="F831" i="7"/>
  <c r="G727" i="7"/>
  <c r="F728" i="7"/>
  <c r="M84" i="7" l="1"/>
  <c r="K85" i="7"/>
  <c r="G353" i="7"/>
  <c r="F354" i="7"/>
  <c r="G128" i="7"/>
  <c r="F129" i="7"/>
  <c r="G728" i="7"/>
  <c r="F729" i="7"/>
  <c r="G607" i="7"/>
  <c r="F608" i="7"/>
  <c r="G831" i="7"/>
  <c r="F832" i="7"/>
  <c r="G475" i="7"/>
  <c r="F476" i="7"/>
  <c r="G237" i="7"/>
  <c r="F238" i="7"/>
  <c r="L85" i="7"/>
  <c r="S85" i="4"/>
  <c r="T84" i="4"/>
  <c r="G729" i="7" l="1"/>
  <c r="F730" i="7"/>
  <c r="G832" i="7"/>
  <c r="F833" i="7"/>
  <c r="G354" i="7"/>
  <c r="F355" i="7"/>
  <c r="S86" i="4"/>
  <c r="L86" i="7"/>
  <c r="T85" i="4"/>
  <c r="G476" i="7"/>
  <c r="F477" i="7"/>
  <c r="G608" i="7"/>
  <c r="F609" i="7"/>
  <c r="G129" i="7"/>
  <c r="F130" i="7"/>
  <c r="K86" i="7"/>
  <c r="M85" i="7"/>
  <c r="G238" i="7"/>
  <c r="F239" i="7"/>
  <c r="G130" i="7" l="1"/>
  <c r="F131" i="7"/>
  <c r="L87" i="7"/>
  <c r="T86" i="4"/>
  <c r="S87" i="4"/>
  <c r="G833" i="7"/>
  <c r="F834" i="7"/>
  <c r="G239" i="7"/>
  <c r="F240" i="7"/>
  <c r="G477" i="7"/>
  <c r="F478" i="7"/>
  <c r="G355" i="7"/>
  <c r="F356" i="7"/>
  <c r="G730" i="7"/>
  <c r="F731" i="7"/>
  <c r="M86" i="7"/>
  <c r="K87" i="7"/>
  <c r="F610" i="7"/>
  <c r="G609" i="7"/>
  <c r="G834" i="7" l="1"/>
  <c r="F835" i="7"/>
  <c r="F132" i="7"/>
  <c r="G131" i="7"/>
  <c r="G731" i="7"/>
  <c r="F732" i="7"/>
  <c r="G478" i="7"/>
  <c r="F479" i="7"/>
  <c r="G610" i="7"/>
  <c r="F611" i="7"/>
  <c r="M87" i="7"/>
  <c r="K88" i="7"/>
  <c r="G356" i="7"/>
  <c r="F357" i="7"/>
  <c r="G240" i="7"/>
  <c r="F241" i="7"/>
  <c r="L88" i="7"/>
  <c r="T87" i="4"/>
  <c r="S88" i="4"/>
  <c r="G241" i="7" l="1"/>
  <c r="F242" i="7"/>
  <c r="G479" i="7"/>
  <c r="F480" i="7"/>
  <c r="G132" i="7"/>
  <c r="F133" i="7"/>
  <c r="M88" i="7"/>
  <c r="K89" i="7"/>
  <c r="L89" i="7"/>
  <c r="S89" i="4"/>
  <c r="T88" i="4"/>
  <c r="G357" i="7"/>
  <c r="F358" i="7"/>
  <c r="G732" i="7"/>
  <c r="F733" i="7"/>
  <c r="G835" i="7"/>
  <c r="F836" i="7"/>
  <c r="G611" i="7"/>
  <c r="F612" i="7"/>
  <c r="K90" i="7" l="1"/>
  <c r="M89" i="7"/>
  <c r="G480" i="7"/>
  <c r="F481" i="7"/>
  <c r="F613" i="7"/>
  <c r="G612" i="7"/>
  <c r="G733" i="7"/>
  <c r="F734" i="7"/>
  <c r="S90" i="4"/>
  <c r="L90" i="7"/>
  <c r="T89" i="4"/>
  <c r="G133" i="7"/>
  <c r="F134" i="7"/>
  <c r="G242" i="7"/>
  <c r="F243" i="7"/>
  <c r="G836" i="7"/>
  <c r="F837" i="7"/>
  <c r="G358" i="7"/>
  <c r="F359" i="7"/>
  <c r="G734" i="7" l="1"/>
  <c r="F735" i="7"/>
  <c r="G243" i="7"/>
  <c r="F244" i="7"/>
  <c r="G481" i="7"/>
  <c r="F482" i="7"/>
  <c r="G359" i="7"/>
  <c r="F360" i="7"/>
  <c r="G837" i="7"/>
  <c r="F838" i="7"/>
  <c r="G134" i="7"/>
  <c r="F135" i="7"/>
  <c r="L91" i="7"/>
  <c r="T90" i="4"/>
  <c r="S91" i="4"/>
  <c r="G613" i="7"/>
  <c r="F614" i="7"/>
  <c r="M90" i="7"/>
  <c r="K91" i="7"/>
  <c r="F245" i="7" l="1"/>
  <c r="G244" i="7"/>
  <c r="G360" i="7"/>
  <c r="F361" i="7"/>
  <c r="G838" i="7"/>
  <c r="F839" i="7"/>
  <c r="G482" i="7"/>
  <c r="F483" i="7"/>
  <c r="G735" i="7"/>
  <c r="F736" i="7"/>
  <c r="F136" i="7"/>
  <c r="G135" i="7"/>
  <c r="M91" i="7"/>
  <c r="K92" i="7"/>
  <c r="L92" i="7"/>
  <c r="T91" i="4"/>
  <c r="S92" i="4"/>
  <c r="G614" i="7"/>
  <c r="F615" i="7"/>
  <c r="G361" i="7" l="1"/>
  <c r="F362" i="7"/>
  <c r="G483" i="7"/>
  <c r="F484" i="7"/>
  <c r="G136" i="7"/>
  <c r="F137" i="7"/>
  <c r="M92" i="7"/>
  <c r="K93" i="7"/>
  <c r="G736" i="7"/>
  <c r="F737" i="7"/>
  <c r="G839" i="7"/>
  <c r="F840" i="7"/>
  <c r="G615" i="7"/>
  <c r="F616" i="7"/>
  <c r="L93" i="7"/>
  <c r="S93" i="4"/>
  <c r="T92" i="4"/>
  <c r="G245" i="7"/>
  <c r="F246" i="7"/>
  <c r="L94" i="7" l="1"/>
  <c r="S94" i="4"/>
  <c r="T93" i="4"/>
  <c r="G484" i="7"/>
  <c r="F485" i="7"/>
  <c r="K94" i="7"/>
  <c r="M93" i="7"/>
  <c r="G616" i="7"/>
  <c r="F617" i="7"/>
  <c r="G737" i="7"/>
  <c r="F738" i="7"/>
  <c r="G137" i="7"/>
  <c r="F138" i="7"/>
  <c r="G362" i="7"/>
  <c r="F363" i="7"/>
  <c r="G840" i="7"/>
  <c r="F841" i="7"/>
  <c r="G841" i="7" s="1"/>
  <c r="G246" i="7"/>
  <c r="F247" i="7"/>
  <c r="G247" i="7" l="1"/>
  <c r="F248" i="7"/>
  <c r="G738" i="7"/>
  <c r="F739" i="7"/>
  <c r="M94" i="7"/>
  <c r="K95" i="7"/>
  <c r="L95" i="7"/>
  <c r="T94" i="4"/>
  <c r="S95" i="4"/>
  <c r="G363" i="7"/>
  <c r="F364" i="7"/>
  <c r="G138" i="7"/>
  <c r="F139" i="7"/>
  <c r="G617" i="7"/>
  <c r="F618" i="7"/>
  <c r="G485" i="7"/>
  <c r="F486" i="7"/>
  <c r="F740" i="7" l="1"/>
  <c r="G739" i="7"/>
  <c r="G618" i="7"/>
  <c r="F619" i="7"/>
  <c r="G364" i="7"/>
  <c r="F365" i="7"/>
  <c r="M95" i="7"/>
  <c r="K96" i="7"/>
  <c r="G248" i="7"/>
  <c r="F249" i="7"/>
  <c r="G486" i="7"/>
  <c r="F487" i="7"/>
  <c r="G139" i="7"/>
  <c r="F140" i="7"/>
  <c r="L96" i="7"/>
  <c r="T95" i="4"/>
  <c r="S96" i="4"/>
  <c r="G365" i="7" l="1"/>
  <c r="F366" i="7"/>
  <c r="G619" i="7"/>
  <c r="F620" i="7"/>
  <c r="G487" i="7"/>
  <c r="F488" i="7"/>
  <c r="M96" i="7"/>
  <c r="K97" i="7"/>
  <c r="L97" i="7"/>
  <c r="S97" i="4"/>
  <c r="T96" i="4"/>
  <c r="G140" i="7"/>
  <c r="F141" i="7"/>
  <c r="G249" i="7"/>
  <c r="F250" i="7"/>
  <c r="G740" i="7"/>
  <c r="F741" i="7"/>
  <c r="G141" i="7" l="1"/>
  <c r="F142" i="7"/>
  <c r="G741" i="7"/>
  <c r="F742" i="7"/>
  <c r="K98" i="7"/>
  <c r="M97" i="7"/>
  <c r="F621" i="7"/>
  <c r="G620" i="7"/>
  <c r="G250" i="7"/>
  <c r="F251" i="7"/>
  <c r="L98" i="7"/>
  <c r="S98" i="4"/>
  <c r="T97" i="4"/>
  <c r="G488" i="7"/>
  <c r="F489" i="7"/>
  <c r="G366" i="7"/>
  <c r="F367" i="7"/>
  <c r="G142" i="7" l="1"/>
  <c r="F143" i="7"/>
  <c r="G251" i="7"/>
  <c r="F252" i="7"/>
  <c r="G367" i="7"/>
  <c r="F368" i="7"/>
  <c r="M98" i="7"/>
  <c r="K99" i="7"/>
  <c r="L99" i="7"/>
  <c r="T98" i="4"/>
  <c r="S99" i="4"/>
  <c r="G489" i="7"/>
  <c r="F490" i="7"/>
  <c r="G621" i="7"/>
  <c r="F622" i="7"/>
  <c r="G742" i="7"/>
  <c r="F743" i="7"/>
  <c r="M99" i="7" l="1"/>
  <c r="K100" i="7"/>
  <c r="L100" i="7"/>
  <c r="T99" i="4"/>
  <c r="S100" i="4"/>
  <c r="G368" i="7"/>
  <c r="F369" i="7"/>
  <c r="G143" i="7"/>
  <c r="F144" i="7"/>
  <c r="G252" i="7"/>
  <c r="F253" i="7"/>
  <c r="G622" i="7"/>
  <c r="F623" i="7"/>
  <c r="G743" i="7"/>
  <c r="F744" i="7"/>
  <c r="G490" i="7"/>
  <c r="F491" i="7"/>
  <c r="G744" i="7" l="1"/>
  <c r="F745" i="7"/>
  <c r="G253" i="7"/>
  <c r="F254" i="7"/>
  <c r="G369" i="7"/>
  <c r="F370" i="7"/>
  <c r="M100" i="7"/>
  <c r="K101" i="7"/>
  <c r="G491" i="7"/>
  <c r="F492" i="7"/>
  <c r="G623" i="7"/>
  <c r="F624" i="7"/>
  <c r="G144" i="7"/>
  <c r="F145" i="7"/>
  <c r="L101" i="7"/>
  <c r="S101" i="4"/>
  <c r="T100" i="4"/>
  <c r="S102" i="4" l="1"/>
  <c r="L102" i="7"/>
  <c r="T101" i="4"/>
  <c r="G624" i="7"/>
  <c r="F625" i="7"/>
  <c r="K102" i="7"/>
  <c r="M101" i="7"/>
  <c r="G254" i="7"/>
  <c r="F255" i="7"/>
  <c r="G145" i="7"/>
  <c r="F146" i="7"/>
  <c r="G492" i="7"/>
  <c r="F493" i="7"/>
  <c r="G370" i="7"/>
  <c r="F371" i="7"/>
  <c r="G745" i="7"/>
  <c r="F746" i="7"/>
  <c r="G371" i="7" l="1"/>
  <c r="F372" i="7"/>
  <c r="G146" i="7"/>
  <c r="F147" i="7"/>
  <c r="M102" i="7"/>
  <c r="K103" i="7"/>
  <c r="G746" i="7"/>
  <c r="F747" i="7"/>
  <c r="F494" i="7"/>
  <c r="G493" i="7"/>
  <c r="G255" i="7"/>
  <c r="F256" i="7"/>
  <c r="G625" i="7"/>
  <c r="F626" i="7"/>
  <c r="L103" i="7"/>
  <c r="T102" i="4"/>
  <c r="S103" i="4"/>
  <c r="G747" i="7" l="1"/>
  <c r="F748" i="7"/>
  <c r="G256" i="7"/>
  <c r="F257" i="7"/>
  <c r="G626" i="7"/>
  <c r="F627" i="7"/>
  <c r="M103" i="7"/>
  <c r="K104" i="7"/>
  <c r="G372" i="7"/>
  <c r="F373" i="7"/>
  <c r="F148" i="7"/>
  <c r="G147" i="7"/>
  <c r="L104" i="7"/>
  <c r="T103" i="4"/>
  <c r="S104" i="4"/>
  <c r="G494" i="7"/>
  <c r="F495" i="7"/>
  <c r="G257" i="7" l="1"/>
  <c r="F258" i="7"/>
  <c r="G148" i="7"/>
  <c r="F149" i="7"/>
  <c r="L105" i="7"/>
  <c r="S105" i="4"/>
  <c r="T104" i="4"/>
  <c r="G373" i="7"/>
  <c r="F374" i="7"/>
  <c r="G627" i="7"/>
  <c r="F628" i="7"/>
  <c r="G748" i="7"/>
  <c r="F749" i="7"/>
  <c r="M104" i="7"/>
  <c r="K105" i="7"/>
  <c r="G495" i="7"/>
  <c r="F496" i="7"/>
  <c r="G149" i="7" l="1"/>
  <c r="F150" i="7"/>
  <c r="G628" i="7"/>
  <c r="F629" i="7"/>
  <c r="S106" i="4"/>
  <c r="L106" i="7"/>
  <c r="T105" i="4"/>
  <c r="K106" i="7"/>
  <c r="M105" i="7"/>
  <c r="G258" i="7"/>
  <c r="F259" i="7"/>
  <c r="G496" i="7"/>
  <c r="F497" i="7"/>
  <c r="G749" i="7"/>
  <c r="F750" i="7"/>
  <c r="G374" i="7"/>
  <c r="F375" i="7"/>
  <c r="G750" i="7" l="1"/>
  <c r="F751" i="7"/>
  <c r="G150" i="7"/>
  <c r="F151" i="7"/>
  <c r="M106" i="7"/>
  <c r="K107" i="7"/>
  <c r="G629" i="7"/>
  <c r="F630" i="7"/>
  <c r="G259" i="7"/>
  <c r="F260" i="7"/>
  <c r="G375" i="7"/>
  <c r="F376" i="7"/>
  <c r="F498" i="7"/>
  <c r="G497" i="7"/>
  <c r="L107" i="7"/>
  <c r="T106" i="4"/>
  <c r="S107" i="4"/>
  <c r="G376" i="7" l="1"/>
  <c r="F377" i="7"/>
  <c r="G630" i="7"/>
  <c r="F631" i="7"/>
  <c r="G260" i="7"/>
  <c r="F261" i="7"/>
  <c r="G751" i="7"/>
  <c r="F752" i="7"/>
  <c r="F152" i="7"/>
  <c r="G151" i="7"/>
  <c r="M107" i="7"/>
  <c r="K108" i="7"/>
  <c r="L108" i="7"/>
  <c r="T107" i="4"/>
  <c r="S108" i="4"/>
  <c r="G498" i="7"/>
  <c r="F499" i="7"/>
  <c r="L109" i="7" l="1"/>
  <c r="S109" i="4"/>
  <c r="T108" i="4"/>
  <c r="G752" i="7"/>
  <c r="F753" i="7"/>
  <c r="G261" i="7"/>
  <c r="F262" i="7"/>
  <c r="G377" i="7"/>
  <c r="F378" i="7"/>
  <c r="M108" i="7"/>
  <c r="K109" i="7"/>
  <c r="G631" i="7"/>
  <c r="F632" i="7"/>
  <c r="G499" i="7"/>
  <c r="F500" i="7"/>
  <c r="G152" i="7"/>
  <c r="F153" i="7"/>
  <c r="K110" i="7" l="1"/>
  <c r="M109" i="7"/>
  <c r="L110" i="7"/>
  <c r="S110" i="4"/>
  <c r="T109" i="4"/>
  <c r="G500" i="7"/>
  <c r="F501" i="7"/>
  <c r="G262" i="7"/>
  <c r="F263" i="7"/>
  <c r="G153" i="7"/>
  <c r="F154" i="7"/>
  <c r="G632" i="7"/>
  <c r="F633" i="7"/>
  <c r="G378" i="7"/>
  <c r="F379" i="7"/>
  <c r="G753" i="7"/>
  <c r="F754" i="7"/>
  <c r="L111" i="7" l="1"/>
  <c r="T110" i="4"/>
  <c r="S111" i="4"/>
  <c r="G154" i="7"/>
  <c r="F155" i="7"/>
  <c r="G501" i="7"/>
  <c r="F502" i="7"/>
  <c r="G379" i="7"/>
  <c r="F380" i="7"/>
  <c r="G754" i="7"/>
  <c r="F755" i="7"/>
  <c r="G755" i="7" s="1"/>
  <c r="F634" i="7"/>
  <c r="G633" i="7"/>
  <c r="F264" i="7"/>
  <c r="G263" i="7"/>
  <c r="M110" i="7"/>
  <c r="K111" i="7"/>
  <c r="G634" i="7" l="1"/>
  <c r="F635" i="7"/>
  <c r="G502" i="7"/>
  <c r="F503" i="7"/>
  <c r="L112" i="7"/>
  <c r="T111" i="4"/>
  <c r="S112" i="4"/>
  <c r="G264" i="7"/>
  <c r="F265" i="7"/>
  <c r="M111" i="7"/>
  <c r="K112" i="7"/>
  <c r="G380" i="7"/>
  <c r="F381" i="7"/>
  <c r="G155" i="7"/>
  <c r="F156" i="7"/>
  <c r="G503" i="7" l="1"/>
  <c r="F504" i="7"/>
  <c r="G156" i="7"/>
  <c r="F157" i="7"/>
  <c r="M112" i="7"/>
  <c r="K113" i="7"/>
  <c r="L113" i="7"/>
  <c r="S113" i="4"/>
  <c r="T112" i="4"/>
  <c r="G635" i="7"/>
  <c r="F636" i="7"/>
  <c r="G381" i="7"/>
  <c r="F382" i="7"/>
  <c r="G265" i="7"/>
  <c r="F266" i="7"/>
  <c r="G266" i="7" l="1"/>
  <c r="F267" i="7"/>
  <c r="G636" i="7"/>
  <c r="F637" i="7"/>
  <c r="L114" i="7"/>
  <c r="S114" i="4"/>
  <c r="T113" i="4"/>
  <c r="K114" i="7"/>
  <c r="M113" i="7"/>
  <c r="G504" i="7"/>
  <c r="F505" i="7"/>
  <c r="G382" i="7"/>
  <c r="F383" i="7"/>
  <c r="G157" i="7"/>
  <c r="F158" i="7"/>
  <c r="M114" i="7" l="1"/>
  <c r="K115" i="7"/>
  <c r="G158" i="7"/>
  <c r="F159" i="7"/>
  <c r="G505" i="7"/>
  <c r="F506" i="7"/>
  <c r="L115" i="7"/>
  <c r="T114" i="4"/>
  <c r="S115" i="4"/>
  <c r="G637" i="7"/>
  <c r="F638" i="7"/>
  <c r="G383" i="7"/>
  <c r="F384" i="7"/>
  <c r="G267" i="7"/>
  <c r="F268" i="7"/>
  <c r="G159" i="7" l="1"/>
  <c r="F160" i="7"/>
  <c r="G160" i="7" s="1"/>
  <c r="G384" i="7"/>
  <c r="F385" i="7"/>
  <c r="L116" i="7"/>
  <c r="T115" i="4"/>
  <c r="S116" i="4"/>
  <c r="G506" i="7"/>
  <c r="F507" i="7"/>
  <c r="M115" i="7"/>
  <c r="K116" i="7"/>
  <c r="G268" i="7"/>
  <c r="F269" i="7"/>
  <c r="G638" i="7"/>
  <c r="F639" i="7"/>
  <c r="G385" i="7" l="1"/>
  <c r="F386" i="7"/>
  <c r="G269" i="7"/>
  <c r="F270" i="7"/>
  <c r="G507" i="7"/>
  <c r="F508" i="7"/>
  <c r="L117" i="7"/>
  <c r="S117" i="4"/>
  <c r="T116" i="4"/>
  <c r="G639" i="7"/>
  <c r="F640" i="7"/>
  <c r="M116" i="7"/>
  <c r="K117" i="7"/>
  <c r="S118" i="4" l="1"/>
  <c r="L118" i="7"/>
  <c r="T117" i="4"/>
  <c r="G270" i="7"/>
  <c r="F271" i="7"/>
  <c r="G640" i="7"/>
  <c r="F641" i="7"/>
  <c r="G508" i="7"/>
  <c r="F509" i="7"/>
  <c r="G386" i="7"/>
  <c r="F387" i="7"/>
  <c r="K118" i="7"/>
  <c r="M117" i="7"/>
  <c r="G387" i="7" l="1"/>
  <c r="F388" i="7"/>
  <c r="F510" i="7"/>
  <c r="G509" i="7"/>
  <c r="G641" i="7"/>
  <c r="F642" i="7"/>
  <c r="M118" i="7"/>
  <c r="K119" i="7"/>
  <c r="F272" i="7"/>
  <c r="G271" i="7"/>
  <c r="L119" i="7"/>
  <c r="T118" i="4"/>
  <c r="S119" i="4"/>
  <c r="G510" i="7" l="1"/>
  <c r="F511" i="7"/>
  <c r="M119" i="7"/>
  <c r="K120" i="7"/>
  <c r="G642" i="7"/>
  <c r="F643" i="7"/>
  <c r="G388" i="7"/>
  <c r="F389" i="7"/>
  <c r="L120" i="7"/>
  <c r="T119" i="4"/>
  <c r="S120" i="4"/>
  <c r="G272" i="7"/>
  <c r="F273" i="7"/>
  <c r="G643" i="7" l="1"/>
  <c r="F644" i="7"/>
  <c r="M120" i="7"/>
  <c r="K121" i="7"/>
  <c r="G389" i="7"/>
  <c r="F390" i="7"/>
  <c r="L121" i="7"/>
  <c r="S121" i="4"/>
  <c r="T120" i="4"/>
  <c r="G273" i="7"/>
  <c r="F274" i="7"/>
  <c r="G511" i="7"/>
  <c r="F512" i="7"/>
  <c r="K122" i="7" l="1"/>
  <c r="M121" i="7"/>
  <c r="S122" i="4"/>
  <c r="L122" i="7"/>
  <c r="T121" i="4"/>
  <c r="G274" i="7"/>
  <c r="F275" i="7"/>
  <c r="G390" i="7"/>
  <c r="F391" i="7"/>
  <c r="G644" i="7"/>
  <c r="F645" i="7"/>
  <c r="G512" i="7"/>
  <c r="F513" i="7"/>
  <c r="G275" i="7" l="1"/>
  <c r="F276" i="7"/>
  <c r="G645" i="7"/>
  <c r="F646" i="7"/>
  <c r="L123" i="7"/>
  <c r="T122" i="4"/>
  <c r="S123" i="4"/>
  <c r="G513" i="7"/>
  <c r="F514" i="7"/>
  <c r="G391" i="7"/>
  <c r="F392" i="7"/>
  <c r="M122" i="7"/>
  <c r="K123" i="7"/>
  <c r="G646" i="7" l="1"/>
  <c r="F647" i="7"/>
  <c r="L124" i="7"/>
  <c r="T123" i="4"/>
  <c r="S124" i="4"/>
  <c r="G276" i="7"/>
  <c r="F277" i="7"/>
  <c r="G277" i="7" s="1"/>
  <c r="G392" i="7"/>
  <c r="F393" i="7"/>
  <c r="M123" i="7"/>
  <c r="K124" i="7"/>
  <c r="G514" i="7"/>
  <c r="F515" i="7"/>
  <c r="G647" i="7" l="1"/>
  <c r="F648" i="7"/>
  <c r="M124" i="7"/>
  <c r="K125" i="7"/>
  <c r="G515" i="7"/>
  <c r="F516" i="7"/>
  <c r="G393" i="7"/>
  <c r="F394" i="7"/>
  <c r="L125" i="7"/>
  <c r="S125" i="4"/>
  <c r="T124" i="4"/>
  <c r="G394" i="7" l="1"/>
  <c r="F395" i="7"/>
  <c r="K126" i="7"/>
  <c r="M125" i="7"/>
  <c r="L126" i="7"/>
  <c r="S126" i="4"/>
  <c r="T125" i="4"/>
  <c r="G516" i="7"/>
  <c r="F517" i="7"/>
  <c r="G648" i="7"/>
  <c r="F649" i="7"/>
  <c r="F650" i="7" l="1"/>
  <c r="G649" i="7"/>
  <c r="G395" i="7"/>
  <c r="F396" i="7"/>
  <c r="M126" i="7"/>
  <c r="K127" i="7"/>
  <c r="L127" i="7"/>
  <c r="T126" i="4"/>
  <c r="S127" i="4"/>
  <c r="G517" i="7"/>
  <c r="F518" i="7"/>
  <c r="G518" i="7" l="1"/>
  <c r="F519" i="7"/>
  <c r="M127" i="7"/>
  <c r="K128" i="7"/>
  <c r="G396" i="7"/>
  <c r="F397" i="7"/>
  <c r="L128" i="7"/>
  <c r="T127" i="4"/>
  <c r="S128" i="4"/>
  <c r="G650" i="7"/>
  <c r="F651" i="7"/>
  <c r="M128" i="7" l="1"/>
  <c r="K129" i="7"/>
  <c r="G651" i="7"/>
  <c r="F652" i="7"/>
  <c r="G652" i="7" s="1"/>
  <c r="G397" i="7"/>
  <c r="F398" i="7"/>
  <c r="G519" i="7"/>
  <c r="F520" i="7"/>
  <c r="L129" i="7"/>
  <c r="S129" i="4"/>
  <c r="T128" i="4"/>
  <c r="G520" i="7" l="1"/>
  <c r="F521" i="7"/>
  <c r="L130" i="7"/>
  <c r="S130" i="4"/>
  <c r="T129" i="4"/>
  <c r="F399" i="7"/>
  <c r="G399" i="7" s="1"/>
  <c r="G398" i="7"/>
  <c r="K130" i="7"/>
  <c r="M129" i="7"/>
  <c r="M130" i="7" l="1"/>
  <c r="K131" i="7"/>
  <c r="L131" i="7"/>
  <c r="T130" i="4"/>
  <c r="S131" i="4"/>
  <c r="G521" i="7"/>
  <c r="F522" i="7"/>
  <c r="M131" i="7" l="1"/>
  <c r="K132" i="7"/>
  <c r="G522" i="7"/>
  <c r="F523" i="7"/>
  <c r="L132" i="7"/>
  <c r="T131" i="4"/>
  <c r="S132" i="4"/>
  <c r="M132" i="7" l="1"/>
  <c r="K133" i="7"/>
  <c r="L133" i="7"/>
  <c r="S133" i="4"/>
  <c r="T132" i="4"/>
  <c r="G523" i="7"/>
  <c r="F524" i="7"/>
  <c r="S134" i="4" l="1"/>
  <c r="L134" i="7"/>
  <c r="T133" i="4"/>
  <c r="G524" i="7"/>
  <c r="F525" i="7"/>
  <c r="K134" i="7"/>
  <c r="M133" i="7"/>
  <c r="M134" i="7" l="1"/>
  <c r="K135" i="7"/>
  <c r="F526" i="7"/>
  <c r="G525" i="7"/>
  <c r="L135" i="7"/>
  <c r="T134" i="4"/>
  <c r="S135" i="4"/>
  <c r="L136" i="7" l="1"/>
  <c r="T135" i="4"/>
  <c r="S136" i="4"/>
  <c r="G526" i="7"/>
  <c r="F527" i="7"/>
  <c r="M135" i="7"/>
  <c r="K136" i="7"/>
  <c r="M136" i="7" l="1"/>
  <c r="K137" i="7"/>
  <c r="L137" i="7"/>
  <c r="S137" i="4"/>
  <c r="T136" i="4"/>
  <c r="G527" i="7"/>
  <c r="F528" i="7"/>
  <c r="S138" i="4" l="1"/>
  <c r="L138" i="7"/>
  <c r="T137" i="4"/>
  <c r="G528" i="7"/>
  <c r="F529" i="7"/>
  <c r="K138" i="7"/>
  <c r="M137" i="7"/>
  <c r="M138" i="7" l="1"/>
  <c r="K139" i="7"/>
  <c r="G529" i="7"/>
  <c r="F530" i="7"/>
  <c r="L139" i="7"/>
  <c r="T138" i="4"/>
  <c r="S139" i="4"/>
  <c r="G530" i="7" l="1"/>
  <c r="F531" i="7"/>
  <c r="G531" i="7" s="1"/>
  <c r="M139" i="7"/>
  <c r="K140" i="7"/>
  <c r="L140" i="7"/>
  <c r="T139" i="4"/>
  <c r="S140" i="4"/>
  <c r="L141" i="7" l="1"/>
  <c r="S141" i="4"/>
  <c r="T140" i="4"/>
  <c r="M140" i="7"/>
  <c r="K141" i="7"/>
  <c r="H10" i="2"/>
  <c r="H8" i="2"/>
  <c r="H7" i="2"/>
  <c r="H14" i="2"/>
  <c r="H9" i="2"/>
  <c r="H11" i="2"/>
  <c r="H12" i="2"/>
  <c r="H13" i="2"/>
  <c r="L142" i="7" l="1"/>
  <c r="S142" i="4"/>
  <c r="T141" i="4"/>
  <c r="K142" i="7"/>
  <c r="M141" i="7"/>
  <c r="M142" i="7" l="1"/>
  <c r="K143" i="7"/>
  <c r="L143" i="7"/>
  <c r="T142" i="4"/>
  <c r="S143" i="4"/>
  <c r="M143" i="7" l="1"/>
  <c r="K144" i="7"/>
  <c r="L144" i="7"/>
  <c r="T143" i="4"/>
  <c r="S144" i="4"/>
  <c r="M144" i="7" l="1"/>
  <c r="K145" i="7"/>
  <c r="L145" i="7"/>
  <c r="S145" i="4"/>
  <c r="T144" i="4"/>
  <c r="L146" i="7" l="1"/>
  <c r="S146" i="4"/>
  <c r="T145" i="4"/>
  <c r="K146" i="7"/>
  <c r="M145" i="7"/>
  <c r="M146" i="7" l="1"/>
  <c r="K147" i="7"/>
  <c r="L147" i="7"/>
  <c r="T146" i="4"/>
  <c r="S147" i="4"/>
  <c r="L148" i="7" l="1"/>
  <c r="T147" i="4"/>
  <c r="S148" i="4"/>
  <c r="M147" i="7"/>
  <c r="K148" i="7"/>
  <c r="L149" i="7" l="1"/>
  <c r="S149" i="4"/>
  <c r="T148" i="4"/>
  <c r="M148" i="7"/>
  <c r="K149" i="7"/>
  <c r="S150" i="4" l="1"/>
  <c r="L150" i="7"/>
  <c r="T149" i="4"/>
  <c r="K150" i="7"/>
  <c r="M149" i="7"/>
  <c r="M150" i="7" l="1"/>
  <c r="K151" i="7"/>
  <c r="L151" i="7"/>
  <c r="T150" i="4"/>
  <c r="S151" i="4"/>
  <c r="M151" i="7" l="1"/>
  <c r="K152" i="7"/>
  <c r="L152" i="7"/>
  <c r="T151" i="4"/>
  <c r="S152" i="4"/>
  <c r="M152" i="7" l="1"/>
  <c r="K153" i="7"/>
  <c r="L153" i="7"/>
  <c r="S153" i="4"/>
  <c r="T152" i="4"/>
  <c r="S154" i="4" l="1"/>
  <c r="L154" i="7"/>
  <c r="T153" i="4"/>
  <c r="K154" i="7"/>
  <c r="M153" i="7"/>
  <c r="M154" i="7" l="1"/>
  <c r="K155" i="7"/>
  <c r="L155" i="7"/>
  <c r="T154" i="4"/>
  <c r="S155" i="4"/>
  <c r="M155" i="7" l="1"/>
  <c r="K156" i="7"/>
  <c r="L156" i="7"/>
  <c r="T155" i="4"/>
  <c r="S156" i="4"/>
  <c r="M156" i="7" l="1"/>
  <c r="K157" i="7"/>
  <c r="L157" i="7"/>
  <c r="S157" i="4"/>
  <c r="T156" i="4"/>
  <c r="L158" i="7" l="1"/>
  <c r="S158" i="4"/>
  <c r="T157" i="4"/>
  <c r="K158" i="7"/>
  <c r="M157" i="7"/>
  <c r="M158" i="7" l="1"/>
  <c r="K159" i="7"/>
  <c r="L159" i="7"/>
  <c r="T158" i="4"/>
  <c r="S159" i="4"/>
  <c r="M159" i="7" l="1"/>
  <c r="K160" i="7"/>
  <c r="L160" i="7"/>
  <c r="T159" i="4"/>
  <c r="S160" i="4"/>
  <c r="M160" i="7" l="1"/>
  <c r="K161" i="7"/>
  <c r="L161" i="7"/>
  <c r="S161" i="4"/>
  <c r="T160" i="4"/>
  <c r="L162" i="7" l="1"/>
  <c r="S162" i="4"/>
  <c r="T161" i="4"/>
  <c r="K162" i="7"/>
  <c r="M161" i="7"/>
  <c r="M162" i="7" l="1"/>
  <c r="K163" i="7"/>
  <c r="L163" i="7"/>
  <c r="T162" i="4"/>
  <c r="S163" i="4"/>
  <c r="M163" i="7" l="1"/>
  <c r="K164" i="7"/>
  <c r="L164" i="7"/>
  <c r="T163" i="4"/>
  <c r="S164" i="4"/>
  <c r="M164" i="7" l="1"/>
  <c r="K165" i="7"/>
  <c r="L165" i="7"/>
  <c r="S165" i="4"/>
  <c r="T164" i="4"/>
  <c r="L166" i="7" l="1"/>
  <c r="S166" i="4"/>
  <c r="T165" i="4"/>
  <c r="K166" i="7"/>
  <c r="M165" i="7"/>
  <c r="M166" i="7" l="1"/>
  <c r="K167" i="7"/>
  <c r="L167" i="7"/>
  <c r="T166" i="4"/>
  <c r="S167" i="4"/>
  <c r="M167" i="7" l="1"/>
  <c r="K168" i="7"/>
  <c r="L168" i="7"/>
  <c r="T167" i="4"/>
  <c r="S168" i="4"/>
  <c r="M168" i="7" l="1"/>
  <c r="K169" i="7"/>
  <c r="L169" i="7"/>
  <c r="S169" i="4"/>
  <c r="T168" i="4"/>
  <c r="S170" i="4" l="1"/>
  <c r="L170" i="7"/>
  <c r="T169" i="4"/>
  <c r="K170" i="7"/>
  <c r="M169" i="7"/>
  <c r="M170" i="7" l="1"/>
  <c r="K171" i="7"/>
  <c r="L171" i="7"/>
  <c r="T170" i="4"/>
  <c r="S171" i="4"/>
  <c r="M171" i="7" l="1"/>
  <c r="K172" i="7"/>
  <c r="L172" i="7"/>
  <c r="T171" i="4"/>
  <c r="S172" i="4"/>
  <c r="M172" i="7" l="1"/>
  <c r="K173" i="7"/>
  <c r="L173" i="7"/>
  <c r="S173" i="4"/>
  <c r="T172" i="4"/>
  <c r="L174" i="7" l="1"/>
  <c r="S174" i="4"/>
  <c r="T173" i="4"/>
  <c r="K174" i="7"/>
  <c r="M173" i="7"/>
  <c r="M174" i="7" l="1"/>
  <c r="K175" i="7"/>
  <c r="L175" i="7"/>
  <c r="T174" i="4"/>
  <c r="S175" i="4"/>
  <c r="M175" i="7" l="1"/>
  <c r="K176" i="7"/>
  <c r="L176" i="7"/>
  <c r="T175" i="4"/>
  <c r="S176" i="4"/>
  <c r="M176" i="7" l="1"/>
  <c r="K177" i="7"/>
  <c r="L177" i="7"/>
  <c r="S177" i="4"/>
  <c r="T176" i="4"/>
  <c r="L178" i="7" l="1"/>
  <c r="S178" i="4"/>
  <c r="T177" i="4"/>
  <c r="M177" i="7"/>
  <c r="K178" i="7"/>
  <c r="L179" i="7" l="1"/>
  <c r="T178" i="4"/>
  <c r="S179" i="4"/>
  <c r="K179" i="7"/>
  <c r="M178" i="7"/>
  <c r="M179" i="7" l="1"/>
  <c r="K180" i="7"/>
  <c r="L180" i="7"/>
  <c r="T179" i="4"/>
  <c r="S180" i="4"/>
  <c r="M180" i="7" l="1"/>
  <c r="K181" i="7"/>
  <c r="L181" i="7"/>
  <c r="S181" i="4"/>
  <c r="T180" i="4"/>
  <c r="L182" i="7" l="1"/>
  <c r="S182" i="4"/>
  <c r="T181" i="4"/>
  <c r="M181" i="7"/>
  <c r="K182" i="7"/>
  <c r="T182" i="4" l="1"/>
  <c r="S183" i="4"/>
  <c r="L183" i="7"/>
  <c r="K183" i="7"/>
  <c r="M182" i="7"/>
  <c r="M183" i="7" l="1"/>
  <c r="K184" i="7"/>
  <c r="L184" i="7"/>
  <c r="T183" i="4"/>
  <c r="S184" i="4"/>
  <c r="M184" i="7" l="1"/>
  <c r="K185" i="7"/>
  <c r="L185" i="7"/>
  <c r="S185" i="4"/>
  <c r="T184" i="4"/>
  <c r="L186" i="7" l="1"/>
  <c r="S186" i="4"/>
  <c r="T185" i="4"/>
  <c r="M185" i="7"/>
  <c r="K186" i="7"/>
  <c r="L187" i="7" l="1"/>
  <c r="T186" i="4"/>
  <c r="S187" i="4"/>
  <c r="K187" i="7"/>
  <c r="M186" i="7"/>
  <c r="M187" i="7" l="1"/>
  <c r="K188" i="7"/>
  <c r="L188" i="7"/>
  <c r="T187" i="4"/>
  <c r="S188" i="4"/>
  <c r="M188" i="7" l="1"/>
  <c r="K189" i="7"/>
  <c r="L189" i="7"/>
  <c r="S189" i="4"/>
  <c r="T188" i="4"/>
  <c r="L190" i="7" l="1"/>
  <c r="S190" i="4"/>
  <c r="T189" i="4"/>
  <c r="M189" i="7"/>
  <c r="K190" i="7"/>
  <c r="L191" i="7" l="1"/>
  <c r="T190" i="4"/>
  <c r="S191" i="4"/>
  <c r="K191" i="7"/>
  <c r="M190" i="7"/>
  <c r="M191" i="7" l="1"/>
  <c r="K192" i="7"/>
  <c r="L192" i="7"/>
  <c r="T191" i="4"/>
  <c r="S192" i="4"/>
  <c r="M192" i="7" l="1"/>
  <c r="K193" i="7"/>
  <c r="L193" i="7"/>
  <c r="S193" i="4"/>
  <c r="T192" i="4"/>
  <c r="L194" i="7" l="1"/>
  <c r="S194" i="4"/>
  <c r="T193" i="4"/>
  <c r="M193" i="7"/>
  <c r="K194" i="7"/>
  <c r="L195" i="7" l="1"/>
  <c r="T194" i="4"/>
  <c r="S195" i="4"/>
  <c r="K195" i="7"/>
  <c r="M194" i="7"/>
  <c r="M195" i="7" l="1"/>
  <c r="K196" i="7"/>
  <c r="L196" i="7"/>
  <c r="T195" i="4"/>
  <c r="S196" i="4"/>
  <c r="M196" i="7" l="1"/>
  <c r="K197" i="7"/>
  <c r="L197" i="7"/>
  <c r="S197" i="4"/>
  <c r="T196" i="4"/>
  <c r="L198" i="7" l="1"/>
  <c r="S198" i="4"/>
  <c r="T197" i="4"/>
  <c r="M197" i="7"/>
  <c r="K198" i="7"/>
  <c r="T198" i="4" l="1"/>
  <c r="L199" i="7"/>
  <c r="S199" i="4"/>
  <c r="K199" i="7"/>
  <c r="M198" i="7"/>
  <c r="M199" i="7" l="1"/>
  <c r="K200" i="7"/>
  <c r="L200" i="7"/>
  <c r="T199" i="4"/>
  <c r="S200" i="4"/>
  <c r="M200" i="7" l="1"/>
  <c r="K201" i="7"/>
  <c r="L201" i="7"/>
  <c r="S201" i="4"/>
  <c r="T200" i="4"/>
  <c r="L202" i="7" l="1"/>
  <c r="S202" i="4"/>
  <c r="T201" i="4"/>
  <c r="M201" i="7"/>
  <c r="K202" i="7"/>
  <c r="L203" i="7" l="1"/>
  <c r="T202" i="4"/>
  <c r="S203" i="4"/>
  <c r="K203" i="7"/>
  <c r="M202" i="7"/>
  <c r="M203" i="7" l="1"/>
  <c r="K204" i="7"/>
  <c r="L204" i="7"/>
  <c r="T203" i="4"/>
  <c r="S204" i="4"/>
  <c r="M204" i="7" l="1"/>
  <c r="K205" i="7"/>
  <c r="L205" i="7"/>
  <c r="S205" i="4"/>
  <c r="T204" i="4"/>
  <c r="L206" i="7" l="1"/>
  <c r="S206" i="4"/>
  <c r="T205" i="4"/>
  <c r="M205" i="7"/>
  <c r="K206" i="7"/>
  <c r="L207" i="7" l="1"/>
  <c r="T206" i="4"/>
  <c r="S207" i="4"/>
  <c r="K207" i="7"/>
  <c r="M206" i="7"/>
  <c r="M207" i="7" l="1"/>
  <c r="K208" i="7"/>
  <c r="L208" i="7"/>
  <c r="T207" i="4"/>
  <c r="S208" i="4"/>
  <c r="M208" i="7" l="1"/>
  <c r="K209" i="7"/>
  <c r="L209" i="7"/>
  <c r="S209" i="4"/>
  <c r="T208" i="4"/>
  <c r="L210" i="7" l="1"/>
  <c r="S210" i="4"/>
  <c r="T209" i="4"/>
  <c r="M209" i="7"/>
  <c r="K210" i="7"/>
  <c r="L211" i="7" l="1"/>
  <c r="T210" i="4"/>
  <c r="S211" i="4"/>
  <c r="K211" i="7"/>
  <c r="M210" i="7"/>
  <c r="M211" i="7" l="1"/>
  <c r="K212" i="7"/>
  <c r="L212" i="7"/>
  <c r="T211" i="4"/>
  <c r="S212" i="4"/>
  <c r="M212" i="7" l="1"/>
  <c r="K213" i="7"/>
  <c r="L213" i="7"/>
  <c r="S213" i="4"/>
  <c r="T212" i="4"/>
  <c r="L214" i="7" l="1"/>
  <c r="S214" i="4"/>
  <c r="T213" i="4"/>
  <c r="M213" i="7"/>
  <c r="K214" i="7"/>
  <c r="T214" i="4" l="1"/>
  <c r="L215" i="7"/>
  <c r="S215" i="4"/>
  <c r="K215" i="7"/>
  <c r="M214" i="7"/>
  <c r="M215" i="7" l="1"/>
  <c r="K216" i="7"/>
  <c r="L216" i="7"/>
  <c r="T215" i="4"/>
  <c r="S216" i="4"/>
  <c r="M216" i="7" l="1"/>
  <c r="K217" i="7"/>
  <c r="L217" i="7"/>
  <c r="S217" i="4"/>
  <c r="T216" i="4"/>
  <c r="L218" i="7" l="1"/>
  <c r="S218" i="4"/>
  <c r="T217" i="4"/>
  <c r="M217" i="7"/>
  <c r="K218" i="7"/>
  <c r="L219" i="7" l="1"/>
  <c r="T218" i="4"/>
  <c r="S219" i="4"/>
  <c r="K219" i="7"/>
  <c r="M218" i="7"/>
  <c r="M219" i="7" l="1"/>
  <c r="K220" i="7"/>
  <c r="L220" i="7"/>
  <c r="T219" i="4"/>
  <c r="S220" i="4"/>
  <c r="M220" i="7" l="1"/>
  <c r="K221" i="7"/>
  <c r="L221" i="7"/>
  <c r="S221" i="4"/>
  <c r="T220" i="4"/>
  <c r="L222" i="7" l="1"/>
  <c r="S222" i="4"/>
  <c r="T221" i="4"/>
  <c r="M221" i="7"/>
  <c r="K222" i="7"/>
  <c r="L223" i="7" l="1"/>
  <c r="T222" i="4"/>
  <c r="S223" i="4"/>
  <c r="K223" i="7"/>
  <c r="M222" i="7"/>
  <c r="M223" i="7" l="1"/>
  <c r="K224" i="7"/>
  <c r="L224" i="7"/>
  <c r="T223" i="4"/>
  <c r="S224" i="4"/>
  <c r="L225" i="7" l="1"/>
  <c r="S225" i="4"/>
  <c r="T224" i="4"/>
  <c r="M224" i="7"/>
  <c r="K225" i="7"/>
  <c r="L226" i="7" l="1"/>
  <c r="S226" i="4"/>
  <c r="T225" i="4"/>
  <c r="M225" i="7"/>
  <c r="K226" i="7"/>
  <c r="L227" i="7" l="1"/>
  <c r="T226" i="4"/>
  <c r="S227" i="4"/>
  <c r="K227" i="7"/>
  <c r="M226" i="7"/>
  <c r="M227" i="7" l="1"/>
  <c r="K228" i="7"/>
  <c r="L228" i="7"/>
  <c r="T227" i="4"/>
  <c r="S228" i="4"/>
  <c r="M228" i="7" l="1"/>
  <c r="K229" i="7"/>
  <c r="L229" i="7"/>
  <c r="S229" i="4"/>
  <c r="T228" i="4"/>
  <c r="L230" i="7" l="1"/>
  <c r="S230" i="4"/>
  <c r="T229" i="4"/>
  <c r="M229" i="7"/>
  <c r="K230" i="7"/>
  <c r="L231" i="7" l="1"/>
  <c r="T230" i="4"/>
  <c r="S231" i="4"/>
  <c r="K231" i="7"/>
  <c r="M230" i="7"/>
  <c r="L232" i="7" l="1"/>
  <c r="T231" i="4"/>
  <c r="S232" i="4"/>
  <c r="M231" i="7"/>
  <c r="K232" i="7"/>
  <c r="L233" i="7" l="1"/>
  <c r="S233" i="4"/>
  <c r="T232" i="4"/>
  <c r="M232" i="7"/>
  <c r="K233" i="7"/>
  <c r="L234" i="7" l="1"/>
  <c r="S234" i="4"/>
  <c r="T233" i="4"/>
  <c r="M233" i="7"/>
  <c r="K234" i="7"/>
  <c r="L235" i="7" l="1"/>
  <c r="T234" i="4"/>
  <c r="S235" i="4"/>
  <c r="K235" i="7"/>
  <c r="M234" i="7"/>
  <c r="M235" i="7" l="1"/>
  <c r="K236" i="7"/>
  <c r="L236" i="7"/>
  <c r="T235" i="4"/>
  <c r="S236" i="4"/>
  <c r="M236" i="7" l="1"/>
  <c r="K237" i="7"/>
  <c r="L237" i="7"/>
  <c r="S237" i="4"/>
  <c r="T236" i="4"/>
  <c r="L238" i="7" l="1"/>
  <c r="S238" i="4"/>
  <c r="T237" i="4"/>
  <c r="M237" i="7"/>
  <c r="K238" i="7"/>
  <c r="L239" i="7" l="1"/>
  <c r="T238" i="4"/>
  <c r="S239" i="4"/>
  <c r="K239" i="7"/>
  <c r="M238" i="7"/>
  <c r="M239" i="7" l="1"/>
  <c r="K240" i="7"/>
  <c r="L240" i="7"/>
  <c r="T239" i="4"/>
  <c r="S240" i="4"/>
  <c r="M240" i="7" l="1"/>
  <c r="K241" i="7"/>
  <c r="L241" i="7"/>
  <c r="S241" i="4"/>
  <c r="T240" i="4"/>
  <c r="L242" i="7" l="1"/>
  <c r="S242" i="4"/>
  <c r="T241" i="4"/>
  <c r="M241" i="7"/>
  <c r="K242" i="7"/>
  <c r="L243" i="7" l="1"/>
  <c r="T242" i="4"/>
  <c r="S243" i="4"/>
  <c r="K243" i="7"/>
  <c r="M242" i="7"/>
  <c r="M243" i="7" l="1"/>
  <c r="K244" i="7"/>
  <c r="L244" i="7"/>
  <c r="T243" i="4"/>
  <c r="S244" i="4"/>
  <c r="M244" i="7" l="1"/>
  <c r="K245" i="7"/>
  <c r="L245" i="7"/>
  <c r="S245" i="4"/>
  <c r="T244" i="4"/>
  <c r="L246" i="7" l="1"/>
  <c r="S246" i="4"/>
  <c r="T245" i="4"/>
  <c r="M245" i="7"/>
  <c r="K246" i="7"/>
  <c r="L247" i="7" l="1"/>
  <c r="T246" i="4"/>
  <c r="S247" i="4"/>
  <c r="K247" i="7"/>
  <c r="M246" i="7"/>
  <c r="M247" i="7" l="1"/>
  <c r="K248" i="7"/>
  <c r="L248" i="7"/>
  <c r="T247" i="4"/>
  <c r="S248" i="4"/>
  <c r="M248" i="7" l="1"/>
  <c r="K249" i="7"/>
  <c r="L249" i="7"/>
  <c r="S249" i="4"/>
  <c r="T248" i="4"/>
  <c r="L250" i="7" l="1"/>
  <c r="S250" i="4"/>
  <c r="T249" i="4"/>
  <c r="M249" i="7"/>
  <c r="K250" i="7"/>
  <c r="L251" i="7" l="1"/>
  <c r="T250" i="4"/>
  <c r="S251" i="4"/>
  <c r="K251" i="7"/>
  <c r="M250" i="7"/>
  <c r="M251" i="7" l="1"/>
  <c r="K252" i="7"/>
  <c r="L252" i="7"/>
  <c r="T251" i="4"/>
  <c r="S252" i="4"/>
  <c r="M252" i="7" l="1"/>
  <c r="K253" i="7"/>
  <c r="L253" i="7"/>
  <c r="S253" i="4"/>
  <c r="T252" i="4"/>
  <c r="L254" i="7" l="1"/>
  <c r="S254" i="4"/>
  <c r="T253" i="4"/>
  <c r="M253" i="7"/>
  <c r="K254" i="7"/>
  <c r="L255" i="7" l="1"/>
  <c r="T254" i="4"/>
  <c r="S255" i="4"/>
  <c r="K255" i="7"/>
  <c r="M254" i="7"/>
  <c r="M255" i="7" l="1"/>
  <c r="K256" i="7"/>
  <c r="L256" i="7"/>
  <c r="T255" i="4"/>
  <c r="S256" i="4"/>
  <c r="M256" i="7" l="1"/>
  <c r="K257" i="7"/>
  <c r="L257" i="7"/>
  <c r="S257" i="4"/>
  <c r="T256" i="4"/>
  <c r="L258" i="7" l="1"/>
  <c r="S258" i="4"/>
  <c r="T257" i="4"/>
  <c r="M257" i="7"/>
  <c r="K258" i="7"/>
  <c r="L259" i="7" l="1"/>
  <c r="T258" i="4"/>
  <c r="S259" i="4"/>
  <c r="K259" i="7"/>
  <c r="M258" i="7"/>
  <c r="M259" i="7" l="1"/>
  <c r="K260" i="7"/>
  <c r="L260" i="7"/>
  <c r="T259" i="4"/>
  <c r="S260" i="4"/>
  <c r="M260" i="7" l="1"/>
  <c r="K261" i="7"/>
  <c r="L261" i="7"/>
  <c r="S261" i="4"/>
  <c r="T260" i="4"/>
  <c r="L262" i="7" l="1"/>
  <c r="S262" i="4"/>
  <c r="T261" i="4"/>
  <c r="K262" i="7"/>
  <c r="M261" i="7"/>
  <c r="K263" i="7" l="1"/>
  <c r="M262" i="7"/>
  <c r="L263" i="7"/>
  <c r="T262" i="4"/>
  <c r="S263" i="4"/>
  <c r="L264" i="7" l="1"/>
  <c r="T263" i="4"/>
  <c r="S264" i="4"/>
  <c r="M263" i="7"/>
  <c r="K264" i="7"/>
  <c r="L265" i="7" l="1"/>
  <c r="S265" i="4"/>
  <c r="T264" i="4"/>
  <c r="M264" i="7"/>
  <c r="K265" i="7"/>
  <c r="L266" i="7" l="1"/>
  <c r="S266" i="4"/>
  <c r="T265" i="4"/>
  <c r="K266" i="7"/>
  <c r="M265" i="7"/>
  <c r="M266" i="7" l="1"/>
  <c r="K267" i="7"/>
  <c r="L267" i="7"/>
  <c r="T266" i="4"/>
  <c r="S267" i="4"/>
  <c r="M267" i="7" l="1"/>
  <c r="K268" i="7"/>
  <c r="L268" i="7"/>
  <c r="T267" i="4"/>
  <c r="S268" i="4"/>
  <c r="M268" i="7" l="1"/>
  <c r="K269" i="7"/>
  <c r="L269" i="7"/>
  <c r="S269" i="4"/>
  <c r="T268" i="4"/>
  <c r="L270" i="7" l="1"/>
  <c r="S270" i="4"/>
  <c r="T269" i="4"/>
  <c r="K270" i="7"/>
  <c r="M269" i="7"/>
  <c r="K271" i="7" l="1"/>
  <c r="M270" i="7"/>
  <c r="L271" i="7"/>
  <c r="T270" i="4"/>
  <c r="S271" i="4"/>
  <c r="L272" i="7" l="1"/>
  <c r="T271" i="4"/>
  <c r="S272" i="4"/>
  <c r="M271" i="7"/>
  <c r="K272" i="7"/>
  <c r="L273" i="7" l="1"/>
  <c r="S273" i="4"/>
  <c r="T272" i="4"/>
  <c r="M272" i="7"/>
  <c r="K273" i="7"/>
  <c r="L274" i="7" l="1"/>
  <c r="S274" i="4"/>
  <c r="T273" i="4"/>
  <c r="K274" i="7"/>
  <c r="M273" i="7"/>
  <c r="M274" i="7" l="1"/>
  <c r="K275" i="7"/>
  <c r="L275" i="7"/>
  <c r="T274" i="4"/>
  <c r="S275" i="4"/>
  <c r="M275" i="7" l="1"/>
  <c r="K276" i="7"/>
  <c r="L276" i="7"/>
  <c r="T275" i="4"/>
  <c r="S276" i="4"/>
  <c r="M276" i="7" l="1"/>
  <c r="K277" i="7"/>
  <c r="L277" i="7"/>
  <c r="S277" i="4"/>
  <c r="T276" i="4"/>
  <c r="L278" i="7" l="1"/>
  <c r="S278" i="4"/>
  <c r="T277" i="4"/>
  <c r="K278" i="7"/>
  <c r="M277" i="7"/>
  <c r="L279" i="7" l="1"/>
  <c r="T278" i="4"/>
  <c r="S279" i="4"/>
  <c r="K279" i="7"/>
  <c r="M278" i="7"/>
  <c r="M279" i="7" l="1"/>
  <c r="K280" i="7"/>
  <c r="L280" i="7"/>
  <c r="T279" i="4"/>
  <c r="S280" i="4"/>
  <c r="M280" i="7" l="1"/>
  <c r="K281" i="7"/>
  <c r="L281" i="7"/>
  <c r="S281" i="4"/>
  <c r="T280" i="4"/>
  <c r="L282" i="7" l="1"/>
  <c r="S282" i="4"/>
  <c r="T281" i="4"/>
  <c r="K282" i="7"/>
  <c r="M281" i="7"/>
  <c r="M282" i="7" l="1"/>
  <c r="K283" i="7"/>
  <c r="L283" i="7"/>
  <c r="T282" i="4"/>
  <c r="S283" i="4"/>
  <c r="M283" i="7" l="1"/>
  <c r="K284" i="7"/>
  <c r="L284" i="7"/>
  <c r="T283" i="4"/>
  <c r="S284" i="4"/>
  <c r="M284" i="7" l="1"/>
  <c r="K285" i="7"/>
  <c r="L285" i="7"/>
  <c r="S285" i="4"/>
  <c r="T284" i="4"/>
  <c r="L286" i="7" l="1"/>
  <c r="S286" i="4"/>
  <c r="T285" i="4"/>
  <c r="K286" i="7"/>
  <c r="M285" i="7"/>
  <c r="K287" i="7" l="1"/>
  <c r="M286" i="7"/>
  <c r="L287" i="7"/>
  <c r="T286" i="4"/>
  <c r="S287" i="4"/>
  <c r="L288" i="7" l="1"/>
  <c r="T287" i="4"/>
  <c r="S288" i="4"/>
  <c r="M287" i="7"/>
  <c r="K288" i="7"/>
  <c r="L289" i="7" l="1"/>
  <c r="S289" i="4"/>
  <c r="T288" i="4"/>
  <c r="M288" i="7"/>
  <c r="K289" i="7"/>
  <c r="L290" i="7" l="1"/>
  <c r="S290" i="4"/>
  <c r="T289" i="4"/>
  <c r="K290" i="7"/>
  <c r="M289" i="7"/>
  <c r="M290" i="7" l="1"/>
  <c r="K291" i="7"/>
  <c r="L291" i="7"/>
  <c r="T290" i="4"/>
  <c r="S291" i="4"/>
  <c r="M291" i="7" l="1"/>
  <c r="K292" i="7"/>
  <c r="L292" i="7"/>
  <c r="T291" i="4"/>
  <c r="S292" i="4"/>
  <c r="M292" i="7" l="1"/>
  <c r="K293" i="7"/>
  <c r="L293" i="7"/>
  <c r="S293" i="4"/>
  <c r="T292" i="4"/>
  <c r="L294" i="7" l="1"/>
  <c r="S294" i="4"/>
  <c r="T293" i="4"/>
  <c r="K294" i="7"/>
  <c r="M293" i="7"/>
  <c r="K295" i="7" l="1"/>
  <c r="M294" i="7"/>
  <c r="L295" i="7"/>
  <c r="T294" i="4"/>
  <c r="S295" i="4"/>
  <c r="L296" i="7" l="1"/>
  <c r="T295" i="4"/>
  <c r="S296" i="4"/>
  <c r="M295" i="7"/>
  <c r="K296" i="7"/>
  <c r="L297" i="7" l="1"/>
  <c r="S297" i="4"/>
  <c r="T296" i="4"/>
  <c r="M296" i="7"/>
  <c r="K297" i="7"/>
  <c r="L298" i="7" l="1"/>
  <c r="S298" i="4"/>
  <c r="T297" i="4"/>
  <c r="K298" i="7"/>
  <c r="M297" i="7"/>
  <c r="M298" i="7" l="1"/>
  <c r="K299" i="7"/>
  <c r="L299" i="7"/>
  <c r="T298" i="4"/>
  <c r="S299" i="4"/>
  <c r="M299" i="7" l="1"/>
  <c r="K300" i="7"/>
  <c r="L300" i="7"/>
  <c r="T299" i="4"/>
  <c r="S300" i="4"/>
  <c r="M300" i="7" l="1"/>
  <c r="K301" i="7"/>
  <c r="L301" i="7"/>
  <c r="S301" i="4"/>
  <c r="T300" i="4"/>
  <c r="L302" i="7" l="1"/>
  <c r="S302" i="4"/>
  <c r="T301" i="4"/>
  <c r="K302" i="7"/>
  <c r="M301" i="7"/>
  <c r="K303" i="7" l="1"/>
  <c r="M302" i="7"/>
  <c r="L303" i="7"/>
  <c r="T302" i="4"/>
  <c r="S303" i="4"/>
  <c r="L304" i="7" l="1"/>
  <c r="T303" i="4"/>
  <c r="S304" i="4"/>
  <c r="M303" i="7"/>
  <c r="K304" i="7"/>
  <c r="L305" i="7" l="1"/>
  <c r="S305" i="4"/>
  <c r="T304" i="4"/>
  <c r="M304" i="7"/>
  <c r="K305" i="7"/>
  <c r="L306" i="7" l="1"/>
  <c r="S306" i="4"/>
  <c r="T305" i="4"/>
  <c r="K306" i="7"/>
  <c r="M305" i="7"/>
  <c r="M306" i="7" l="1"/>
  <c r="K307" i="7"/>
  <c r="L307" i="7"/>
  <c r="T306" i="4"/>
  <c r="S307" i="4"/>
  <c r="M307" i="7" l="1"/>
  <c r="K308" i="7"/>
  <c r="L308" i="7"/>
  <c r="T307" i="4"/>
  <c r="S308" i="4"/>
  <c r="M308" i="7" l="1"/>
  <c r="K309" i="7"/>
  <c r="L309" i="7"/>
  <c r="S309" i="4"/>
  <c r="T308" i="4"/>
  <c r="L310" i="7" l="1"/>
  <c r="S310" i="4"/>
  <c r="T309" i="4"/>
  <c r="K310" i="7"/>
  <c r="M309" i="7"/>
  <c r="M310" i="7" l="1"/>
  <c r="K311" i="7"/>
  <c r="L311" i="7"/>
  <c r="T310" i="4"/>
  <c r="S311" i="4"/>
  <c r="M311" i="7" l="1"/>
  <c r="K312" i="7"/>
  <c r="L312" i="7"/>
  <c r="T311" i="4"/>
  <c r="S312" i="4"/>
  <c r="M312" i="7" l="1"/>
  <c r="K313" i="7"/>
  <c r="L313" i="7"/>
  <c r="S313" i="4"/>
  <c r="T312" i="4"/>
  <c r="L314" i="7" l="1"/>
  <c r="S314" i="4"/>
  <c r="T313" i="4"/>
  <c r="K314" i="7"/>
  <c r="M313" i="7"/>
  <c r="M314" i="7" l="1"/>
  <c r="K315" i="7"/>
  <c r="L315" i="7"/>
  <c r="T314" i="4"/>
  <c r="S315" i="4"/>
  <c r="M315" i="7" l="1"/>
  <c r="K316" i="7"/>
  <c r="L316" i="7"/>
  <c r="T315" i="4"/>
  <c r="S316" i="4"/>
  <c r="M316" i="7" l="1"/>
  <c r="K317" i="7"/>
  <c r="L317" i="7"/>
  <c r="S317" i="4"/>
  <c r="T316" i="4"/>
  <c r="L318" i="7" l="1"/>
  <c r="S318" i="4"/>
  <c r="T317" i="4"/>
  <c r="K318" i="7"/>
  <c r="M317" i="7"/>
  <c r="M318" i="7" l="1"/>
  <c r="K319" i="7"/>
  <c r="L319" i="7"/>
  <c r="T318" i="4"/>
  <c r="S319" i="4"/>
  <c r="M319" i="7" l="1"/>
  <c r="K320" i="7"/>
  <c r="L320" i="7"/>
  <c r="T319" i="4"/>
  <c r="S320" i="4"/>
  <c r="M320" i="7" l="1"/>
  <c r="K321" i="7"/>
  <c r="L321" i="7"/>
  <c r="S321" i="4"/>
  <c r="T320" i="4"/>
  <c r="L322" i="7" l="1"/>
  <c r="S322" i="4"/>
  <c r="T321" i="4"/>
  <c r="K322" i="7"/>
  <c r="M321" i="7"/>
  <c r="M322" i="7" l="1"/>
  <c r="K323" i="7"/>
  <c r="L323" i="7"/>
  <c r="T322" i="4"/>
  <c r="S323" i="4"/>
  <c r="M323" i="7" l="1"/>
  <c r="K324" i="7"/>
  <c r="L324" i="7"/>
  <c r="T323" i="4"/>
  <c r="S324" i="4"/>
  <c r="M324" i="7" l="1"/>
  <c r="K325" i="7"/>
  <c r="L325" i="7"/>
  <c r="S325" i="4"/>
  <c r="T324" i="4"/>
  <c r="L326" i="7" l="1"/>
  <c r="S326" i="4"/>
  <c r="T325" i="4"/>
  <c r="K326" i="7"/>
  <c r="M325" i="7"/>
  <c r="L327" i="7" l="1"/>
  <c r="T326" i="4"/>
  <c r="S327" i="4"/>
  <c r="M326" i="7"/>
  <c r="K327" i="7"/>
  <c r="L328" i="7" l="1"/>
  <c r="T327" i="4"/>
  <c r="S328" i="4"/>
  <c r="M327" i="7"/>
  <c r="K328" i="7"/>
  <c r="L329" i="7" l="1"/>
  <c r="S329" i="4"/>
  <c r="T328" i="4"/>
  <c r="M328" i="7"/>
  <c r="K329" i="7"/>
  <c r="L330" i="7" l="1"/>
  <c r="S330" i="4"/>
  <c r="T329" i="4"/>
  <c r="K330" i="7"/>
  <c r="M329" i="7"/>
  <c r="M330" i="7" l="1"/>
  <c r="K331" i="7"/>
  <c r="L331" i="7"/>
  <c r="T330" i="4"/>
  <c r="S331" i="4"/>
  <c r="M331" i="7" l="1"/>
  <c r="K332" i="7"/>
  <c r="L332" i="7"/>
  <c r="T331" i="4"/>
  <c r="S332" i="4"/>
  <c r="M332" i="7" l="1"/>
  <c r="K333" i="7"/>
  <c r="L333" i="7"/>
  <c r="S333" i="4"/>
  <c r="T332" i="4"/>
  <c r="L334" i="7" l="1"/>
  <c r="S334" i="4"/>
  <c r="T333" i="4"/>
  <c r="K334" i="7"/>
  <c r="M333" i="7"/>
  <c r="M334" i="7" l="1"/>
  <c r="K335" i="7"/>
  <c r="L335" i="7"/>
  <c r="T334" i="4"/>
  <c r="S335" i="4"/>
  <c r="M335" i="7" l="1"/>
  <c r="K336" i="7"/>
  <c r="L336" i="7"/>
  <c r="T335" i="4"/>
  <c r="S336" i="4"/>
  <c r="M336" i="7" l="1"/>
  <c r="K337" i="7"/>
  <c r="L337" i="7"/>
  <c r="S337" i="4"/>
  <c r="T336" i="4"/>
  <c r="L338" i="7" l="1"/>
  <c r="S338" i="4"/>
  <c r="T337" i="4"/>
  <c r="K338" i="7"/>
  <c r="M337" i="7"/>
  <c r="M338" i="7" l="1"/>
  <c r="K339" i="7"/>
  <c r="L339" i="7"/>
  <c r="T338" i="4"/>
  <c r="S339" i="4"/>
  <c r="M339" i="7" l="1"/>
  <c r="K340" i="7"/>
  <c r="L340" i="7"/>
  <c r="T339" i="4"/>
  <c r="S340" i="4"/>
  <c r="M340" i="7" l="1"/>
  <c r="K341" i="7"/>
  <c r="L341" i="7"/>
  <c r="S341" i="4"/>
  <c r="T340" i="4"/>
  <c r="L342" i="7" l="1"/>
  <c r="S342" i="4"/>
  <c r="T341" i="4"/>
  <c r="K342" i="7"/>
  <c r="M341" i="7"/>
  <c r="M342" i="7" l="1"/>
  <c r="K343" i="7"/>
  <c r="L343" i="7"/>
  <c r="T342" i="4"/>
  <c r="S343" i="4"/>
  <c r="M343" i="7" l="1"/>
  <c r="K344" i="7"/>
  <c r="L344" i="7"/>
  <c r="T343" i="4"/>
  <c r="S344" i="4"/>
  <c r="M344" i="7" l="1"/>
  <c r="K345" i="7"/>
  <c r="L345" i="7"/>
  <c r="S345" i="4"/>
  <c r="T344" i="4"/>
  <c r="L346" i="7" l="1"/>
  <c r="S346" i="4"/>
  <c r="T345" i="4"/>
  <c r="K346" i="7"/>
  <c r="M345" i="7"/>
  <c r="M346" i="7" l="1"/>
  <c r="K347" i="7"/>
  <c r="L347" i="7"/>
  <c r="T346" i="4"/>
  <c r="S347" i="4"/>
  <c r="M347" i="7" l="1"/>
  <c r="K348" i="7"/>
  <c r="L348" i="7"/>
  <c r="T347" i="4"/>
  <c r="S348" i="4"/>
  <c r="M348" i="7" l="1"/>
  <c r="K349" i="7"/>
  <c r="L349" i="7"/>
  <c r="S349" i="4"/>
  <c r="T348" i="4"/>
  <c r="L350" i="7" l="1"/>
  <c r="S350" i="4"/>
  <c r="T349" i="4"/>
  <c r="K350" i="7"/>
  <c r="M349" i="7"/>
  <c r="M350" i="7" l="1"/>
  <c r="K351" i="7"/>
  <c r="L351" i="7"/>
  <c r="T350" i="4"/>
  <c r="S351" i="4"/>
  <c r="M351" i="7" l="1"/>
  <c r="K352" i="7"/>
  <c r="L352" i="7"/>
  <c r="T351" i="4"/>
  <c r="S352" i="4"/>
  <c r="M352" i="7" l="1"/>
  <c r="K353" i="7"/>
  <c r="L353" i="7"/>
  <c r="S353" i="4"/>
  <c r="T352" i="4"/>
  <c r="L354" i="7" l="1"/>
  <c r="S354" i="4"/>
  <c r="T353" i="4"/>
  <c r="K354" i="7"/>
  <c r="M353" i="7"/>
  <c r="L355" i="7" l="1"/>
  <c r="T354" i="4"/>
  <c r="S355" i="4"/>
  <c r="M354" i="7"/>
  <c r="K355" i="7"/>
  <c r="L356" i="7" l="1"/>
  <c r="T355" i="4"/>
  <c r="S356" i="4"/>
  <c r="M355" i="7"/>
  <c r="K356" i="7"/>
  <c r="L357" i="7" l="1"/>
  <c r="S357" i="4"/>
  <c r="T356" i="4"/>
  <c r="M356" i="7"/>
  <c r="K357" i="7"/>
  <c r="L358" i="7" l="1"/>
  <c r="S358" i="4"/>
  <c r="T357" i="4"/>
  <c r="K358" i="7"/>
  <c r="M357" i="7"/>
  <c r="L359" i="7" l="1"/>
  <c r="T358" i="4"/>
  <c r="S359" i="4"/>
  <c r="M358" i="7"/>
  <c r="K359" i="7"/>
  <c r="L360" i="7" l="1"/>
  <c r="T359" i="4"/>
  <c r="S360" i="4"/>
  <c r="M359" i="7"/>
  <c r="K360" i="7"/>
  <c r="L361" i="7" l="1"/>
  <c r="S361" i="4"/>
  <c r="T360" i="4"/>
  <c r="M360" i="7"/>
  <c r="K361" i="7"/>
  <c r="L362" i="7" l="1"/>
  <c r="S362" i="4"/>
  <c r="T361" i="4"/>
  <c r="K362" i="7"/>
  <c r="M361" i="7"/>
  <c r="M362" i="7" l="1"/>
  <c r="K363" i="7"/>
  <c r="L363" i="7"/>
  <c r="T362" i="4"/>
  <c r="S363" i="4"/>
  <c r="M363" i="7" l="1"/>
  <c r="K364" i="7"/>
  <c r="L364" i="7"/>
  <c r="T363" i="4"/>
  <c r="S364" i="4"/>
  <c r="M364" i="7" l="1"/>
  <c r="K365" i="7"/>
  <c r="L365" i="7"/>
  <c r="S365" i="4"/>
  <c r="T364" i="4"/>
  <c r="L366" i="7" l="1"/>
  <c r="S366" i="4"/>
  <c r="T365" i="4"/>
  <c r="K366" i="7"/>
  <c r="M365" i="7"/>
  <c r="L367" i="7" l="1"/>
  <c r="T366" i="4"/>
  <c r="S367" i="4"/>
  <c r="M366" i="7"/>
  <c r="K367" i="7"/>
  <c r="L368" i="7" l="1"/>
  <c r="T367" i="4"/>
  <c r="S368" i="4"/>
  <c r="M367" i="7"/>
  <c r="K368" i="7"/>
  <c r="L369" i="7" l="1"/>
  <c r="S369" i="4"/>
  <c r="T368" i="4"/>
  <c r="M368" i="7"/>
  <c r="K369" i="7"/>
  <c r="L370" i="7" l="1"/>
  <c r="S370" i="4"/>
  <c r="T369" i="4"/>
  <c r="K370" i="7"/>
  <c r="M369" i="7"/>
  <c r="M370" i="7" l="1"/>
  <c r="K371" i="7"/>
  <c r="L371" i="7"/>
  <c r="T370" i="4"/>
  <c r="S371" i="4"/>
  <c r="M371" i="7" l="1"/>
  <c r="K372" i="7"/>
  <c r="L372" i="7"/>
  <c r="T371" i="4"/>
  <c r="S372" i="4"/>
  <c r="M372" i="7" l="1"/>
  <c r="K373" i="7"/>
  <c r="L373" i="7"/>
  <c r="S373" i="4"/>
  <c r="T372" i="4"/>
  <c r="L374" i="7" l="1"/>
  <c r="S374" i="4"/>
  <c r="T373" i="4"/>
  <c r="K374" i="7"/>
  <c r="M373" i="7"/>
  <c r="M374" i="7" l="1"/>
  <c r="K375" i="7"/>
  <c r="L375" i="7"/>
  <c r="T374" i="4"/>
  <c r="S375" i="4"/>
  <c r="M375" i="7" l="1"/>
  <c r="K376" i="7"/>
  <c r="L376" i="7"/>
  <c r="T375" i="4"/>
  <c r="S376" i="4"/>
  <c r="M376" i="7" l="1"/>
  <c r="K377" i="7"/>
  <c r="L377" i="7"/>
  <c r="S377" i="4"/>
  <c r="T376" i="4"/>
  <c r="L378" i="7" l="1"/>
  <c r="S378" i="4"/>
  <c r="T377" i="4"/>
  <c r="K378" i="7"/>
  <c r="M377" i="7"/>
  <c r="M378" i="7" l="1"/>
  <c r="K379" i="7"/>
  <c r="L379" i="7"/>
  <c r="T378" i="4"/>
  <c r="S379" i="4"/>
  <c r="M379" i="7" l="1"/>
  <c r="K380" i="7"/>
  <c r="L380" i="7"/>
  <c r="T379" i="4"/>
  <c r="S380" i="4"/>
  <c r="M380" i="7" l="1"/>
  <c r="K381" i="7"/>
  <c r="L381" i="7"/>
  <c r="S381" i="4"/>
  <c r="T380" i="4"/>
  <c r="L382" i="7" l="1"/>
  <c r="S382" i="4"/>
  <c r="T381" i="4"/>
  <c r="K382" i="7"/>
  <c r="M381" i="7"/>
  <c r="M382" i="7" l="1"/>
  <c r="K383" i="7"/>
  <c r="L383" i="7"/>
  <c r="T382" i="4"/>
  <c r="S383" i="4"/>
  <c r="M383" i="7" l="1"/>
  <c r="K384" i="7"/>
  <c r="L384" i="7"/>
  <c r="T383" i="4"/>
  <c r="S384" i="4"/>
  <c r="M384" i="7" l="1"/>
  <c r="K385" i="7"/>
  <c r="L385" i="7"/>
  <c r="S385" i="4"/>
  <c r="T384" i="4"/>
  <c r="L386" i="7" l="1"/>
  <c r="S386" i="4"/>
  <c r="T385" i="4"/>
  <c r="K386" i="7"/>
  <c r="M385" i="7"/>
  <c r="M386" i="7" l="1"/>
  <c r="K387" i="7"/>
  <c r="L387" i="7"/>
  <c r="T386" i="4"/>
  <c r="S387" i="4"/>
  <c r="M387" i="7" l="1"/>
  <c r="K388" i="7"/>
  <c r="L388" i="7"/>
  <c r="T387" i="4"/>
  <c r="S388" i="4"/>
  <c r="M388" i="7" l="1"/>
  <c r="K389" i="7"/>
  <c r="L389" i="7"/>
  <c r="S389" i="4"/>
  <c r="T388" i="4"/>
  <c r="L390" i="7" l="1"/>
  <c r="S390" i="4"/>
  <c r="T389" i="4"/>
  <c r="K390" i="7"/>
  <c r="M389" i="7"/>
  <c r="M390" i="7" l="1"/>
  <c r="K391" i="7"/>
  <c r="L391" i="7"/>
  <c r="T390" i="4"/>
  <c r="S391" i="4"/>
  <c r="M391" i="7" l="1"/>
  <c r="K392" i="7"/>
  <c r="L392" i="7"/>
  <c r="T391" i="4"/>
  <c r="S392" i="4"/>
  <c r="M392" i="7" l="1"/>
  <c r="K393" i="7"/>
  <c r="L393" i="7"/>
  <c r="S393" i="4"/>
  <c r="T392" i="4"/>
  <c r="L394" i="7" l="1"/>
  <c r="S394" i="4"/>
  <c r="T393" i="4"/>
  <c r="K394" i="7"/>
  <c r="M393" i="7"/>
  <c r="M394" i="7" l="1"/>
  <c r="K395" i="7"/>
  <c r="L395" i="7"/>
  <c r="T394" i="4"/>
  <c r="S395" i="4"/>
  <c r="M395" i="7" l="1"/>
  <c r="K396" i="7"/>
  <c r="L396" i="7"/>
  <c r="T395" i="4"/>
  <c r="S396" i="4"/>
  <c r="K397" i="7" l="1"/>
  <c r="M396" i="7"/>
  <c r="L397" i="7"/>
  <c r="S397" i="4"/>
  <c r="T396" i="4"/>
  <c r="L398" i="7" l="1"/>
  <c r="S398" i="4"/>
  <c r="T397" i="4"/>
  <c r="M397" i="7"/>
  <c r="K398" i="7"/>
  <c r="L399" i="7" l="1"/>
  <c r="T398" i="4"/>
  <c r="S399" i="4"/>
  <c r="M398" i="7"/>
  <c r="K399" i="7"/>
  <c r="L400" i="7" l="1"/>
  <c r="T399" i="4"/>
  <c r="S400" i="4"/>
  <c r="M399" i="7"/>
  <c r="K400" i="7"/>
  <c r="L401" i="7" l="1"/>
  <c r="S401" i="4"/>
  <c r="T400" i="4"/>
  <c r="K401" i="7"/>
  <c r="M400" i="7"/>
  <c r="M401" i="7" l="1"/>
  <c r="K402" i="7"/>
  <c r="L402" i="7"/>
  <c r="S402" i="4"/>
  <c r="T401" i="4"/>
  <c r="L403" i="7" l="1"/>
  <c r="T402" i="4"/>
  <c r="S403" i="4"/>
  <c r="M402" i="7"/>
  <c r="K403" i="7"/>
  <c r="L404" i="7" l="1"/>
  <c r="T403" i="4"/>
  <c r="S404" i="4"/>
  <c r="M403" i="7"/>
  <c r="K404" i="7"/>
  <c r="L405" i="7" l="1"/>
  <c r="S405" i="4"/>
  <c r="T404" i="4"/>
  <c r="K405" i="7"/>
  <c r="M404" i="7"/>
  <c r="M405" i="7" l="1"/>
  <c r="K406" i="7"/>
  <c r="L406" i="7"/>
  <c r="S406" i="4"/>
  <c r="T405" i="4"/>
  <c r="L407" i="7" l="1"/>
  <c r="T406" i="4"/>
  <c r="S407" i="4"/>
  <c r="M406" i="7"/>
  <c r="K407" i="7"/>
  <c r="L408" i="7" l="1"/>
  <c r="T407" i="4"/>
  <c r="S408" i="4"/>
  <c r="M407" i="7"/>
  <c r="K408" i="7"/>
  <c r="L409" i="7" l="1"/>
  <c r="S409" i="4"/>
  <c r="T408" i="4"/>
  <c r="K409" i="7"/>
  <c r="M408" i="7"/>
  <c r="M409" i="7" l="1"/>
  <c r="K410" i="7"/>
  <c r="L410" i="7"/>
  <c r="S410" i="4"/>
  <c r="T409" i="4"/>
  <c r="L411" i="7" l="1"/>
  <c r="T410" i="4"/>
  <c r="S411" i="4"/>
  <c r="M410" i="7"/>
  <c r="K411" i="7"/>
  <c r="L412" i="7" l="1"/>
  <c r="T411" i="4"/>
  <c r="S412" i="4"/>
  <c r="M411" i="7"/>
  <c r="K412" i="7"/>
  <c r="L413" i="7" l="1"/>
  <c r="S413" i="4"/>
  <c r="T412" i="4"/>
  <c r="K413" i="7"/>
  <c r="M412" i="7"/>
  <c r="M413" i="7" l="1"/>
  <c r="K414" i="7"/>
  <c r="L414" i="7"/>
  <c r="S414" i="4"/>
  <c r="T413" i="4"/>
  <c r="L415" i="7" l="1"/>
  <c r="T414" i="4"/>
  <c r="S415" i="4"/>
  <c r="M414" i="7"/>
  <c r="K415" i="7"/>
  <c r="L416" i="7" l="1"/>
  <c r="T415" i="4"/>
  <c r="S416" i="4"/>
  <c r="M415" i="7"/>
  <c r="K416" i="7"/>
  <c r="L417" i="7" l="1"/>
  <c r="S417" i="4"/>
  <c r="T416" i="4"/>
  <c r="K417" i="7"/>
  <c r="M416" i="7"/>
  <c r="M417" i="7" l="1"/>
  <c r="K418" i="7"/>
  <c r="L418" i="7"/>
  <c r="S418" i="4"/>
  <c r="T417" i="4"/>
  <c r="L419" i="7" l="1"/>
  <c r="T418" i="4"/>
  <c r="S419" i="4"/>
  <c r="M418" i="7"/>
  <c r="K419" i="7"/>
  <c r="L420" i="7" l="1"/>
  <c r="T419" i="4"/>
  <c r="S420" i="4"/>
  <c r="M419" i="7"/>
  <c r="K420" i="7"/>
  <c r="L421" i="7" l="1"/>
  <c r="S421" i="4"/>
  <c r="T420" i="4"/>
  <c r="K421" i="7"/>
  <c r="M420" i="7"/>
  <c r="M421" i="7" l="1"/>
  <c r="K422" i="7"/>
  <c r="L422" i="7"/>
  <c r="S422" i="4"/>
  <c r="T421" i="4"/>
  <c r="L423" i="7" l="1"/>
  <c r="T422" i="4"/>
  <c r="S423" i="4"/>
  <c r="M422" i="7"/>
  <c r="K423" i="7"/>
  <c r="L424" i="7" l="1"/>
  <c r="T423" i="4"/>
  <c r="S424" i="4"/>
  <c r="M423" i="7"/>
  <c r="K424" i="7"/>
  <c r="L425" i="7" l="1"/>
  <c r="S425" i="4"/>
  <c r="T424" i="4"/>
  <c r="K425" i="7"/>
  <c r="M424" i="7"/>
  <c r="L426" i="7" l="1"/>
  <c r="S426" i="4"/>
  <c r="T425" i="4"/>
  <c r="M425" i="7"/>
  <c r="K426" i="7"/>
  <c r="L427" i="7" l="1"/>
  <c r="T426" i="4"/>
  <c r="S427" i="4"/>
  <c r="M426" i="7"/>
  <c r="K427" i="7"/>
  <c r="L428" i="7" l="1"/>
  <c r="T427" i="4"/>
  <c r="S428" i="4"/>
  <c r="M427" i="7"/>
  <c r="K428" i="7"/>
  <c r="L429" i="7" l="1"/>
  <c r="S429" i="4"/>
  <c r="T428" i="4"/>
  <c r="K429" i="7"/>
  <c r="M428" i="7"/>
  <c r="M429" i="7" l="1"/>
  <c r="K430" i="7"/>
  <c r="L430" i="7"/>
  <c r="S430" i="4"/>
  <c r="T429" i="4"/>
  <c r="L431" i="7" l="1"/>
  <c r="T430" i="4"/>
  <c r="S431" i="4"/>
  <c r="M430" i="7"/>
  <c r="K431" i="7"/>
  <c r="L432" i="7" l="1"/>
  <c r="T431" i="4"/>
  <c r="S432" i="4"/>
  <c r="M431" i="7"/>
  <c r="K432" i="7"/>
  <c r="L433" i="7" l="1"/>
  <c r="S433" i="4"/>
  <c r="T432" i="4"/>
  <c r="K433" i="7"/>
  <c r="M432" i="7"/>
  <c r="M433" i="7" l="1"/>
  <c r="K434" i="7"/>
  <c r="L434" i="7"/>
  <c r="S434" i="4"/>
  <c r="T433" i="4"/>
  <c r="L435" i="7" l="1"/>
  <c r="T434" i="4"/>
  <c r="S435" i="4"/>
  <c r="M434" i="7"/>
  <c r="K435" i="7"/>
  <c r="L436" i="7" l="1"/>
  <c r="T435" i="4"/>
  <c r="S436" i="4"/>
  <c r="M435" i="7"/>
  <c r="K436" i="7"/>
  <c r="L437" i="7" l="1"/>
  <c r="S437" i="4"/>
  <c r="T436" i="4"/>
  <c r="K437" i="7"/>
  <c r="M436" i="7"/>
  <c r="M437" i="7" l="1"/>
  <c r="K438" i="7"/>
  <c r="L438" i="7"/>
  <c r="S438" i="4"/>
  <c r="T437" i="4"/>
  <c r="L439" i="7" l="1"/>
  <c r="T438" i="4"/>
  <c r="S439" i="4"/>
  <c r="M438" i="7"/>
  <c r="K439" i="7"/>
  <c r="L440" i="7" l="1"/>
  <c r="T439" i="4"/>
  <c r="S440" i="4"/>
  <c r="M439" i="7"/>
  <c r="K440" i="7"/>
  <c r="L441" i="7" l="1"/>
  <c r="S441" i="4"/>
  <c r="T440" i="4"/>
  <c r="K441" i="7"/>
  <c r="M440" i="7"/>
  <c r="L442" i="7" l="1"/>
  <c r="S442" i="4"/>
  <c r="T441" i="4"/>
  <c r="M441" i="7"/>
  <c r="K442" i="7"/>
  <c r="L443" i="7" l="1"/>
  <c r="T442" i="4"/>
  <c r="S443" i="4"/>
  <c r="M442" i="7"/>
  <c r="K443" i="7"/>
  <c r="L444" i="7" l="1"/>
  <c r="T443" i="4"/>
  <c r="S444" i="4"/>
  <c r="M443" i="7"/>
  <c r="K444" i="7"/>
  <c r="L445" i="7" l="1"/>
  <c r="S445" i="4"/>
  <c r="T444" i="4"/>
  <c r="K445" i="7"/>
  <c r="M444" i="7"/>
  <c r="M445" i="7" l="1"/>
  <c r="K446" i="7"/>
  <c r="L446" i="7"/>
  <c r="S446" i="4"/>
  <c r="T445" i="4"/>
  <c r="L447" i="7" l="1"/>
  <c r="T446" i="4"/>
  <c r="S447" i="4"/>
  <c r="M446" i="7"/>
  <c r="K447" i="7"/>
  <c r="L448" i="7" l="1"/>
  <c r="T447" i="4"/>
  <c r="S448" i="4"/>
  <c r="M447" i="7"/>
  <c r="K448" i="7"/>
  <c r="L449" i="7" l="1"/>
  <c r="S449" i="4"/>
  <c r="T448" i="4"/>
  <c r="K449" i="7"/>
  <c r="M448" i="7"/>
  <c r="M449" i="7" l="1"/>
  <c r="K450" i="7"/>
  <c r="L450" i="7"/>
  <c r="S450" i="4"/>
  <c r="T449" i="4"/>
  <c r="L451" i="7" l="1"/>
  <c r="T450" i="4"/>
  <c r="S451" i="4"/>
  <c r="M450" i="7"/>
  <c r="K451" i="7"/>
  <c r="L452" i="7" l="1"/>
  <c r="T451" i="4"/>
  <c r="S452" i="4"/>
  <c r="M451" i="7"/>
  <c r="K452" i="7"/>
  <c r="L453" i="7" l="1"/>
  <c r="S453" i="4"/>
  <c r="T452" i="4"/>
  <c r="K453" i="7"/>
  <c r="M452" i="7"/>
  <c r="M453" i="7" l="1"/>
  <c r="K454" i="7"/>
  <c r="L454" i="7"/>
  <c r="S454" i="4"/>
  <c r="T453" i="4"/>
  <c r="L455" i="7" l="1"/>
  <c r="T454" i="4"/>
  <c r="S455" i="4"/>
  <c r="M454" i="7"/>
  <c r="K455" i="7"/>
  <c r="L456" i="7" l="1"/>
  <c r="T455" i="4"/>
  <c r="S456" i="4"/>
  <c r="M455" i="7"/>
  <c r="K456" i="7"/>
  <c r="L457" i="7" l="1"/>
  <c r="S457" i="4"/>
  <c r="T456" i="4"/>
  <c r="K457" i="7"/>
  <c r="M456" i="7"/>
  <c r="M457" i="7" l="1"/>
  <c r="K458" i="7"/>
  <c r="L458" i="7"/>
  <c r="S458" i="4"/>
  <c r="T457" i="4"/>
  <c r="L459" i="7" l="1"/>
  <c r="T458" i="4"/>
  <c r="S459" i="4"/>
  <c r="M458" i="7"/>
  <c r="K459" i="7"/>
  <c r="L460" i="7" l="1"/>
  <c r="T459" i="4"/>
  <c r="S460" i="4"/>
  <c r="M459" i="7"/>
  <c r="K460" i="7"/>
  <c r="L461" i="7" l="1"/>
  <c r="S461" i="4"/>
  <c r="T460" i="4"/>
  <c r="K461" i="7"/>
  <c r="M460" i="7"/>
  <c r="L462" i="7" l="1"/>
  <c r="S462" i="4"/>
  <c r="T461" i="4"/>
  <c r="M461" i="7"/>
  <c r="K462" i="7"/>
  <c r="L463" i="7" l="1"/>
  <c r="T462" i="4"/>
  <c r="S463" i="4"/>
  <c r="M462" i="7"/>
  <c r="K463" i="7"/>
  <c r="L464" i="7" l="1"/>
  <c r="T463" i="4"/>
  <c r="S464" i="4"/>
  <c r="M463" i="7"/>
  <c r="K464" i="7"/>
  <c r="L465" i="7" l="1"/>
  <c r="S465" i="4"/>
  <c r="T464" i="4"/>
  <c r="K465" i="7"/>
  <c r="M464" i="7"/>
  <c r="L466" i="7" l="1"/>
  <c r="S466" i="4"/>
  <c r="T465" i="4"/>
  <c r="M465" i="7"/>
  <c r="K466" i="7"/>
  <c r="L467" i="7" l="1"/>
  <c r="T466" i="4"/>
  <c r="S467" i="4"/>
  <c r="M466" i="7"/>
  <c r="K467" i="7"/>
  <c r="L468" i="7" l="1"/>
  <c r="T467" i="4"/>
  <c r="S468" i="4"/>
  <c r="M467" i="7"/>
  <c r="K468" i="7"/>
  <c r="L469" i="7" l="1"/>
  <c r="S469" i="4"/>
  <c r="T468" i="4"/>
  <c r="K469" i="7"/>
  <c r="M468" i="7"/>
  <c r="L470" i="7" l="1"/>
  <c r="S470" i="4"/>
  <c r="T469" i="4"/>
  <c r="M469" i="7"/>
  <c r="K470" i="7"/>
  <c r="L471" i="7" l="1"/>
  <c r="T470" i="4"/>
  <c r="S471" i="4"/>
  <c r="M470" i="7"/>
  <c r="K471" i="7"/>
  <c r="L472" i="7" l="1"/>
  <c r="T471" i="4"/>
  <c r="S472" i="4"/>
  <c r="M471" i="7"/>
  <c r="K472" i="7"/>
  <c r="L473" i="7" l="1"/>
  <c r="S473" i="4"/>
  <c r="T472" i="4"/>
  <c r="K473" i="7"/>
  <c r="M472" i="7"/>
  <c r="M473" i="7" l="1"/>
  <c r="K474" i="7"/>
  <c r="L474" i="7"/>
  <c r="S474" i="4"/>
  <c r="T473" i="4"/>
  <c r="L475" i="7" l="1"/>
  <c r="T474" i="4"/>
  <c r="S475" i="4"/>
  <c r="M474" i="7"/>
  <c r="K475" i="7"/>
  <c r="M475" i="7" l="1"/>
  <c r="K476" i="7"/>
  <c r="L476" i="7"/>
  <c r="T475" i="4"/>
  <c r="S476" i="4"/>
  <c r="K477" i="7" l="1"/>
  <c r="M476" i="7"/>
  <c r="L477" i="7"/>
  <c r="S477" i="4"/>
  <c r="T476" i="4"/>
  <c r="L478" i="7" l="1"/>
  <c r="S478" i="4"/>
  <c r="T477" i="4"/>
  <c r="M477" i="7"/>
  <c r="K478" i="7"/>
  <c r="L479" i="7" l="1"/>
  <c r="T478" i="4"/>
  <c r="S479" i="4"/>
  <c r="M478" i="7"/>
  <c r="K479" i="7"/>
  <c r="L480" i="7" l="1"/>
  <c r="T479" i="4"/>
  <c r="S480" i="4"/>
  <c r="M479" i="7"/>
  <c r="K480" i="7"/>
  <c r="L481" i="7" l="1"/>
  <c r="S481" i="4"/>
  <c r="T480" i="4"/>
  <c r="K481" i="7"/>
  <c r="M480" i="7"/>
  <c r="M481" i="7" l="1"/>
  <c r="K482" i="7"/>
  <c r="L482" i="7"/>
  <c r="S482" i="4"/>
  <c r="T481" i="4"/>
  <c r="L483" i="7" l="1"/>
  <c r="T482" i="4"/>
  <c r="S483" i="4"/>
  <c r="M482" i="7"/>
  <c r="K483" i="7"/>
  <c r="L484" i="7" l="1"/>
  <c r="T483" i="4"/>
  <c r="S484" i="4"/>
  <c r="M483" i="7"/>
  <c r="K484" i="7"/>
  <c r="L485" i="7" l="1"/>
  <c r="S485" i="4"/>
  <c r="T484" i="4"/>
  <c r="K485" i="7"/>
  <c r="M484" i="7"/>
  <c r="L486" i="7" l="1"/>
  <c r="S486" i="4"/>
  <c r="T485" i="4"/>
  <c r="M485" i="7"/>
  <c r="K486" i="7"/>
  <c r="L487" i="7" l="1"/>
  <c r="T486" i="4"/>
  <c r="S487" i="4"/>
  <c r="M486" i="7"/>
  <c r="K487" i="7"/>
  <c r="L488" i="7" l="1"/>
  <c r="T487" i="4"/>
  <c r="S488" i="4"/>
  <c r="M487" i="7"/>
  <c r="K488" i="7"/>
  <c r="L489" i="7" l="1"/>
  <c r="S489" i="4"/>
  <c r="T488" i="4"/>
  <c r="K489" i="7"/>
  <c r="M488" i="7"/>
  <c r="M489" i="7" l="1"/>
  <c r="K490" i="7"/>
  <c r="L490" i="7"/>
  <c r="S490" i="4"/>
  <c r="T489" i="4"/>
  <c r="L491" i="7" l="1"/>
  <c r="T490" i="4"/>
  <c r="S491" i="4"/>
  <c r="M490" i="7"/>
  <c r="K491" i="7"/>
  <c r="L492" i="7" l="1"/>
  <c r="T491" i="4"/>
  <c r="S492" i="4"/>
  <c r="K492" i="7"/>
  <c r="M491" i="7"/>
  <c r="M492" i="7" l="1"/>
  <c r="K493" i="7"/>
  <c r="L493" i="7"/>
  <c r="S493" i="4"/>
  <c r="T492" i="4"/>
  <c r="L494" i="7" l="1"/>
  <c r="S494" i="4"/>
  <c r="T493" i="4"/>
  <c r="M493" i="7"/>
  <c r="K494" i="7"/>
  <c r="L495" i="7" l="1"/>
  <c r="T494" i="4"/>
  <c r="S495" i="4"/>
  <c r="M494" i="7"/>
  <c r="K495" i="7"/>
  <c r="L496" i="7" l="1"/>
  <c r="T495" i="4"/>
  <c r="S496" i="4"/>
  <c r="K496" i="7"/>
  <c r="M495" i="7"/>
  <c r="M496" i="7" l="1"/>
  <c r="K497" i="7"/>
  <c r="L497" i="7"/>
  <c r="S497" i="4"/>
  <c r="T496" i="4"/>
  <c r="L498" i="7" l="1"/>
  <c r="S498" i="4"/>
  <c r="T497" i="4"/>
  <c r="M497" i="7"/>
  <c r="K498" i="7"/>
  <c r="L499" i="7" l="1"/>
  <c r="T498" i="4"/>
  <c r="S499" i="4"/>
  <c r="M498" i="7"/>
  <c r="K499" i="7"/>
  <c r="L500" i="7" l="1"/>
  <c r="T499" i="4"/>
  <c r="S500" i="4"/>
  <c r="K500" i="7"/>
  <c r="M499" i="7"/>
  <c r="K501" i="7" l="1"/>
  <c r="M500" i="7"/>
  <c r="L501" i="7"/>
  <c r="S501" i="4"/>
  <c r="T500" i="4"/>
  <c r="L502" i="7" l="1"/>
  <c r="S502" i="4"/>
  <c r="T501" i="4"/>
  <c r="M501" i="7"/>
  <c r="K502" i="7"/>
  <c r="L503" i="7" l="1"/>
  <c r="T502" i="4"/>
  <c r="S503" i="4"/>
  <c r="M502" i="7"/>
  <c r="K503" i="7"/>
  <c r="L504" i="7" l="1"/>
  <c r="T503" i="4"/>
  <c r="S504" i="4"/>
  <c r="K504" i="7"/>
  <c r="M503" i="7"/>
  <c r="M504" i="7" l="1"/>
  <c r="K505" i="7"/>
  <c r="L505" i="7"/>
  <c r="S505" i="4"/>
  <c r="T504" i="4"/>
  <c r="L506" i="7" l="1"/>
  <c r="S506" i="4"/>
  <c r="T505" i="4"/>
  <c r="M505" i="7"/>
  <c r="K506" i="7"/>
  <c r="L507" i="7" l="1"/>
  <c r="T506" i="4"/>
  <c r="S507" i="4"/>
  <c r="M506" i="7"/>
  <c r="K507" i="7"/>
  <c r="L508" i="7" l="1"/>
  <c r="T507" i="4"/>
  <c r="S508" i="4"/>
  <c r="K508" i="7"/>
  <c r="M507" i="7"/>
  <c r="M508" i="7" l="1"/>
  <c r="K509" i="7"/>
  <c r="L509" i="7"/>
  <c r="S509" i="4"/>
  <c r="T508" i="4"/>
  <c r="L510" i="7" l="1"/>
  <c r="S510" i="4"/>
  <c r="T509" i="4"/>
  <c r="M509" i="7"/>
  <c r="K510" i="7"/>
  <c r="L511" i="7" l="1"/>
  <c r="T510" i="4"/>
  <c r="S511" i="4"/>
  <c r="M510" i="7"/>
  <c r="K511" i="7"/>
  <c r="L512" i="7" l="1"/>
  <c r="T511" i="4"/>
  <c r="S512" i="4"/>
  <c r="K512" i="7"/>
  <c r="M511" i="7"/>
  <c r="M512" i="7" l="1"/>
  <c r="K513" i="7"/>
  <c r="L513" i="7"/>
  <c r="S513" i="4"/>
  <c r="T512" i="4"/>
  <c r="L514" i="7" l="1"/>
  <c r="S514" i="4"/>
  <c r="T513" i="4"/>
  <c r="M513" i="7"/>
  <c r="K514" i="7"/>
  <c r="L515" i="7" l="1"/>
  <c r="T514" i="4"/>
  <c r="S515" i="4"/>
  <c r="M514" i="7"/>
  <c r="K515" i="7"/>
  <c r="L516" i="7" l="1"/>
  <c r="T515" i="4"/>
  <c r="S516" i="4"/>
  <c r="K516" i="7"/>
  <c r="M515" i="7"/>
  <c r="M516" i="7" l="1"/>
  <c r="K517" i="7"/>
  <c r="L517" i="7"/>
  <c r="S517" i="4"/>
  <c r="T516" i="4"/>
  <c r="M517" i="7" l="1"/>
  <c r="K518" i="7"/>
  <c r="L518" i="7"/>
  <c r="S518" i="4"/>
  <c r="T517" i="4"/>
  <c r="L519" i="7" l="1"/>
  <c r="T518" i="4"/>
  <c r="S519" i="4"/>
  <c r="M518" i="7"/>
  <c r="K519" i="7"/>
  <c r="L520" i="7" l="1"/>
  <c r="T519" i="4"/>
  <c r="S520" i="4"/>
  <c r="K520" i="7"/>
  <c r="M519" i="7"/>
  <c r="M520" i="7" l="1"/>
  <c r="K521" i="7"/>
  <c r="L521" i="7"/>
  <c r="S521" i="4"/>
  <c r="T520" i="4"/>
  <c r="L522" i="7" l="1"/>
  <c r="S522" i="4"/>
  <c r="T521" i="4"/>
  <c r="M521" i="7"/>
  <c r="K522" i="7"/>
  <c r="L523" i="7" l="1"/>
  <c r="T522" i="4"/>
  <c r="S523" i="4"/>
  <c r="M522" i="7"/>
  <c r="K523" i="7"/>
  <c r="L524" i="7" l="1"/>
  <c r="T523" i="4"/>
  <c r="S524" i="4"/>
  <c r="K524" i="7"/>
  <c r="M523" i="7"/>
  <c r="M524" i="7" l="1"/>
  <c r="K525" i="7"/>
  <c r="L525" i="7"/>
  <c r="S525" i="4"/>
  <c r="T524" i="4"/>
  <c r="L526" i="7" l="1"/>
  <c r="S526" i="4"/>
  <c r="T525" i="4"/>
  <c r="M525" i="7"/>
  <c r="K526" i="7"/>
  <c r="L527" i="7" l="1"/>
  <c r="T526" i="4"/>
  <c r="S527" i="4"/>
  <c r="M526" i="7"/>
  <c r="K527" i="7"/>
  <c r="L528" i="7" l="1"/>
  <c r="T527" i="4"/>
  <c r="S528" i="4"/>
  <c r="K528" i="7"/>
  <c r="M527" i="7"/>
  <c r="L529" i="7" l="1"/>
  <c r="S529" i="4"/>
  <c r="T528" i="4"/>
  <c r="M528" i="7"/>
  <c r="K529" i="7"/>
  <c r="L530" i="7" l="1"/>
  <c r="S530" i="4"/>
  <c r="T529" i="4"/>
  <c r="M529" i="7"/>
  <c r="K530" i="7"/>
  <c r="L531" i="7" l="1"/>
  <c r="T530" i="4"/>
  <c r="S531" i="4"/>
  <c r="M530" i="7"/>
  <c r="K531" i="7"/>
  <c r="L532" i="7" l="1"/>
  <c r="T531" i="4"/>
  <c r="S532" i="4"/>
  <c r="K532" i="7"/>
  <c r="M531" i="7"/>
  <c r="M532" i="7" l="1"/>
  <c r="K533" i="7"/>
  <c r="L533" i="7"/>
  <c r="S533" i="4"/>
  <c r="T532" i="4"/>
  <c r="L534" i="7" l="1"/>
  <c r="S534" i="4"/>
  <c r="T533" i="4"/>
  <c r="M533" i="7"/>
  <c r="K534" i="7"/>
  <c r="L535" i="7" l="1"/>
  <c r="T534" i="4"/>
  <c r="S535" i="4"/>
  <c r="M534" i="7"/>
  <c r="K535" i="7"/>
  <c r="L536" i="7" l="1"/>
  <c r="T535" i="4"/>
  <c r="S536" i="4"/>
  <c r="K536" i="7"/>
  <c r="M535" i="7"/>
  <c r="M536" i="7" l="1"/>
  <c r="K537" i="7"/>
  <c r="L537" i="7"/>
  <c r="S537" i="4"/>
  <c r="T536" i="4"/>
  <c r="L538" i="7" l="1"/>
  <c r="S538" i="4"/>
  <c r="T537" i="4"/>
  <c r="M537" i="7"/>
  <c r="K538" i="7"/>
  <c r="L539" i="7" l="1"/>
  <c r="T538" i="4"/>
  <c r="S539" i="4"/>
  <c r="M538" i="7"/>
  <c r="K539" i="7"/>
  <c r="L540" i="7" l="1"/>
  <c r="T539" i="4"/>
  <c r="S540" i="4"/>
  <c r="K540" i="7"/>
  <c r="M539" i="7"/>
  <c r="M540" i="7" l="1"/>
  <c r="K541" i="7"/>
  <c r="L541" i="7"/>
  <c r="S541" i="4"/>
  <c r="T540" i="4"/>
  <c r="L542" i="7" l="1"/>
  <c r="S542" i="4"/>
  <c r="T541" i="4"/>
  <c r="M541" i="7"/>
  <c r="K542" i="7"/>
  <c r="L543" i="7" l="1"/>
  <c r="T542" i="4"/>
  <c r="S543" i="4"/>
  <c r="M542" i="7"/>
  <c r="K543" i="7"/>
  <c r="L544" i="7" l="1"/>
  <c r="T543" i="4"/>
  <c r="S544" i="4"/>
  <c r="K544" i="7"/>
  <c r="M543" i="7"/>
  <c r="M544" i="7" l="1"/>
  <c r="K545" i="7"/>
  <c r="L545" i="7"/>
  <c r="S545" i="4"/>
  <c r="T544" i="4"/>
  <c r="L546" i="7" l="1"/>
  <c r="S546" i="4"/>
  <c r="T545" i="4"/>
  <c r="M545" i="7"/>
  <c r="K546" i="7"/>
  <c r="L547" i="7" l="1"/>
  <c r="T546" i="4"/>
  <c r="S547" i="4"/>
  <c r="M546" i="7"/>
  <c r="K547" i="7"/>
  <c r="L548" i="7" l="1"/>
  <c r="T547" i="4"/>
  <c r="S548" i="4"/>
  <c r="K548" i="7"/>
  <c r="M547" i="7"/>
  <c r="M548" i="7" l="1"/>
  <c r="K549" i="7"/>
  <c r="L549" i="7"/>
  <c r="S549" i="4"/>
  <c r="T548" i="4"/>
  <c r="L550" i="7" l="1"/>
  <c r="S550" i="4"/>
  <c r="T549" i="4"/>
  <c r="M549" i="7"/>
  <c r="K550" i="7"/>
  <c r="L551" i="7" l="1"/>
  <c r="T550" i="4"/>
  <c r="S551" i="4"/>
  <c r="M550" i="7"/>
  <c r="K551" i="7"/>
  <c r="L552" i="7" l="1"/>
  <c r="T551" i="4"/>
  <c r="S552" i="4"/>
  <c r="K552" i="7"/>
  <c r="M551" i="7"/>
  <c r="L553" i="7" l="1"/>
  <c r="S553" i="4"/>
  <c r="T552" i="4"/>
  <c r="M552" i="7"/>
  <c r="K553" i="7"/>
  <c r="L554" i="7" l="1"/>
  <c r="S554" i="4"/>
  <c r="T553" i="4"/>
  <c r="M553" i="7"/>
  <c r="K554" i="7"/>
  <c r="L555" i="7" l="1"/>
  <c r="T554" i="4"/>
  <c r="S555" i="4"/>
  <c r="M554" i="7"/>
  <c r="K555" i="7"/>
  <c r="L556" i="7" l="1"/>
  <c r="T555" i="4"/>
  <c r="S556" i="4"/>
  <c r="K556" i="7"/>
  <c r="M555" i="7"/>
  <c r="M556" i="7" l="1"/>
  <c r="K557" i="7"/>
  <c r="L557" i="7"/>
  <c r="S557" i="4"/>
  <c r="T556" i="4"/>
  <c r="L558" i="7" l="1"/>
  <c r="S558" i="4"/>
  <c r="T557" i="4"/>
  <c r="M557" i="7"/>
  <c r="K558" i="7"/>
  <c r="L559" i="7" l="1"/>
  <c r="T558" i="4"/>
  <c r="S559" i="4"/>
  <c r="M558" i="7"/>
  <c r="K559" i="7"/>
  <c r="L560" i="7" l="1"/>
  <c r="T559" i="4"/>
  <c r="S560" i="4"/>
  <c r="K560" i="7"/>
  <c r="M559" i="7"/>
  <c r="M560" i="7" l="1"/>
  <c r="K561" i="7"/>
  <c r="L561" i="7"/>
  <c r="S561" i="4"/>
  <c r="T560" i="4"/>
  <c r="L562" i="7" l="1"/>
  <c r="S562" i="4"/>
  <c r="T561" i="4"/>
  <c r="M561" i="7"/>
  <c r="K562" i="7"/>
  <c r="L563" i="7" l="1"/>
  <c r="T562" i="4"/>
  <c r="S563" i="4"/>
  <c r="M562" i="7"/>
  <c r="K563" i="7"/>
  <c r="L564" i="7" l="1"/>
  <c r="T563" i="4"/>
  <c r="S564" i="4"/>
  <c r="K564" i="7"/>
  <c r="M563" i="7"/>
  <c r="M564" i="7" l="1"/>
  <c r="K565" i="7"/>
  <c r="L565" i="7"/>
  <c r="S565" i="4"/>
  <c r="T564" i="4"/>
  <c r="L566" i="7" l="1"/>
  <c r="S566" i="4"/>
  <c r="T565" i="4"/>
  <c r="M565" i="7"/>
  <c r="K566" i="7"/>
  <c r="L567" i="7" l="1"/>
  <c r="T566" i="4"/>
  <c r="S567" i="4"/>
  <c r="M566" i="7"/>
  <c r="K567" i="7"/>
  <c r="L568" i="7" l="1"/>
  <c r="T567" i="4"/>
  <c r="S568" i="4"/>
  <c r="K568" i="7"/>
  <c r="M567" i="7"/>
  <c r="M568" i="7" l="1"/>
  <c r="K569" i="7"/>
  <c r="L569" i="7"/>
  <c r="S569" i="4"/>
  <c r="T568" i="4"/>
  <c r="L570" i="7" l="1"/>
  <c r="S570" i="4"/>
  <c r="T569" i="4"/>
  <c r="M569" i="7"/>
  <c r="K570" i="7"/>
  <c r="L571" i="7" l="1"/>
  <c r="T570" i="4"/>
  <c r="S571" i="4"/>
  <c r="M570" i="7"/>
  <c r="K571" i="7"/>
  <c r="L572" i="7" l="1"/>
  <c r="T571" i="4"/>
  <c r="S572" i="4"/>
  <c r="K572" i="7"/>
  <c r="M571" i="7"/>
  <c r="M572" i="7" l="1"/>
  <c r="K573" i="7"/>
  <c r="L573" i="7"/>
  <c r="S573" i="4"/>
  <c r="T572" i="4"/>
  <c r="L574" i="7" l="1"/>
  <c r="S574" i="4"/>
  <c r="T573" i="4"/>
  <c r="M573" i="7"/>
  <c r="K574" i="7"/>
  <c r="L575" i="7" l="1"/>
  <c r="T574" i="4"/>
  <c r="S575" i="4"/>
  <c r="M574" i="7"/>
  <c r="K575" i="7"/>
  <c r="L576" i="7" l="1"/>
  <c r="T575" i="4"/>
  <c r="S576" i="4"/>
  <c r="K576" i="7"/>
  <c r="M575" i="7"/>
  <c r="M576" i="7" l="1"/>
  <c r="K577" i="7"/>
  <c r="L577" i="7"/>
  <c r="S577" i="4"/>
  <c r="T576" i="4"/>
  <c r="L578" i="7" l="1"/>
  <c r="S578" i="4"/>
  <c r="T577" i="4"/>
  <c r="M577" i="7"/>
  <c r="K578" i="7"/>
  <c r="L579" i="7" l="1"/>
  <c r="T578" i="4"/>
  <c r="S579" i="4"/>
  <c r="M578" i="7"/>
  <c r="K579" i="7"/>
  <c r="L580" i="7" l="1"/>
  <c r="T579" i="4"/>
  <c r="S580" i="4"/>
  <c r="K580" i="7"/>
  <c r="M579" i="7"/>
  <c r="M580" i="7" l="1"/>
  <c r="K581" i="7"/>
  <c r="L581" i="7"/>
  <c r="S581" i="4"/>
  <c r="T580" i="4"/>
  <c r="L582" i="7" l="1"/>
  <c r="S582" i="4"/>
  <c r="T581" i="4"/>
  <c r="M581" i="7"/>
  <c r="K582" i="7"/>
  <c r="L583" i="7" l="1"/>
  <c r="T582" i="4"/>
  <c r="S583" i="4"/>
  <c r="M582" i="7"/>
  <c r="K583" i="7"/>
  <c r="L584" i="7" l="1"/>
  <c r="T583" i="4"/>
  <c r="S584" i="4"/>
  <c r="K584" i="7"/>
  <c r="M583" i="7"/>
  <c r="M584" i="7" l="1"/>
  <c r="K585" i="7"/>
  <c r="L585" i="7"/>
  <c r="S585" i="4"/>
  <c r="T584" i="4"/>
  <c r="L586" i="7" l="1"/>
  <c r="S586" i="4"/>
  <c r="T585" i="4"/>
  <c r="M585" i="7"/>
  <c r="K586" i="7"/>
  <c r="L587" i="7" l="1"/>
  <c r="T586" i="4"/>
  <c r="S587" i="4"/>
  <c r="M586" i="7"/>
  <c r="K587" i="7"/>
  <c r="L588" i="7" l="1"/>
  <c r="T587" i="4"/>
  <c r="S588" i="4"/>
  <c r="K588" i="7"/>
  <c r="M587" i="7"/>
  <c r="M588" i="7" l="1"/>
  <c r="K589" i="7"/>
  <c r="L589" i="7"/>
  <c r="S589" i="4"/>
  <c r="T588" i="4"/>
  <c r="L590" i="7" l="1"/>
  <c r="S590" i="4"/>
  <c r="T589" i="4"/>
  <c r="M589" i="7"/>
  <c r="K590" i="7"/>
  <c r="L591" i="7" l="1"/>
  <c r="T590" i="4"/>
  <c r="S591" i="4"/>
  <c r="M590" i="7"/>
  <c r="K591" i="7"/>
  <c r="L592" i="7" l="1"/>
  <c r="T591" i="4"/>
  <c r="S592" i="4"/>
  <c r="K592" i="7"/>
  <c r="M591" i="7"/>
  <c r="M592" i="7" l="1"/>
  <c r="K593" i="7"/>
  <c r="L593" i="7"/>
  <c r="S593" i="4"/>
  <c r="T592" i="4"/>
  <c r="L594" i="7" l="1"/>
  <c r="S594" i="4"/>
  <c r="T593" i="4"/>
  <c r="M593" i="7"/>
  <c r="K594" i="7"/>
  <c r="L595" i="7" l="1"/>
  <c r="T594" i="4"/>
  <c r="S595" i="4"/>
  <c r="M594" i="7"/>
  <c r="K595" i="7"/>
  <c r="L596" i="7" l="1"/>
  <c r="T595" i="4"/>
  <c r="S596" i="4"/>
  <c r="K596" i="7"/>
  <c r="M595" i="7"/>
  <c r="M596" i="7" l="1"/>
  <c r="K597" i="7"/>
  <c r="L597" i="7"/>
  <c r="S597" i="4"/>
  <c r="T596" i="4"/>
  <c r="L598" i="7" l="1"/>
  <c r="S598" i="4"/>
  <c r="T597" i="4"/>
  <c r="M597" i="7"/>
  <c r="K598" i="7"/>
  <c r="L599" i="7" l="1"/>
  <c r="T598" i="4"/>
  <c r="S599" i="4"/>
  <c r="M598" i="7"/>
  <c r="K599" i="7"/>
  <c r="L600" i="7" l="1"/>
  <c r="T599" i="4"/>
  <c r="S600" i="4"/>
  <c r="K600" i="7"/>
  <c r="M599" i="7"/>
  <c r="L601" i="7" l="1"/>
  <c r="S601" i="4"/>
  <c r="T600" i="4"/>
  <c r="M600" i="7"/>
  <c r="K601" i="7"/>
  <c r="L602" i="7" l="1"/>
  <c r="S602" i="4"/>
  <c r="T601" i="4"/>
  <c r="M601" i="7"/>
  <c r="K602" i="7"/>
  <c r="L603" i="7" l="1"/>
  <c r="T602" i="4"/>
  <c r="S603" i="4"/>
  <c r="M602" i="7"/>
  <c r="K603" i="7"/>
  <c r="L604" i="7" l="1"/>
  <c r="T603" i="4"/>
  <c r="S604" i="4"/>
  <c r="K604" i="7"/>
  <c r="M603" i="7"/>
  <c r="M604" i="7" l="1"/>
  <c r="K605" i="7"/>
  <c r="L605" i="7"/>
  <c r="S605" i="4"/>
  <c r="T604" i="4"/>
  <c r="L606" i="7" l="1"/>
  <c r="S606" i="4"/>
  <c r="T605" i="4"/>
  <c r="M605" i="7"/>
  <c r="K606" i="7"/>
  <c r="L607" i="7" l="1"/>
  <c r="T606" i="4"/>
  <c r="S607" i="4"/>
  <c r="M606" i="7"/>
  <c r="K607" i="7"/>
  <c r="L608" i="7" l="1"/>
  <c r="T607" i="4"/>
  <c r="S608" i="4"/>
  <c r="K608" i="7"/>
  <c r="M607" i="7"/>
  <c r="K609" i="7" l="1"/>
  <c r="M608" i="7"/>
  <c r="L609" i="7"/>
  <c r="S609" i="4"/>
  <c r="T608" i="4"/>
  <c r="L610" i="7" l="1"/>
  <c r="S610" i="4"/>
  <c r="T609" i="4"/>
  <c r="M609" i="7"/>
  <c r="K610" i="7"/>
  <c r="L611" i="7" l="1"/>
  <c r="T610" i="4"/>
  <c r="S611" i="4"/>
  <c r="K611" i="7"/>
  <c r="M610" i="7"/>
  <c r="K612" i="7" l="1"/>
  <c r="M611" i="7"/>
  <c r="L612" i="7"/>
  <c r="T611" i="4"/>
  <c r="S612" i="4"/>
  <c r="L613" i="7" l="1"/>
  <c r="S613" i="4"/>
  <c r="T612" i="4"/>
  <c r="M612" i="7"/>
  <c r="K613" i="7"/>
  <c r="L614" i="7" l="1"/>
  <c r="S614" i="4"/>
  <c r="T613" i="4"/>
  <c r="M613" i="7"/>
  <c r="K614" i="7"/>
  <c r="L615" i="7" l="1"/>
  <c r="T614" i="4"/>
  <c r="S615" i="4"/>
  <c r="K615" i="7"/>
  <c r="M614" i="7"/>
  <c r="M615" i="7" l="1"/>
  <c r="K616" i="7"/>
  <c r="L616" i="7"/>
  <c r="T615" i="4"/>
  <c r="S616" i="4"/>
  <c r="M616" i="7" l="1"/>
  <c r="K617" i="7"/>
  <c r="L617" i="7"/>
  <c r="S617" i="4"/>
  <c r="T616" i="4"/>
  <c r="L618" i="7" l="1"/>
  <c r="S618" i="4"/>
  <c r="T617" i="4"/>
  <c r="M617" i="7"/>
  <c r="K618" i="7"/>
  <c r="L619" i="7" l="1"/>
  <c r="T618" i="4"/>
  <c r="S619" i="4"/>
  <c r="K619" i="7"/>
  <c r="M618" i="7"/>
  <c r="K620" i="7" l="1"/>
  <c r="M619" i="7"/>
  <c r="L620" i="7"/>
  <c r="T619" i="4"/>
  <c r="S620" i="4"/>
  <c r="L621" i="7" l="1"/>
  <c r="S621" i="4"/>
  <c r="T620" i="4"/>
  <c r="M620" i="7"/>
  <c r="K621" i="7"/>
  <c r="L622" i="7" l="1"/>
  <c r="S622" i="4"/>
  <c r="T621" i="4"/>
  <c r="M621" i="7"/>
  <c r="K622" i="7"/>
  <c r="L623" i="7" l="1"/>
  <c r="T622" i="4"/>
  <c r="S623" i="4"/>
  <c r="K623" i="7"/>
  <c r="M622" i="7"/>
  <c r="M623" i="7" l="1"/>
  <c r="K624" i="7"/>
  <c r="L624" i="7"/>
  <c r="T623" i="4"/>
  <c r="S624" i="4"/>
  <c r="M624" i="7" l="1"/>
  <c r="K625" i="7"/>
  <c r="L625" i="7"/>
  <c r="S625" i="4"/>
  <c r="T624" i="4"/>
  <c r="L626" i="7" l="1"/>
  <c r="S626" i="4"/>
  <c r="T625" i="4"/>
  <c r="M625" i="7"/>
  <c r="K626" i="7"/>
  <c r="L627" i="7" l="1"/>
  <c r="T626" i="4"/>
  <c r="S627" i="4"/>
  <c r="K627" i="7"/>
  <c r="M626" i="7"/>
  <c r="K628" i="7" l="1"/>
  <c r="M627" i="7"/>
  <c r="L628" i="7"/>
  <c r="T627" i="4"/>
  <c r="S628" i="4"/>
  <c r="L629" i="7" l="1"/>
  <c r="S629" i="4"/>
  <c r="T628" i="4"/>
  <c r="M628" i="7"/>
  <c r="K629" i="7"/>
  <c r="L630" i="7" l="1"/>
  <c r="S630" i="4"/>
  <c r="T629" i="4"/>
  <c r="M629" i="7"/>
  <c r="K630" i="7"/>
  <c r="L631" i="7" l="1"/>
  <c r="T630" i="4"/>
  <c r="S631" i="4"/>
  <c r="M630" i="7"/>
  <c r="K631" i="7"/>
  <c r="L632" i="7" l="1"/>
  <c r="T631" i="4"/>
  <c r="S632" i="4"/>
  <c r="K632" i="7"/>
  <c r="M631" i="7"/>
  <c r="M632" i="7" l="1"/>
  <c r="K633" i="7"/>
  <c r="L633" i="7"/>
  <c r="S633" i="4"/>
  <c r="T632" i="4"/>
  <c r="L634" i="7" l="1"/>
  <c r="S634" i="4"/>
  <c r="T633" i="4"/>
  <c r="M633" i="7"/>
  <c r="K634" i="7"/>
  <c r="L635" i="7" l="1"/>
  <c r="T634" i="4"/>
  <c r="S635" i="4"/>
  <c r="M634" i="7"/>
  <c r="K635" i="7"/>
  <c r="L636" i="7" l="1"/>
  <c r="T635" i="4"/>
  <c r="S636" i="4"/>
  <c r="K636" i="7"/>
  <c r="M635" i="7"/>
  <c r="M636" i="7" l="1"/>
  <c r="K637" i="7"/>
  <c r="L637" i="7"/>
  <c r="S637" i="4"/>
  <c r="T636" i="4"/>
  <c r="L638" i="7" l="1"/>
  <c r="S638" i="4"/>
  <c r="T637" i="4"/>
  <c r="M637" i="7"/>
  <c r="K638" i="7"/>
  <c r="L639" i="7" l="1"/>
  <c r="T638" i="4"/>
  <c r="S639" i="4"/>
  <c r="M638" i="7"/>
  <c r="K639" i="7"/>
  <c r="L640" i="7" l="1"/>
  <c r="T639" i="4"/>
  <c r="S640" i="4"/>
  <c r="K640" i="7"/>
  <c r="M639" i="7"/>
  <c r="L641" i="7" l="1"/>
  <c r="S641" i="4"/>
  <c r="T640" i="4"/>
  <c r="M640" i="7"/>
  <c r="K641" i="7"/>
  <c r="L642" i="7" l="1"/>
  <c r="S642" i="4"/>
  <c r="T641" i="4"/>
  <c r="M641" i="7"/>
  <c r="K642" i="7"/>
  <c r="L643" i="7" l="1"/>
  <c r="T642" i="4"/>
  <c r="S643" i="4"/>
  <c r="M642" i="7"/>
  <c r="K643" i="7"/>
  <c r="L644" i="7" l="1"/>
  <c r="T643" i="4"/>
  <c r="S644" i="4"/>
  <c r="K644" i="7"/>
  <c r="M643" i="7"/>
  <c r="M644" i="7" l="1"/>
  <c r="K645" i="7"/>
  <c r="L645" i="7"/>
  <c r="S645" i="4"/>
  <c r="T644" i="4"/>
  <c r="L646" i="7" l="1"/>
  <c r="S646" i="4"/>
  <c r="T645" i="4"/>
  <c r="M645" i="7"/>
  <c r="K646" i="7"/>
  <c r="L647" i="7" l="1"/>
  <c r="T646" i="4"/>
  <c r="S647" i="4"/>
  <c r="M646" i="7"/>
  <c r="K647" i="7"/>
  <c r="L648" i="7" l="1"/>
  <c r="T647" i="4"/>
  <c r="S648" i="4"/>
  <c r="K648" i="7"/>
  <c r="M647" i="7"/>
  <c r="M648" i="7" l="1"/>
  <c r="K649" i="7"/>
  <c r="L649" i="7"/>
  <c r="S649" i="4"/>
  <c r="T648" i="4"/>
  <c r="L650" i="7" l="1"/>
  <c r="S650" i="4"/>
  <c r="T649" i="4"/>
  <c r="M649" i="7"/>
  <c r="K650" i="7"/>
  <c r="L651" i="7" l="1"/>
  <c r="T650" i="4"/>
  <c r="S651" i="4"/>
  <c r="M650" i="7"/>
  <c r="K651" i="7"/>
  <c r="L652" i="7" l="1"/>
  <c r="T651" i="4"/>
  <c r="S652" i="4"/>
  <c r="K652" i="7"/>
  <c r="M651" i="7"/>
  <c r="M652" i="7" l="1"/>
  <c r="K653" i="7"/>
  <c r="L653" i="7"/>
  <c r="S653" i="4"/>
  <c r="T652" i="4"/>
  <c r="L654" i="7" l="1"/>
  <c r="S654" i="4"/>
  <c r="T653" i="4"/>
  <c r="M653" i="7"/>
  <c r="K654" i="7"/>
  <c r="L655" i="7" l="1"/>
  <c r="T654" i="4"/>
  <c r="S655" i="4"/>
  <c r="M654" i="7"/>
  <c r="K655" i="7"/>
  <c r="L656" i="7" l="1"/>
  <c r="T655" i="4"/>
  <c r="S656" i="4"/>
  <c r="K656" i="7"/>
  <c r="M655" i="7"/>
  <c r="K657" i="7" l="1"/>
  <c r="M656" i="7"/>
  <c r="L657" i="7"/>
  <c r="S657" i="4"/>
  <c r="T656" i="4"/>
  <c r="L658" i="7" l="1"/>
  <c r="S658" i="4"/>
  <c r="T657" i="4"/>
  <c r="K658" i="7"/>
  <c r="M657" i="7"/>
  <c r="M658" i="7" l="1"/>
  <c r="K659" i="7"/>
  <c r="L659" i="7"/>
  <c r="T658" i="4"/>
  <c r="S659" i="4"/>
  <c r="M659" i="7" l="1"/>
  <c r="K660" i="7"/>
  <c r="L660" i="7"/>
  <c r="T659" i="4"/>
  <c r="S660" i="4"/>
  <c r="M660" i="7" l="1"/>
  <c r="K661" i="7"/>
  <c r="L661" i="7"/>
  <c r="S661" i="4"/>
  <c r="T660" i="4"/>
  <c r="L662" i="7" l="1"/>
  <c r="S662" i="4"/>
  <c r="T661" i="4"/>
  <c r="K662" i="7"/>
  <c r="M661" i="7"/>
  <c r="M662" i="7" l="1"/>
  <c r="K663" i="7"/>
  <c r="L663" i="7"/>
  <c r="T662" i="4"/>
  <c r="S663" i="4"/>
  <c r="M663" i="7" l="1"/>
  <c r="K664" i="7"/>
  <c r="L664" i="7"/>
  <c r="T663" i="4"/>
  <c r="S664" i="4"/>
  <c r="M664" i="7" l="1"/>
  <c r="K665" i="7"/>
  <c r="L665" i="7"/>
  <c r="S665" i="4"/>
  <c r="T664" i="4"/>
  <c r="L666" i="7" l="1"/>
  <c r="S666" i="4"/>
  <c r="T665" i="4"/>
  <c r="K666" i="7"/>
  <c r="M665" i="7"/>
  <c r="M666" i="7" l="1"/>
  <c r="K667" i="7"/>
  <c r="L667" i="7"/>
  <c r="T666" i="4"/>
  <c r="S667" i="4"/>
  <c r="M667" i="7" l="1"/>
  <c r="K668" i="7"/>
  <c r="L668" i="7"/>
  <c r="T667" i="4"/>
  <c r="S668" i="4"/>
  <c r="M668" i="7" l="1"/>
  <c r="K669" i="7"/>
  <c r="L669" i="7"/>
  <c r="S669" i="4"/>
  <c r="T668" i="4"/>
  <c r="L670" i="7" l="1"/>
  <c r="S670" i="4"/>
  <c r="T669" i="4"/>
  <c r="K670" i="7"/>
  <c r="M669" i="7"/>
  <c r="M670" i="7" l="1"/>
  <c r="K671" i="7"/>
  <c r="L671" i="7"/>
  <c r="T670" i="4"/>
  <c r="S671" i="4"/>
  <c r="M671" i="7" l="1"/>
  <c r="K672" i="7"/>
  <c r="L672" i="7"/>
  <c r="T671" i="4"/>
  <c r="S672" i="4"/>
  <c r="M672" i="7" l="1"/>
  <c r="K673" i="7"/>
  <c r="L673" i="7"/>
  <c r="S673" i="4"/>
  <c r="T672" i="4"/>
  <c r="K674" i="7" l="1"/>
  <c r="M673" i="7"/>
  <c r="L674" i="7"/>
  <c r="S674" i="4"/>
  <c r="T673" i="4"/>
  <c r="M674" i="7" l="1"/>
  <c r="K675" i="7"/>
  <c r="L675" i="7"/>
  <c r="T674" i="4"/>
  <c r="S675" i="4"/>
  <c r="M675" i="7" l="1"/>
  <c r="K676" i="7"/>
  <c r="L676" i="7"/>
  <c r="T675" i="4"/>
  <c r="S676" i="4"/>
  <c r="M676" i="7" l="1"/>
  <c r="K677" i="7"/>
  <c r="L677" i="7"/>
  <c r="S677" i="4"/>
  <c r="T676" i="4"/>
  <c r="L678" i="7" l="1"/>
  <c r="S678" i="4"/>
  <c r="T677" i="4"/>
  <c r="K678" i="7"/>
  <c r="M677" i="7"/>
  <c r="M678" i="7" l="1"/>
  <c r="K679" i="7"/>
  <c r="L679" i="7"/>
  <c r="T678" i="4"/>
  <c r="S679" i="4"/>
  <c r="M679" i="7" l="1"/>
  <c r="K680" i="7"/>
  <c r="L680" i="7"/>
  <c r="T679" i="4"/>
  <c r="S680" i="4"/>
  <c r="M680" i="7" l="1"/>
  <c r="K681" i="7"/>
  <c r="L681" i="7"/>
  <c r="S681" i="4"/>
  <c r="T680" i="4"/>
  <c r="L682" i="7" l="1"/>
  <c r="S682" i="4"/>
  <c r="T681" i="4"/>
  <c r="K682" i="7"/>
  <c r="M681" i="7"/>
  <c r="M682" i="7" l="1"/>
  <c r="K683" i="7"/>
  <c r="L683" i="7"/>
  <c r="T682" i="4"/>
  <c r="S683" i="4"/>
  <c r="M683" i="7" l="1"/>
  <c r="K684" i="7"/>
  <c r="L684" i="7"/>
  <c r="T683" i="4"/>
  <c r="S684" i="4"/>
  <c r="M684" i="7" l="1"/>
  <c r="K685" i="7"/>
  <c r="L685" i="7"/>
  <c r="S685" i="4"/>
  <c r="T684" i="4"/>
  <c r="L686" i="7" l="1"/>
  <c r="S686" i="4"/>
  <c r="T685" i="4"/>
  <c r="K686" i="7"/>
  <c r="M685" i="7"/>
  <c r="M686" i="7" l="1"/>
  <c r="K687" i="7"/>
  <c r="L687" i="7"/>
  <c r="T686" i="4"/>
  <c r="S687" i="4"/>
  <c r="M687" i="7" l="1"/>
  <c r="K688" i="7"/>
  <c r="L688" i="7"/>
  <c r="T687" i="4"/>
  <c r="S688" i="4"/>
  <c r="M688" i="7" l="1"/>
  <c r="K689" i="7"/>
  <c r="L689" i="7"/>
  <c r="S689" i="4"/>
  <c r="T688" i="4"/>
  <c r="L690" i="7" l="1"/>
  <c r="S690" i="4"/>
  <c r="T689" i="4"/>
  <c r="K690" i="7"/>
  <c r="M689" i="7"/>
  <c r="M690" i="7" l="1"/>
  <c r="K691" i="7"/>
  <c r="L691" i="7"/>
  <c r="T690" i="4"/>
  <c r="S691" i="4"/>
  <c r="M691" i="7" l="1"/>
  <c r="K692" i="7"/>
  <c r="L692" i="7"/>
  <c r="T691" i="4"/>
  <c r="S692" i="4"/>
  <c r="M692" i="7" l="1"/>
  <c r="K693" i="7"/>
  <c r="L693" i="7"/>
  <c r="S693" i="4"/>
  <c r="T692" i="4"/>
  <c r="L694" i="7" l="1"/>
  <c r="S694" i="4"/>
  <c r="T693" i="4"/>
  <c r="K694" i="7"/>
  <c r="M693" i="7"/>
  <c r="M694" i="7" l="1"/>
  <c r="K695" i="7"/>
  <c r="L695" i="7"/>
  <c r="T694" i="4"/>
  <c r="S695" i="4"/>
  <c r="M695" i="7" l="1"/>
  <c r="K696" i="7"/>
  <c r="L696" i="7"/>
  <c r="T695" i="4"/>
  <c r="S696" i="4"/>
  <c r="M696" i="7" l="1"/>
  <c r="K697" i="7"/>
  <c r="L697" i="7"/>
  <c r="S697" i="4"/>
  <c r="T696" i="4"/>
  <c r="L698" i="7" l="1"/>
  <c r="S698" i="4"/>
  <c r="T697" i="4"/>
  <c r="K698" i="7"/>
  <c r="M697" i="7"/>
  <c r="M698" i="7" l="1"/>
  <c r="K699" i="7"/>
  <c r="L699" i="7"/>
  <c r="T698" i="4"/>
  <c r="S699" i="4"/>
  <c r="M699" i="7" l="1"/>
  <c r="K700" i="7"/>
  <c r="L700" i="7"/>
  <c r="T699" i="4"/>
  <c r="S700" i="4"/>
  <c r="K701" i="7" l="1"/>
  <c r="M700" i="7"/>
  <c r="L701" i="7"/>
  <c r="S701" i="4"/>
  <c r="T700" i="4"/>
  <c r="L702" i="7" l="1"/>
  <c r="S702" i="4"/>
  <c r="T701" i="4"/>
  <c r="M701" i="7"/>
  <c r="K702" i="7"/>
  <c r="L703" i="7" l="1"/>
  <c r="T702" i="4"/>
  <c r="S703" i="4"/>
  <c r="M702" i="7"/>
  <c r="K703" i="7"/>
  <c r="L704" i="7" l="1"/>
  <c r="T703" i="4"/>
  <c r="S704" i="4"/>
  <c r="M703" i="7"/>
  <c r="K704" i="7"/>
  <c r="L705" i="7" l="1"/>
  <c r="S705" i="4"/>
  <c r="T704" i="4"/>
  <c r="K705" i="7"/>
  <c r="M704" i="7"/>
  <c r="L706" i="7" l="1"/>
  <c r="S706" i="4"/>
  <c r="T705" i="4"/>
  <c r="K706" i="7"/>
  <c r="M705" i="7"/>
  <c r="M706" i="7" l="1"/>
  <c r="K707" i="7"/>
  <c r="L707" i="7"/>
  <c r="T706" i="4"/>
  <c r="S707" i="4"/>
  <c r="M707" i="7" l="1"/>
  <c r="K708" i="7"/>
  <c r="L708" i="7"/>
  <c r="T707" i="4"/>
  <c r="S708" i="4"/>
  <c r="K709" i="7" l="1"/>
  <c r="M708" i="7"/>
  <c r="L709" i="7"/>
  <c r="S709" i="4"/>
  <c r="T708" i="4"/>
  <c r="L710" i="7" l="1"/>
  <c r="S710" i="4"/>
  <c r="T709" i="4"/>
  <c r="M709" i="7"/>
  <c r="K710" i="7"/>
  <c r="L711" i="7" l="1"/>
  <c r="T710" i="4"/>
  <c r="S711" i="4"/>
  <c r="M710" i="7"/>
  <c r="K711" i="7"/>
  <c r="L712" i="7" l="1"/>
  <c r="T711" i="4"/>
  <c r="S712" i="4"/>
  <c r="M711" i="7"/>
  <c r="K712" i="7"/>
  <c r="L713" i="7" l="1"/>
  <c r="S713" i="4"/>
  <c r="T712" i="4"/>
  <c r="K713" i="7"/>
  <c r="M712" i="7"/>
  <c r="K714" i="7" l="1"/>
  <c r="M713" i="7"/>
  <c r="L714" i="7"/>
  <c r="S714" i="4"/>
  <c r="T713" i="4"/>
  <c r="L715" i="7" l="1"/>
  <c r="T714" i="4"/>
  <c r="S715" i="4"/>
  <c r="M714" i="7"/>
  <c r="K715" i="7"/>
  <c r="L716" i="7" l="1"/>
  <c r="T715" i="4"/>
  <c r="S716" i="4"/>
  <c r="M715" i="7"/>
  <c r="K716" i="7"/>
  <c r="L717" i="7" l="1"/>
  <c r="S717" i="4"/>
  <c r="T716" i="4"/>
  <c r="M716" i="7"/>
  <c r="K717" i="7"/>
  <c r="L718" i="7" l="1"/>
  <c r="S718" i="4"/>
  <c r="T717" i="4"/>
  <c r="K718" i="7"/>
  <c r="M717" i="7"/>
  <c r="M718" i="7" l="1"/>
  <c r="K719" i="7"/>
  <c r="L719" i="7"/>
  <c r="T718" i="4"/>
  <c r="S719" i="4"/>
  <c r="M719" i="7" l="1"/>
  <c r="K720" i="7"/>
  <c r="L720" i="7"/>
  <c r="T719" i="4"/>
  <c r="S720" i="4"/>
  <c r="M720" i="7" l="1"/>
  <c r="K721" i="7"/>
  <c r="L721" i="7"/>
  <c r="S721" i="4"/>
  <c r="T720" i="4"/>
  <c r="L722" i="7" l="1"/>
  <c r="S722" i="4"/>
  <c r="T721" i="4"/>
  <c r="K722" i="7"/>
  <c r="M721" i="7"/>
  <c r="L723" i="7" l="1"/>
  <c r="T722" i="4"/>
  <c r="S723" i="4"/>
  <c r="M722" i="7"/>
  <c r="K723" i="7"/>
  <c r="L724" i="7" l="1"/>
  <c r="T723" i="4"/>
  <c r="S724" i="4"/>
  <c r="M723" i="7"/>
  <c r="K724" i="7"/>
  <c r="L725" i="7" l="1"/>
  <c r="S725" i="4"/>
  <c r="T724" i="4"/>
  <c r="M724" i="7"/>
  <c r="K725" i="7"/>
  <c r="L726" i="7" l="1"/>
  <c r="S726" i="4"/>
  <c r="T725" i="4"/>
  <c r="K726" i="7"/>
  <c r="M725" i="7"/>
  <c r="M726" i="7" l="1"/>
  <c r="K727" i="7"/>
  <c r="L727" i="7"/>
  <c r="T726" i="4"/>
  <c r="S727" i="4"/>
  <c r="M727" i="7" l="1"/>
  <c r="K728" i="7"/>
  <c r="L728" i="7"/>
  <c r="T727" i="4"/>
  <c r="S728" i="4"/>
  <c r="M728" i="7" l="1"/>
  <c r="K729" i="7"/>
  <c r="L729" i="7"/>
  <c r="S729" i="4"/>
  <c r="T728" i="4"/>
  <c r="L730" i="7" l="1"/>
  <c r="S730" i="4"/>
  <c r="T729" i="4"/>
  <c r="K730" i="7"/>
  <c r="M729" i="7"/>
  <c r="M730" i="7" l="1"/>
  <c r="K731" i="7"/>
  <c r="L731" i="7"/>
  <c r="T730" i="4"/>
  <c r="S731" i="4"/>
  <c r="M731" i="7" l="1"/>
  <c r="K732" i="7"/>
  <c r="L732" i="7"/>
  <c r="T731" i="4"/>
  <c r="S732" i="4"/>
  <c r="M732" i="7" l="1"/>
  <c r="K733" i="7"/>
  <c r="L733" i="7"/>
  <c r="S733" i="4"/>
  <c r="T732" i="4"/>
  <c r="L734" i="7" l="1"/>
  <c r="S734" i="4"/>
  <c r="T733" i="4"/>
  <c r="K734" i="7"/>
  <c r="M733" i="7"/>
  <c r="L735" i="7" l="1"/>
  <c r="T734" i="4"/>
  <c r="S735" i="4"/>
  <c r="M734" i="7"/>
  <c r="K735" i="7"/>
  <c r="L736" i="7" l="1"/>
  <c r="T735" i="4"/>
  <c r="S736" i="4"/>
  <c r="M735" i="7"/>
  <c r="K736" i="7"/>
  <c r="L737" i="7" l="1"/>
  <c r="S737" i="4"/>
  <c r="T736" i="4"/>
  <c r="M736" i="7"/>
  <c r="K737" i="7"/>
  <c r="L738" i="7" l="1"/>
  <c r="S738" i="4"/>
  <c r="T737" i="4"/>
  <c r="K738" i="7"/>
  <c r="M737" i="7"/>
  <c r="M738" i="7" l="1"/>
  <c r="K739" i="7"/>
  <c r="L739" i="7"/>
  <c r="T738" i="4"/>
  <c r="S739" i="4"/>
  <c r="M739" i="7" l="1"/>
  <c r="K740" i="7"/>
  <c r="L740" i="7"/>
  <c r="T739" i="4"/>
  <c r="S740" i="4"/>
  <c r="M740" i="7" l="1"/>
  <c r="K741" i="7"/>
  <c r="L741" i="7"/>
  <c r="S741" i="4"/>
  <c r="T740" i="4"/>
  <c r="L742" i="7" l="1"/>
  <c r="S742" i="4"/>
  <c r="T741" i="4"/>
  <c r="K742" i="7"/>
  <c r="M741" i="7"/>
  <c r="L743" i="7" l="1"/>
  <c r="T742" i="4"/>
  <c r="S743" i="4"/>
  <c r="M742" i="7"/>
  <c r="K743" i="7"/>
  <c r="L744" i="7" l="1"/>
  <c r="T743" i="4"/>
  <c r="S744" i="4"/>
  <c r="M743" i="7"/>
  <c r="K744" i="7"/>
  <c r="L745" i="7" l="1"/>
  <c r="S745" i="4"/>
  <c r="T744" i="4"/>
  <c r="M744" i="7"/>
  <c r="K745" i="7"/>
  <c r="L746" i="7" l="1"/>
  <c r="S746" i="4"/>
  <c r="T745" i="4"/>
  <c r="K746" i="7"/>
  <c r="M745" i="7"/>
  <c r="M746" i="7" l="1"/>
  <c r="K747" i="7"/>
  <c r="L747" i="7"/>
  <c r="T746" i="4"/>
  <c r="S747" i="4"/>
  <c r="M747" i="7" l="1"/>
  <c r="K748" i="7"/>
  <c r="L748" i="7"/>
  <c r="T747" i="4"/>
  <c r="S748" i="4"/>
  <c r="M748" i="7" l="1"/>
  <c r="K749" i="7"/>
  <c r="L749" i="7"/>
  <c r="S749" i="4"/>
  <c r="T748" i="4"/>
  <c r="L750" i="7" l="1"/>
  <c r="S750" i="4"/>
  <c r="T749" i="4"/>
  <c r="K750" i="7"/>
  <c r="M749" i="7"/>
  <c r="M750" i="7" l="1"/>
  <c r="K751" i="7"/>
  <c r="L751" i="7"/>
  <c r="T750" i="4"/>
  <c r="S751" i="4"/>
  <c r="M751" i="7" l="1"/>
  <c r="K752" i="7"/>
  <c r="L752" i="7"/>
  <c r="T751" i="4"/>
  <c r="S752" i="4"/>
  <c r="M752" i="7" l="1"/>
  <c r="K753" i="7"/>
  <c r="L753" i="7"/>
  <c r="S753" i="4"/>
  <c r="T752" i="4"/>
  <c r="L754" i="7" l="1"/>
  <c r="S754" i="4"/>
  <c r="T753" i="4"/>
  <c r="K754" i="7"/>
  <c r="M753" i="7"/>
  <c r="L755" i="7" l="1"/>
  <c r="T754" i="4"/>
  <c r="S755" i="4"/>
  <c r="M754" i="7"/>
  <c r="K755" i="7"/>
  <c r="L756" i="7" l="1"/>
  <c r="T755" i="4"/>
  <c r="S756" i="4"/>
  <c r="K756" i="7"/>
  <c r="M755" i="7"/>
  <c r="K757" i="7" l="1"/>
  <c r="M756" i="7"/>
  <c r="L757" i="7"/>
  <c r="S757" i="4"/>
  <c r="T756" i="4"/>
  <c r="L758" i="7" l="1"/>
  <c r="S758" i="4"/>
  <c r="T757" i="4"/>
  <c r="M757" i="7"/>
  <c r="K758" i="7"/>
  <c r="L759" i="7" l="1"/>
  <c r="T758" i="4"/>
  <c r="S759" i="4"/>
  <c r="K759" i="7"/>
  <c r="M758" i="7"/>
  <c r="M759" i="7" l="1"/>
  <c r="K760" i="7"/>
  <c r="L760" i="7"/>
  <c r="T759" i="4"/>
  <c r="S760" i="4"/>
  <c r="M760" i="7" l="1"/>
  <c r="K761" i="7"/>
  <c r="L761" i="7"/>
  <c r="S761" i="4"/>
  <c r="T760" i="4"/>
  <c r="L762" i="7" l="1"/>
  <c r="S762" i="4"/>
  <c r="T761" i="4"/>
  <c r="M761" i="7"/>
  <c r="K762" i="7"/>
  <c r="L763" i="7" l="1"/>
  <c r="T762" i="4"/>
  <c r="S763" i="4"/>
  <c r="K763" i="7"/>
  <c r="M762" i="7"/>
  <c r="M763" i="7" l="1"/>
  <c r="K764" i="7"/>
  <c r="L764" i="7"/>
  <c r="T763" i="4"/>
  <c r="S764" i="4"/>
  <c r="M764" i="7" l="1"/>
  <c r="K765" i="7"/>
  <c r="L765" i="7"/>
  <c r="S765" i="4"/>
  <c r="T764" i="4"/>
  <c r="L766" i="7" l="1"/>
  <c r="S766" i="4"/>
  <c r="T765" i="4"/>
  <c r="M765" i="7"/>
  <c r="K766" i="7"/>
  <c r="L767" i="7" l="1"/>
  <c r="T766" i="4"/>
  <c r="S767" i="4"/>
  <c r="K767" i="7"/>
  <c r="M766" i="7"/>
  <c r="M767" i="7" l="1"/>
  <c r="K768" i="7"/>
  <c r="L768" i="7"/>
  <c r="T767" i="4"/>
  <c r="S768" i="4"/>
  <c r="M768" i="7" l="1"/>
  <c r="K769" i="7"/>
  <c r="L769" i="7"/>
  <c r="S769" i="4"/>
  <c r="T768" i="4"/>
  <c r="L770" i="7" l="1"/>
  <c r="S770" i="4"/>
  <c r="T769" i="4"/>
  <c r="M769" i="7"/>
  <c r="K770" i="7"/>
  <c r="L771" i="7" l="1"/>
  <c r="T770" i="4"/>
  <c r="S771" i="4"/>
  <c r="K771" i="7"/>
  <c r="M770" i="7"/>
  <c r="M771" i="7" l="1"/>
  <c r="K772" i="7"/>
  <c r="L772" i="7"/>
  <c r="T771" i="4"/>
  <c r="S772" i="4"/>
  <c r="M772" i="7" l="1"/>
  <c r="K773" i="7"/>
  <c r="L773" i="7"/>
  <c r="S773" i="4"/>
  <c r="T772" i="4"/>
  <c r="L774" i="7" l="1"/>
  <c r="S774" i="4"/>
  <c r="T773" i="4"/>
  <c r="M773" i="7"/>
  <c r="K774" i="7"/>
  <c r="L775" i="7" l="1"/>
  <c r="T774" i="4"/>
  <c r="S775" i="4"/>
  <c r="K775" i="7"/>
  <c r="M774" i="7"/>
  <c r="M775" i="7" l="1"/>
  <c r="K776" i="7"/>
  <c r="L776" i="7"/>
  <c r="T775" i="4"/>
  <c r="S776" i="4"/>
  <c r="M776" i="7" l="1"/>
  <c r="K777" i="7"/>
  <c r="L777" i="7"/>
  <c r="S777" i="4"/>
  <c r="T776" i="4"/>
  <c r="L778" i="7" l="1"/>
  <c r="S778" i="4"/>
  <c r="T777" i="4"/>
  <c r="M777" i="7"/>
  <c r="K778" i="7"/>
  <c r="L779" i="7" l="1"/>
  <c r="T778" i="4"/>
  <c r="S779" i="4"/>
  <c r="K779" i="7"/>
  <c r="M778" i="7"/>
  <c r="M779" i="7" l="1"/>
  <c r="K780" i="7"/>
  <c r="L780" i="7"/>
  <c r="T779" i="4"/>
  <c r="S780" i="4"/>
  <c r="M780" i="7" l="1"/>
  <c r="K781" i="7"/>
  <c r="L781" i="7"/>
  <c r="S781" i="4"/>
  <c r="T780" i="4"/>
  <c r="L782" i="7" l="1"/>
  <c r="S782" i="4"/>
  <c r="T781" i="4"/>
  <c r="M781" i="7"/>
  <c r="K782" i="7"/>
  <c r="L783" i="7" l="1"/>
  <c r="T782" i="4"/>
  <c r="S783" i="4"/>
  <c r="K783" i="7"/>
  <c r="M782" i="7"/>
  <c r="M783" i="7" l="1"/>
  <c r="K784" i="7"/>
  <c r="L784" i="7"/>
  <c r="T783" i="4"/>
  <c r="S784" i="4"/>
  <c r="K785" i="7" l="1"/>
  <c r="M784" i="7"/>
  <c r="L785" i="7"/>
  <c r="S785" i="4"/>
  <c r="T784" i="4"/>
  <c r="L786" i="7" l="1"/>
  <c r="S786" i="4"/>
  <c r="T785" i="4"/>
  <c r="K786" i="7"/>
  <c r="M785" i="7"/>
  <c r="L787" i="7" l="1"/>
  <c r="T786" i="4"/>
  <c r="S787" i="4"/>
  <c r="K787" i="7"/>
  <c r="M786" i="7"/>
  <c r="M787" i="7" l="1"/>
  <c r="K788" i="7"/>
  <c r="L788" i="7"/>
  <c r="T787" i="4"/>
  <c r="S788" i="4"/>
  <c r="M788" i="7" l="1"/>
  <c r="K789" i="7"/>
  <c r="L789" i="7"/>
  <c r="S789" i="4"/>
  <c r="T788" i="4"/>
  <c r="L790" i="7" l="1"/>
  <c r="S790" i="4"/>
  <c r="T789" i="4"/>
  <c r="K790" i="7"/>
  <c r="M789" i="7"/>
  <c r="L791" i="7" l="1"/>
  <c r="T790" i="4"/>
  <c r="S791" i="4"/>
  <c r="M790" i="7"/>
  <c r="K791" i="7"/>
  <c r="L792" i="7" l="1"/>
  <c r="T791" i="4"/>
  <c r="S792" i="4"/>
  <c r="M791" i="7"/>
  <c r="K792" i="7"/>
  <c r="L793" i="7" l="1"/>
  <c r="S793" i="4"/>
  <c r="T792" i="4"/>
  <c r="M792" i="7"/>
  <c r="K793" i="7"/>
  <c r="L794" i="7" l="1"/>
  <c r="S794" i="4"/>
  <c r="T793" i="4"/>
  <c r="K794" i="7"/>
  <c r="M793" i="7"/>
  <c r="M794" i="7" l="1"/>
  <c r="K795" i="7"/>
  <c r="L795" i="7"/>
  <c r="T794" i="4"/>
  <c r="S795" i="4"/>
  <c r="M795" i="7" l="1"/>
  <c r="K796" i="7"/>
  <c r="L796" i="7"/>
  <c r="T795" i="4"/>
  <c r="S796" i="4"/>
  <c r="M796" i="7" l="1"/>
  <c r="K797" i="7"/>
  <c r="L797" i="7"/>
  <c r="S797" i="4"/>
  <c r="T796" i="4"/>
  <c r="L798" i="7" l="1"/>
  <c r="S798" i="4"/>
  <c r="T797" i="4"/>
  <c r="K798" i="7"/>
  <c r="M797" i="7"/>
  <c r="L799" i="7" l="1"/>
  <c r="T798" i="4"/>
  <c r="S799" i="4"/>
  <c r="M798" i="7"/>
  <c r="K799" i="7"/>
  <c r="L800" i="7" l="1"/>
  <c r="T799" i="4"/>
  <c r="S800" i="4"/>
  <c r="M799" i="7"/>
  <c r="K800" i="7"/>
  <c r="L801" i="7" l="1"/>
  <c r="S801" i="4"/>
  <c r="T800" i="4"/>
  <c r="M800" i="7"/>
  <c r="K801" i="7"/>
  <c r="L802" i="7" l="1"/>
  <c r="S802" i="4"/>
  <c r="T801" i="4"/>
  <c r="K802" i="7"/>
  <c r="M801" i="7"/>
  <c r="M802" i="7" l="1"/>
  <c r="K803" i="7"/>
  <c r="L803" i="7"/>
  <c r="T802" i="4"/>
  <c r="S803" i="4"/>
  <c r="M803" i="7" l="1"/>
  <c r="K804" i="7"/>
  <c r="L804" i="7"/>
  <c r="T803" i="4"/>
  <c r="S804" i="4"/>
  <c r="K805" i="7" l="1"/>
  <c r="M804" i="7"/>
  <c r="L805" i="7"/>
  <c r="S805" i="4"/>
  <c r="T804" i="4"/>
  <c r="L806" i="7" l="1"/>
  <c r="S806" i="4"/>
  <c r="T805" i="4"/>
  <c r="M805" i="7"/>
  <c r="K806" i="7"/>
  <c r="L807" i="7" l="1"/>
  <c r="T806" i="4"/>
  <c r="S807" i="4"/>
  <c r="K807" i="7"/>
  <c r="M806" i="7"/>
  <c r="M807" i="7" l="1"/>
  <c r="K808" i="7"/>
  <c r="L808" i="7"/>
  <c r="T807" i="4"/>
  <c r="S808" i="4"/>
  <c r="K809" i="7" l="1"/>
  <c r="M808" i="7"/>
  <c r="L809" i="7"/>
  <c r="S809" i="4"/>
  <c r="T808" i="4"/>
  <c r="L810" i="7" l="1"/>
  <c r="S810" i="4"/>
  <c r="T809" i="4"/>
  <c r="M809" i="7"/>
  <c r="K810" i="7"/>
  <c r="L811" i="7" l="1"/>
  <c r="T810" i="4"/>
  <c r="S811" i="4"/>
  <c r="K811" i="7"/>
  <c r="M810" i="7"/>
  <c r="M811" i="7" l="1"/>
  <c r="K812" i="7"/>
  <c r="L812" i="7"/>
  <c r="T811" i="4"/>
  <c r="S812" i="4"/>
  <c r="M812" i="7" l="1"/>
  <c r="K813" i="7"/>
  <c r="L813" i="7"/>
  <c r="S813" i="4"/>
  <c r="T812" i="4"/>
  <c r="L814" i="7" l="1"/>
  <c r="S814" i="4"/>
  <c r="T813" i="4"/>
  <c r="M813" i="7"/>
  <c r="K814" i="7"/>
  <c r="L815" i="7" l="1"/>
  <c r="T814" i="4"/>
  <c r="S815" i="4"/>
  <c r="K815" i="7"/>
  <c r="M814" i="7"/>
  <c r="L816" i="7" l="1"/>
  <c r="T815" i="4"/>
  <c r="S816" i="4"/>
  <c r="M815" i="7"/>
  <c r="K816" i="7"/>
  <c r="L817" i="7" l="1"/>
  <c r="S817" i="4"/>
  <c r="T816" i="4"/>
  <c r="M816" i="7"/>
  <c r="K817" i="7"/>
  <c r="L818" i="7" l="1"/>
  <c r="S818" i="4"/>
  <c r="T817" i="4"/>
  <c r="M817" i="7"/>
  <c r="K818" i="7"/>
  <c r="L819" i="7" l="1"/>
  <c r="T818" i="4"/>
  <c r="S819" i="4"/>
  <c r="K819" i="7"/>
  <c r="M818" i="7"/>
  <c r="M819" i="7" l="1"/>
  <c r="K820" i="7"/>
  <c r="L820" i="7"/>
  <c r="T819" i="4"/>
  <c r="S820" i="4"/>
  <c r="M820" i="7" l="1"/>
  <c r="K821" i="7"/>
  <c r="L821" i="7"/>
  <c r="S821" i="4"/>
  <c r="T820" i="4"/>
  <c r="L822" i="7" l="1"/>
  <c r="S822" i="4"/>
  <c r="T821" i="4"/>
  <c r="M821" i="7"/>
  <c r="K822" i="7"/>
  <c r="L823" i="7" l="1"/>
  <c r="T822" i="4"/>
  <c r="S823" i="4"/>
  <c r="K823" i="7"/>
  <c r="M822" i="7"/>
  <c r="M823" i="7" l="1"/>
  <c r="K824" i="7"/>
  <c r="L824" i="7"/>
  <c r="T823" i="4"/>
  <c r="S824" i="4"/>
  <c r="M824" i="7" l="1"/>
  <c r="K825" i="7"/>
  <c r="L825" i="7"/>
  <c r="S825" i="4"/>
  <c r="T824" i="4"/>
  <c r="L826" i="7" l="1"/>
  <c r="S826" i="4"/>
  <c r="T825" i="4"/>
  <c r="M825" i="7"/>
  <c r="K826" i="7"/>
  <c r="L827" i="7" l="1"/>
  <c r="T826" i="4"/>
  <c r="S827" i="4"/>
  <c r="K827" i="7"/>
  <c r="M826" i="7"/>
  <c r="M827" i="7" l="1"/>
  <c r="K828" i="7"/>
  <c r="L828" i="7"/>
  <c r="T827" i="4"/>
  <c r="S828" i="4"/>
  <c r="M828" i="7" l="1"/>
  <c r="K829" i="7"/>
  <c r="L829" i="7"/>
  <c r="S829" i="4"/>
  <c r="T828" i="4"/>
  <c r="L830" i="7" l="1"/>
  <c r="S830" i="4"/>
  <c r="T829" i="4"/>
  <c r="M829" i="7"/>
  <c r="K830" i="7"/>
  <c r="L831" i="7" l="1"/>
  <c r="T830" i="4"/>
  <c r="S831" i="4"/>
  <c r="K831" i="7"/>
  <c r="M830" i="7"/>
  <c r="M831" i="7" l="1"/>
  <c r="K832" i="7"/>
  <c r="L832" i="7"/>
  <c r="T831" i="4"/>
  <c r="S832" i="4"/>
  <c r="M832" i="7" l="1"/>
  <c r="K833" i="7"/>
  <c r="L833" i="7"/>
  <c r="S833" i="4"/>
  <c r="T832" i="4"/>
  <c r="L834" i="7" l="1"/>
  <c r="S834" i="4"/>
  <c r="T833" i="4"/>
  <c r="M833" i="7"/>
  <c r="K834" i="7"/>
  <c r="L835" i="7" l="1"/>
  <c r="T834" i="4"/>
  <c r="S835" i="4"/>
  <c r="K835" i="7"/>
  <c r="M834" i="7"/>
  <c r="M835" i="7" l="1"/>
  <c r="K836" i="7"/>
  <c r="L836" i="7"/>
  <c r="T835" i="4"/>
  <c r="S836" i="4"/>
  <c r="M836" i="7" l="1"/>
  <c r="K837" i="7"/>
  <c r="L837" i="7"/>
  <c r="S837" i="4"/>
  <c r="T836" i="4"/>
  <c r="L838" i="7" l="1"/>
  <c r="S838" i="4"/>
  <c r="T837" i="4"/>
  <c r="M837" i="7"/>
  <c r="K838" i="7"/>
  <c r="L839" i="7" l="1"/>
  <c r="T838" i="4"/>
  <c r="S839" i="4"/>
  <c r="K839" i="7"/>
  <c r="M838" i="7"/>
  <c r="L840" i="7" l="1"/>
  <c r="T839" i="4"/>
  <c r="S840" i="4"/>
  <c r="M839" i="7"/>
  <c r="K840" i="7"/>
  <c r="L841" i="7" l="1"/>
  <c r="S841" i="4"/>
  <c r="T841" i="4" s="1"/>
  <c r="T840" i="4"/>
  <c r="M840" i="7"/>
  <c r="K841" i="7"/>
  <c r="M841" i="7" s="1"/>
  <c r="B18" i="1" s="1"/>
  <c r="B19" i="1" l="1"/>
  <c r="H16" i="2"/>
  <c r="H98" i="3"/>
</calcChain>
</file>

<file path=xl/sharedStrings.xml><?xml version="1.0" encoding="utf-8"?>
<sst xmlns="http://schemas.openxmlformats.org/spreadsheetml/2006/main" count="7431" uniqueCount="253">
  <si>
    <t>AORDS v3.1 Past Performance</t>
  </si>
  <si>
    <t>MNQ1! 5-minute, TradingView Strategy Tester, default settings. Trades from 2019-05-06 to 2026-10-26. Times are New York (Eastern) time.</t>
  </si>
  <si>
    <t>Metric</t>
  </si>
  <si>
    <t>Value</t>
  </si>
  <si>
    <t>Annual overview</t>
  </si>
  <si>
    <t>By setup</t>
  </si>
  <si>
    <t>Total PnL</t>
  </si>
  <si>
    <t>Year</t>
  </si>
  <si>
    <t>PnL</t>
  </si>
  <si>
    <t>Setup</t>
  </si>
  <si>
    <t>Trades</t>
  </si>
  <si>
    <t>Win Rate</t>
  </si>
  <si>
    <t>Profit Factor</t>
  </si>
  <si>
    <t>ORB</t>
  </si>
  <si>
    <t>Winning trades</t>
  </si>
  <si>
    <t>CISD Continuation</t>
  </si>
  <si>
    <t>Losing trades</t>
  </si>
  <si>
    <t>CISD Reversal</t>
  </si>
  <si>
    <t>Win rate</t>
  </si>
  <si>
    <t>Sweep Retest</t>
  </si>
  <si>
    <t>Profit factor</t>
  </si>
  <si>
    <t>Gap Fill</t>
  </si>
  <si>
    <t>Average trade</t>
  </si>
  <si>
    <t>Average win</t>
  </si>
  <si>
    <t>Average loss</t>
  </si>
  <si>
    <t>Exit reasons</t>
  </si>
  <si>
    <t>Largest win</t>
  </si>
  <si>
    <t>Exit Reason</t>
  </si>
  <si>
    <t>Share</t>
  </si>
  <si>
    <t>Largest loss</t>
  </si>
  <si>
    <t>Target</t>
  </si>
  <si>
    <t>Max drawdown</t>
  </si>
  <si>
    <t>Stop</t>
  </si>
  <si>
    <t>Closed-trade drawdown</t>
  </si>
  <si>
    <t>Break-even stop</t>
  </si>
  <si>
    <t>Commission paid</t>
  </si>
  <si>
    <t>Session close</t>
  </si>
  <si>
    <t>Average contracts</t>
  </si>
  <si>
    <t>Time exit</t>
  </si>
  <si>
    <t>Days with a trade</t>
  </si>
  <si>
    <t>Profitable months</t>
  </si>
  <si>
    <t>Profitable years</t>
  </si>
  <si>
    <t>News days skipped</t>
  </si>
  <si>
    <t>Max drawdown counts open-trade lows; closed-trade drawdown uses closed trades only. Settings are on the Rules sheet.</t>
  </si>
  <si>
    <t>Annual report</t>
  </si>
  <si>
    <t>Results by calendar year.</t>
  </si>
  <si>
    <t>Period</t>
  </si>
  <si>
    <t>Wins</t>
  </si>
  <si>
    <t>Losses</t>
  </si>
  <si>
    <t>Max DD</t>
  </si>
  <si>
    <t>News Days Skipped</t>
  </si>
  <si>
    <t>2019</t>
  </si>
  <si>
    <t>2020</t>
  </si>
  <si>
    <t>2021</t>
  </si>
  <si>
    <t>2022</t>
  </si>
  <si>
    <t>2023</t>
  </si>
  <si>
    <t>2024</t>
  </si>
  <si>
    <t>2025</t>
  </si>
  <si>
    <t>2026</t>
  </si>
  <si>
    <t>All periods</t>
  </si>
  <si>
    <t>Max DD is the largest drop in closed-trade equity within the period; on the All periods row it is the drawdown over the whole test. Trades are grouped by entry date.</t>
  </si>
  <si>
    <t>Monthly report</t>
  </si>
  <si>
    <t>Results by calendar month.</t>
  </si>
  <si>
    <t>All trades report</t>
  </si>
  <si>
    <t>Every trade from the TradingView List of Trades export. PnL is net of commission and 1 tick of slippage per fill.</t>
  </si>
  <si>
    <t>Trade #</t>
  </si>
  <si>
    <t>Entry Date</t>
  </si>
  <si>
    <t>Entry Time ET</t>
  </si>
  <si>
    <t>Exit Date</t>
  </si>
  <si>
    <t>Exit Time ET</t>
  </si>
  <si>
    <t>Side</t>
  </si>
  <si>
    <t>Grade</t>
  </si>
  <si>
    <t>Contracts</t>
  </si>
  <si>
    <t>Entry Price</t>
  </si>
  <si>
    <t>Exit Price</t>
  </si>
  <si>
    <t>Points</t>
  </si>
  <si>
    <t>Net PnL</t>
  </si>
  <si>
    <t>Commission</t>
  </si>
  <si>
    <t>MAE</t>
  </si>
  <si>
    <t>MFE</t>
  </si>
  <si>
    <t>Cum PnL</t>
  </si>
  <si>
    <t>Drawdown</t>
  </si>
  <si>
    <t>Bars Held</t>
  </si>
  <si>
    <t>09:55</t>
  </si>
  <si>
    <t>16:00</t>
  </si>
  <si>
    <t>Long</t>
  </si>
  <si>
    <t>A</t>
  </si>
  <si>
    <t>10:00</t>
  </si>
  <si>
    <t>13:25</t>
  </si>
  <si>
    <t>Short</t>
  </si>
  <si>
    <t>13:30</t>
  </si>
  <si>
    <t>C</t>
  </si>
  <si>
    <t>13:35</t>
  </si>
  <si>
    <t>13:40</t>
  </si>
  <si>
    <t>10:20</t>
  </si>
  <si>
    <t>14:50</t>
  </si>
  <si>
    <t>A+</t>
  </si>
  <si>
    <t>09:50</t>
  </si>
  <si>
    <t>10:15</t>
  </si>
  <si>
    <t>10:25</t>
  </si>
  <si>
    <t>09:40</t>
  </si>
  <si>
    <t>10:30</t>
  </si>
  <si>
    <t>-</t>
  </si>
  <si>
    <t>10:05</t>
  </si>
  <si>
    <t>12:35</t>
  </si>
  <si>
    <t>14:30</t>
  </si>
  <si>
    <t>10:35</t>
  </si>
  <si>
    <t>11:00</t>
  </si>
  <si>
    <t>14:45</t>
  </si>
  <si>
    <t>13:55</t>
  </si>
  <si>
    <t>10:10</t>
  </si>
  <si>
    <t>12:00</t>
  </si>
  <si>
    <t>14:15</t>
  </si>
  <si>
    <t>B</t>
  </si>
  <si>
    <t>09:45</t>
  </si>
  <si>
    <t>14:00</t>
  </si>
  <si>
    <t>11:55</t>
  </si>
  <si>
    <t>11:40</t>
  </si>
  <si>
    <t>11:20</t>
  </si>
  <si>
    <t>14:40</t>
  </si>
  <si>
    <t>11:45</t>
  </si>
  <si>
    <t>13:15</t>
  </si>
  <si>
    <t>14:35</t>
  </si>
  <si>
    <t>15:50</t>
  </si>
  <si>
    <t>10:55</t>
  </si>
  <si>
    <t>12:55</t>
  </si>
  <si>
    <t>14:20</t>
  </si>
  <si>
    <t>13:50</t>
  </si>
  <si>
    <t>12:50</t>
  </si>
  <si>
    <t>10:45</t>
  </si>
  <si>
    <t>14:10</t>
  </si>
  <si>
    <t>12:45</t>
  </si>
  <si>
    <t>10:50</t>
  </si>
  <si>
    <t>12:25</t>
  </si>
  <si>
    <t>11:05</t>
  </si>
  <si>
    <t>10:40</t>
  </si>
  <si>
    <t>15:20</t>
  </si>
  <si>
    <t>15:25</t>
  </si>
  <si>
    <t>15:55</t>
  </si>
  <si>
    <t>13:20</t>
  </si>
  <si>
    <t>15:00</t>
  </si>
  <si>
    <t>14:05</t>
  </si>
  <si>
    <t>15:30</t>
  </si>
  <si>
    <t>11:10</t>
  </si>
  <si>
    <t>11:35</t>
  </si>
  <si>
    <t>14:55</t>
  </si>
  <si>
    <t>11:30</t>
  </si>
  <si>
    <t>11:15</t>
  </si>
  <si>
    <t>15:45</t>
  </si>
  <si>
    <t>15:40</t>
  </si>
  <si>
    <t>12:10</t>
  </si>
  <si>
    <t>18:00</t>
  </si>
  <si>
    <t>15:05</t>
  </si>
  <si>
    <t>12:15</t>
  </si>
  <si>
    <t>13:00</t>
  </si>
  <si>
    <t>12:20</t>
  </si>
  <si>
    <t>11:25</t>
  </si>
  <si>
    <t>13:05</t>
  </si>
  <si>
    <t>11:50</t>
  </si>
  <si>
    <t>12:30</t>
  </si>
  <si>
    <t>13:45</t>
  </si>
  <si>
    <t>12:05</t>
  </si>
  <si>
    <t>14:25</t>
  </si>
  <si>
    <t>15:35</t>
  </si>
  <si>
    <t>15:15</t>
  </si>
  <si>
    <t>15:10</t>
  </si>
  <si>
    <t>13:10</t>
  </si>
  <si>
    <t>12:40</t>
  </si>
  <si>
    <t>News days</t>
  </si>
  <si>
    <t>Scheduled US releases on which the strategy takes no new trades, Gap Fill included. The dates are built into the script through 23 Dec 2026.</t>
  </si>
  <si>
    <t>Date</t>
  </si>
  <si>
    <t>Day</t>
  </si>
  <si>
    <t>Releases</t>
  </si>
  <si>
    <t>Release Time ET</t>
  </si>
  <si>
    <t>Status</t>
  </si>
  <si>
    <t>Thursday</t>
  </si>
  <si>
    <t>PPI</t>
  </si>
  <si>
    <t>08:30</t>
  </si>
  <si>
    <t>Skipped</t>
  </si>
  <si>
    <t>Friday</t>
  </si>
  <si>
    <t>CPI</t>
  </si>
  <si>
    <t>UoM sentiment (preliminary)</t>
  </si>
  <si>
    <t>GDP (second)</t>
  </si>
  <si>
    <t>UoM sentiment (final)</t>
  </si>
  <si>
    <t>Non-Farm Payrolls</t>
  </si>
  <si>
    <t>Tuesday</t>
  </si>
  <si>
    <t>Wednesday</t>
  </si>
  <si>
    <t>FOMC rate decision</t>
  </si>
  <si>
    <t>GDP (third)</t>
  </si>
  <si>
    <t>GDP (advance)</t>
  </si>
  <si>
    <t>Non-Farm Payrolls, UoM sentiment (final)</t>
  </si>
  <si>
    <t>08:30, 10:00</t>
  </si>
  <si>
    <t>GDP (advance), FOMC rate decision</t>
  </si>
  <si>
    <t>08:30, 14:00</t>
  </si>
  <si>
    <t>Non-Farm Payrolls, UoM sentiment (preliminary)</t>
  </si>
  <si>
    <t>CPI, FOMC rate decision</t>
  </si>
  <si>
    <t>GDP (third), UoM sentiment (final)</t>
  </si>
  <si>
    <t>FOMC emergency rate cut</t>
  </si>
  <si>
    <t>Monday</t>
  </si>
  <si>
    <t>FOMC emergency rate cut (announced Sunday 15 March)</t>
  </si>
  <si>
    <t>Before the open</t>
  </si>
  <si>
    <t>PPI, UoM sentiment (preliminary)</t>
  </si>
  <si>
    <t>GDP (second), UoM sentiment (final)</t>
  </si>
  <si>
    <t>CPI, UoM sentiment (preliminary)</t>
  </si>
  <si>
    <t>PPI, FOMC rate decision</t>
  </si>
  <si>
    <t>CPI, UoM sentiment (final)</t>
  </si>
  <si>
    <t>GDP (advance), UoM sentiment (final)</t>
  </si>
  <si>
    <t>GDP (second), UoM sentiment (preliminary)</t>
  </si>
  <si>
    <t>Upcoming</t>
  </si>
  <si>
    <t>Rules and settings</t>
  </si>
  <si>
    <t>How these results were produced.</t>
  </si>
  <si>
    <t>Item</t>
  </si>
  <si>
    <t>Setting</t>
  </si>
  <si>
    <t>Strategy</t>
  </si>
  <si>
    <t>AORDS v3.1 (TradingView), all inputs at their defaults</t>
  </si>
  <si>
    <t>Symbol</t>
  </si>
  <si>
    <t>MNQ1! - Micro E-mini Nasdaq-100 continuous futures (CME)</t>
  </si>
  <si>
    <t>Chart</t>
  </si>
  <si>
    <t>5-minute bars, extended trading hours on, regular candles</t>
  </si>
  <si>
    <t>Backtest</t>
  </si>
  <si>
    <t>TradingView Strategy Tester (Deep Backtesting), trades 06 May 2019 to 26 Oct 2026</t>
  </si>
  <si>
    <t>Account preset</t>
  </si>
  <si>
    <t>$5,000 drawdown, Standard risk: 2 to 10 MNQ contracts per trade, depending on the setup and the day</t>
  </si>
  <si>
    <t>Initial capital</t>
  </si>
  <si>
    <t>$100,000 (sizes are fixed contract counts, so dollar results do not depend on it)</t>
  </si>
  <si>
    <t>$0.62 per contract per side</t>
  </si>
  <si>
    <t>Slippage</t>
  </si>
  <si>
    <t>1 tick (0.25 point) on every market and stop fill</t>
  </si>
  <si>
    <t>Order fills</t>
  </si>
  <si>
    <t>Entries on the bar close; stops and targets fill inside the bar</t>
  </si>
  <si>
    <t>Session</t>
  </si>
  <si>
    <t>New York session only; one position at a time; everything closed at 16:00 ET</t>
  </si>
  <si>
    <t>News rule</t>
  </si>
  <si>
    <t>No new trades on CPI, Non-Farm Payrolls, PPI, FOMC rate decision, GDP and University of Michigan sentiment release days (see News Days)</t>
  </si>
  <si>
    <t>Notes</t>
  </si>
  <si>
    <t>1. Times are the start of the 5-minute bar, as TradingView lists them. An entry shown at 09:55 filled when that bar closed at 10:00.</t>
  </si>
  <si>
    <t>2. Net PnL includes commission and slippage. MAE and MFE are the worst and best open profit of each trade.</t>
  </si>
  <si>
    <t>3. Closed-trade drawdown is the largest fall in equity measured on closed trades. Max drawdown also counts the lowest point of each open trade.</t>
  </si>
  <si>
    <t>4. 4 trades were still open when an early-close holiday session ended (the day after Thanksgiving, Christmas Eve) and closed at the next session's open, so their exit date is later than their entry date.</t>
  </si>
  <si>
    <t>5. Annual and monthly figures group trades by entry date.</t>
  </si>
  <si>
    <t>6. These are hypothetical backtest results. The filters and sizes were chosen on this same history, and past results do not guarantee future results.</t>
  </si>
  <si>
    <t>Calculation helpers</t>
  </si>
  <si>
    <t>Running equity within each year and month, used for the Max DD columns. Nothing here needs editing.</t>
  </si>
  <si>
    <t>Month</t>
  </si>
  <si>
    <t>Year Cum</t>
  </si>
  <si>
    <t>Year Peak</t>
  </si>
  <si>
    <t>Year DD</t>
  </si>
  <si>
    <t>Month Cum</t>
  </si>
  <si>
    <t>Month Peak</t>
  </si>
  <si>
    <t>Month DD</t>
  </si>
  <si>
    <t>Peak Before Trade</t>
  </si>
  <si>
    <t>Equity Before Trade</t>
  </si>
  <si>
    <t>Open-Trade 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</si>
</sst>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\$#,##0.00;[Red]&quot;($&quot;#,##0.00\);\-"/>
    <numFmt numFmtId="165" formatCode="0.0%"/>
    <numFmt numFmtId="166" formatCode="0.000"/>
    <numFmt numFmtId="167" formatCode="0.0"/>
    <numFmt numFmtId="168" formatCode="yyyy\-mm\-dd"/>
    <numFmt numFmtId="169" formatCode="#,##0.00;[Red]\(#,##0.00\);\-"/>
  </numFmts>
  <fonts count="7" x14ac:knownFonts="1">
    <font>
      <sz val="11"/>
      <color theme="1"/>
      <name val="Calibri"/>
      <family val="2"/>
      <charset val="1"/>
    </font>
    <font>
      <b/>
      <sz val="15"/>
      <color rgb="FF17324D"/>
      <name val="Arial"/>
      <charset val="1"/>
    </font>
    <font>
      <i/>
      <sz val="10"/>
      <color rgb="FF52606D"/>
      <name val="Arial"/>
      <charset val="1"/>
    </font>
    <font>
      <b/>
      <sz val="10"/>
      <color rgb="FFFFFFFF"/>
      <name val="Arial"/>
      <charset val="1"/>
    </font>
    <font>
      <b/>
      <sz val="10"/>
      <color rgb="FF17324D"/>
      <name val="Arial"/>
      <charset val="1"/>
    </font>
    <font>
      <sz val="10"/>
      <color rgb="FF1F2933"/>
      <name val="Arial"/>
      <charset val="1"/>
    </font>
    <font>
      <b/>
      <sz val="10"/>
      <color rgb="FF1F2933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7324D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2EC"/>
      </bottom>
      <diagonal/>
    </border>
    <border>
      <left/>
      <right/>
      <top style="thin">
        <color rgb="FF1F4E7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0" borderId="0" xfId="0" applyFont="1"/>
    <xf numFmtId="0" fontId="5" fillId="0" borderId="1" xfId="0" applyFont="1" applyBorder="1"/>
    <xf numFmtId="164" fontId="6" fillId="0" borderId="1" xfId="0" applyNumberFormat="1" applyFont="1" applyBorder="1"/>
    <xf numFmtId="3" fontId="6" fillId="0" borderId="1" xfId="0" applyNumberFormat="1" applyFont="1" applyBorder="1"/>
    <xf numFmtId="0" fontId="5" fillId="0" borderId="0" xfId="0" applyFont="1"/>
    <xf numFmtId="164" fontId="6" fillId="0" borderId="0" xfId="0" applyNumberFormat="1" applyFont="1"/>
    <xf numFmtId="3" fontId="5" fillId="0" borderId="0" xfId="0" applyNumberFormat="1" applyFont="1"/>
    <xf numFmtId="165" fontId="5" fillId="0" borderId="0" xfId="0" applyNumberFormat="1" applyFont="1"/>
    <xf numFmtId="166" fontId="5" fillId="0" borderId="0" xfId="0" applyNumberFormat="1" applyFont="1"/>
    <xf numFmtId="165" fontId="6" fillId="0" borderId="1" xfId="0" applyNumberFormat="1" applyFont="1" applyBorder="1"/>
    <xf numFmtId="166" fontId="6" fillId="0" borderId="1" xfId="0" applyNumberFormat="1" applyFont="1" applyBorder="1"/>
    <xf numFmtId="167" fontId="6" fillId="0" borderId="1" xfId="0" applyNumberFormat="1" applyFont="1" applyBorder="1"/>
    <xf numFmtId="0" fontId="6" fillId="0" borderId="1" xfId="0" applyFont="1" applyBorder="1" applyAlignment="1">
      <alignment horizontal="right"/>
    </xf>
    <xf numFmtId="164" fontId="5" fillId="0" borderId="0" xfId="0" applyNumberFormat="1" applyFont="1"/>
    <xf numFmtId="0" fontId="6" fillId="0" borderId="2" xfId="0" applyFont="1" applyBorder="1"/>
    <xf numFmtId="3" fontId="6" fillId="0" borderId="2" xfId="0" applyNumberFormat="1" applyFont="1" applyBorder="1"/>
    <xf numFmtId="165" fontId="6" fillId="0" borderId="2" xfId="0" applyNumberFormat="1" applyFont="1" applyBorder="1"/>
    <xf numFmtId="164" fontId="6" fillId="0" borderId="2" xfId="0" applyNumberFormat="1" applyFont="1" applyBorder="1"/>
    <xf numFmtId="166" fontId="6" fillId="0" borderId="2" xfId="0" applyNumberFormat="1" applyFont="1" applyBorder="1"/>
    <xf numFmtId="17" fontId="5" fillId="0" borderId="0" xfId="0" applyNumberFormat="1" applyFont="1"/>
    <xf numFmtId="168" fontId="5" fillId="0" borderId="0" xfId="0" applyNumberFormat="1" applyFont="1"/>
    <xf numFmtId="4" fontId="5" fillId="0" borderId="0" xfId="0" applyNumberFormat="1" applyFont="1"/>
    <xf numFmtId="169" fontId="5" fillId="0" borderId="0" xfId="0" applyNumberFormat="1" applyFont="1"/>
    <xf numFmtId="0" fontId="6" fillId="0" borderId="1" xfId="0" applyFont="1" applyBorder="1"/>
    <xf numFmtId="1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7C3AED"/>
      <rgbColor rgb="FFFFFFCC"/>
      <rgbColor rgb="FFCCFFFF"/>
      <rgbColor rgb="FF660066"/>
      <rgbColor rgb="FFFF8080"/>
      <rgbColor rgb="FF0066CC"/>
      <rgbColor rgb="FFD9E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06D"/>
      <rgbColor rgb="FF969696"/>
      <rgbColor rgb="FF17324D"/>
      <rgbColor rgb="FF339966"/>
      <rgbColor rgb="FF003300"/>
      <rgbColor rgb="FF333300"/>
      <rgbColor rgb="FF993300"/>
      <rgbColor rgb="FF993366"/>
      <rgbColor rgb="FF1F4E78"/>
      <rgbColor rgb="FF1F29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SummaryAnnualTable" displayName="SummaryAnnualTable" ref="D7:E15" totalsRowShown="0">
  <tableColumns count="2">
    <tableColumn id="1" name="Year"/>
    <tableColumn id="2" name="Pn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7" name="SummaryExitTable" displayName="SummaryExitTable" ref="G16:J21" totalsRowShown="0">
  <tableColumns count="4">
    <tableColumn id="1" name="Exit Reason"/>
    <tableColumn id="2" name="Trades"/>
    <tableColumn id="3" name="Share"/>
    <tableColumn id="4" name="Pn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SummarySetupTable" displayName="SummarySetupTable" ref="G7:K12" totalsRowShown="0">
  <tableColumns count="5">
    <tableColumn id="1" name="Setup"/>
    <tableColumn id="2" name="Trades"/>
    <tableColumn id="3" name="Win Rate"/>
    <tableColumn id="4" name="PnL"/>
    <tableColumn id="5" name="Profit Factor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AnnualReportTable" displayName="AnnualReportTable" ref="A6:I14" totalsRowShown="0">
  <tableColumns count="9">
    <tableColumn id="1" name="Period"/>
    <tableColumn id="2" name="Trades"/>
    <tableColumn id="3" name="Wins"/>
    <tableColumn id="4" name="Losses"/>
    <tableColumn id="5" name="Win Rate"/>
    <tableColumn id="6" name="PnL"/>
    <tableColumn id="7" name="Profit Factor"/>
    <tableColumn id="8" name="Max DD"/>
    <tableColumn id="9" name="News Days Skipped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MonthlyReportTable" displayName="MonthlyReportTable" ref="A6:I96" totalsRowShown="0">
  <tableColumns count="9">
    <tableColumn id="1" name="Period"/>
    <tableColumn id="2" name="Trades"/>
    <tableColumn id="3" name="Wins"/>
    <tableColumn id="4" name="Losses"/>
    <tableColumn id="5" name="Win Rate"/>
    <tableColumn id="6" name="PnL"/>
    <tableColumn id="7" name="Profit Factor"/>
    <tableColumn id="8" name="Max DD"/>
    <tableColumn id="9" name="News Days Skipped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AllTradesReportTable" displayName="AllTradesReportTable" ref="A6:V841" totalsRowShown="0">
  <tableColumns count="22">
    <tableColumn id="1" name="Trade #"/>
    <tableColumn id="2" name="Entry Date"/>
    <tableColumn id="3" name="Entry Time ET"/>
    <tableColumn id="4" name="Exit Date"/>
    <tableColumn id="5" name="Exit Time ET"/>
    <tableColumn id="6" name="Side"/>
    <tableColumn id="7" name="Setup"/>
    <tableColumn id="8" name="Grade"/>
    <tableColumn id="9" name="Contracts"/>
    <tableColumn id="10" name="Entry Price"/>
    <tableColumn id="11" name="Exit Price"/>
    <tableColumn id="12" name="Stop"/>
    <tableColumn id="13" name="Target"/>
    <tableColumn id="14" name="Points"/>
    <tableColumn id="15" name="Net PnL"/>
    <tableColumn id="16" name="Commission"/>
    <tableColumn id="17" name="MAE"/>
    <tableColumn id="18" name="MFE"/>
    <tableColumn id="19" name="Cum PnL"/>
    <tableColumn id="20" name="Drawdown"/>
    <tableColumn id="21" name="Exit Reason"/>
    <tableColumn id="22" name="Bars Held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5" name="NewsDaysTable" displayName="NewsDaysTable" ref="A6:E571" totalsRowShown="0">
  <tableColumns count="5">
    <tableColumn id="1" name="Date"/>
    <tableColumn id="2" name="Day"/>
    <tableColumn id="3" name="Releases"/>
    <tableColumn id="4" name="Release Time ET"/>
    <tableColumn id="5" name="Status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" name="CalcTable" displayName="CalcTable" ref="A6:M841" totalsRowShown="0">
  <autoFilter ref="A6:M841"/>
  <tableColumns count="13">
    <tableColumn id="1" name="Trade #"/>
    <tableColumn id="2" name="Year"/>
    <tableColumn id="3" name="Month"/>
    <tableColumn id="4" name="Net PnL"/>
    <tableColumn id="5" name="Year Cum"/>
    <tableColumn id="6" name="Year Peak"/>
    <tableColumn id="7" name="Year DD"/>
    <tableColumn id="8" name="Month Cum"/>
    <tableColumn id="9" name="Month Peak"/>
    <tableColumn id="10" name="Month DD"/>
    <tableColumn id="11" name="Peak Before Trade"/>
    <tableColumn id="12" name="Equity Before Trade"/>
    <tableColumn id="13" name="Open-Trade DD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324D"/>
  </sheetPr>
  <dimension ref="A1:K27"/>
  <sheetViews>
    <sheetView showGridLines="0" tabSelected="1" topLeftCell="A16" zoomScaleNormal="100" workbookViewId="0">
      <selection activeCell="E32" sqref="E32"/>
    </sheetView>
  </sheetViews>
  <sheetFormatPr defaultColWidth="8.7109375" defaultRowHeight="15" x14ac:dyDescent="0.25"/>
  <cols>
    <col min="1" max="1" width="24" customWidth="1"/>
    <col min="2" max="2" width="16" customWidth="1"/>
    <col min="3" max="3" width="3" customWidth="1"/>
    <col min="4" max="4" width="10" customWidth="1"/>
    <col min="5" max="5" width="15" customWidth="1"/>
    <col min="6" max="6" width="3" customWidth="1"/>
    <col min="7" max="7" width="19" customWidth="1"/>
    <col min="8" max="8" width="9" customWidth="1"/>
    <col min="9" max="9" width="10" customWidth="1"/>
    <col min="10" max="10" width="15" customWidth="1"/>
    <col min="11" max="11" width="13" customWidth="1"/>
  </cols>
  <sheetData>
    <row r="1" spans="1:11" ht="15" customHeight="1" x14ac:dyDescent="0.25"/>
    <row r="2" spans="1:11" ht="18" customHeight="1" x14ac:dyDescent="0.3">
      <c r="A2" s="1" t="s">
        <v>0</v>
      </c>
    </row>
    <row r="3" spans="1:11" ht="15" customHeight="1" x14ac:dyDescent="0.25">
      <c r="A3" s="2" t="s">
        <v>1</v>
      </c>
    </row>
    <row r="4" spans="1:11" ht="15" customHeight="1" x14ac:dyDescent="0.25"/>
    <row r="5" spans="1:11" ht="15" customHeight="1" x14ac:dyDescent="0.25"/>
    <row r="6" spans="1:11" x14ac:dyDescent="0.25">
      <c r="A6" s="3" t="s">
        <v>2</v>
      </c>
      <c r="B6" s="4" t="s">
        <v>3</v>
      </c>
      <c r="D6" s="5" t="s">
        <v>4</v>
      </c>
      <c r="G6" s="5" t="s">
        <v>5</v>
      </c>
    </row>
    <row r="7" spans="1:11" x14ac:dyDescent="0.25">
      <c r="A7" s="6" t="s">
        <v>6</v>
      </c>
      <c r="B7" s="7">
        <f>SUM('All Trades'!$O$7:$O$841)</f>
        <v>205463.23999999947</v>
      </c>
      <c r="D7" s="3" t="s">
        <v>7</v>
      </c>
      <c r="E7" s="4" t="s">
        <v>8</v>
      </c>
      <c r="G7" s="3" t="s">
        <v>9</v>
      </c>
      <c r="H7" s="4" t="s">
        <v>10</v>
      </c>
      <c r="I7" s="4" t="s">
        <v>11</v>
      </c>
      <c r="J7" s="4" t="s">
        <v>8</v>
      </c>
      <c r="K7" s="4" t="s">
        <v>12</v>
      </c>
    </row>
    <row r="8" spans="1:11" x14ac:dyDescent="0.25">
      <c r="A8" s="6" t="s">
        <v>10</v>
      </c>
      <c r="B8" s="8">
        <f>COUNT('All Trades'!$A$7:$A$841)</f>
        <v>835</v>
      </c>
      <c r="D8" s="9" t="str">
        <f>Annual!A7</f>
        <v>2019</v>
      </c>
      <c r="E8" s="10">
        <f>Annual!F7</f>
        <v>6123.440000000006</v>
      </c>
      <c r="G8" s="9" t="s">
        <v>13</v>
      </c>
      <c r="H8" s="11">
        <f>COUNTIF('All Trades'!$G$7:$G$841,G8)</f>
        <v>266</v>
      </c>
      <c r="I8" s="12">
        <f>IF(H8=0,0,COUNTIFS('All Trades'!$G$7:$G$841,G8,'All Trades'!$O$7:$O$841,"&gt;0")/H8)</f>
        <v>0.64661654135338342</v>
      </c>
      <c r="J8" s="10">
        <f>SUMIF('All Trades'!$G$7:$G$841,G8,'All Trades'!$O$7:$O$841)</f>
        <v>89850.599999999802</v>
      </c>
      <c r="K8" s="13">
        <f>SUMIFS('All Trades'!$O$7:$O$841,'All Trades'!$G$7:$G$841,G8,'All Trades'!$O$7:$O$841,"&gt;0")/-SUMIFS('All Trades'!$O$7:$O$841,'All Trades'!$G$7:$G$841,G8,'All Trades'!$O$7:$O$841,"&lt;0")</f>
        <v>2.279948602963588</v>
      </c>
    </row>
    <row r="9" spans="1:11" x14ac:dyDescent="0.25">
      <c r="A9" s="6" t="s">
        <v>14</v>
      </c>
      <c r="B9" s="8">
        <f>COUNTIF('All Trades'!$O$7:$O$841,"&gt;0")</f>
        <v>529</v>
      </c>
      <c r="D9" s="9" t="str">
        <f>Annual!A8</f>
        <v>2020</v>
      </c>
      <c r="E9" s="10">
        <f>Annual!F8</f>
        <v>16435.439999999995</v>
      </c>
      <c r="G9" s="9" t="s">
        <v>15</v>
      </c>
      <c r="H9" s="11">
        <f>COUNTIF('All Trades'!$G$7:$G$841,G9)</f>
        <v>189</v>
      </c>
      <c r="I9" s="12">
        <f>IF(H9=0,0,COUNTIFS('All Trades'!$G$7:$G$841,G9,'All Trades'!$O$7:$O$841,"&gt;0")/H9)</f>
        <v>0.68253968253968256</v>
      </c>
      <c r="J9" s="10">
        <f>SUMIF('All Trades'!$G$7:$G$841,G9,'All Trades'!$O$7:$O$841)</f>
        <v>66032.759999999864</v>
      </c>
      <c r="K9" s="13">
        <f>SUMIFS('All Trades'!$O$7:$O$841,'All Trades'!$G$7:$G$841,G9,'All Trades'!$O$7:$O$841,"&gt;0")/-SUMIFS('All Trades'!$O$7:$O$841,'All Trades'!$G$7:$G$841,G9,'All Trades'!$O$7:$O$841,"&lt;0")</f>
        <v>2.1557993743576227</v>
      </c>
    </row>
    <row r="10" spans="1:11" x14ac:dyDescent="0.25">
      <c r="A10" s="6" t="s">
        <v>16</v>
      </c>
      <c r="B10" s="8">
        <f>COUNTIF('All Trades'!$O$7:$O$841,"&lt;0")</f>
        <v>306</v>
      </c>
      <c r="D10" s="9" t="str">
        <f>Annual!A9</f>
        <v>2021</v>
      </c>
      <c r="E10" s="10">
        <f>Annual!F9</f>
        <v>24500.600000000049</v>
      </c>
      <c r="G10" s="9" t="s">
        <v>17</v>
      </c>
      <c r="H10" s="11">
        <f>COUNTIF('All Trades'!$G$7:$G$841,G10)</f>
        <v>119</v>
      </c>
      <c r="I10" s="12">
        <f>IF(H10=0,0,COUNTIFS('All Trades'!$G$7:$G$841,G10,'All Trades'!$O$7:$O$841,"&gt;0")/H10)</f>
        <v>0.54621848739495793</v>
      </c>
      <c r="J10" s="10">
        <f>SUMIF('All Trades'!$G$7:$G$841,G10,'All Trades'!$O$7:$O$841)</f>
        <v>7001.880000000001</v>
      </c>
      <c r="K10" s="13">
        <f>SUMIFS('All Trades'!$O$7:$O$841,'All Trades'!$G$7:$G$841,G10,'All Trades'!$O$7:$O$841,"&gt;0")/-SUMIFS('All Trades'!$O$7:$O$841,'All Trades'!$G$7:$G$841,G10,'All Trades'!$O$7:$O$841,"&lt;0")</f>
        <v>1.5936855600173681</v>
      </c>
    </row>
    <row r="11" spans="1:11" x14ac:dyDescent="0.25">
      <c r="A11" s="6" t="s">
        <v>18</v>
      </c>
      <c r="B11" s="14">
        <f>B9/B8</f>
        <v>0.6335329341317365</v>
      </c>
      <c r="D11" s="9" t="str">
        <f>Annual!A10</f>
        <v>2022</v>
      </c>
      <c r="E11" s="10">
        <f>Annual!F10</f>
        <v>32273.600000000028</v>
      </c>
      <c r="G11" s="9" t="s">
        <v>19</v>
      </c>
      <c r="H11" s="11">
        <f>COUNTIF('All Trades'!$G$7:$G$841,G11)</f>
        <v>83</v>
      </c>
      <c r="I11" s="12">
        <f>IF(H11=0,0,COUNTIFS('All Trades'!$G$7:$G$841,G11,'All Trades'!$O$7:$O$841,"&gt;0")/H11)</f>
        <v>0.68674698795180722</v>
      </c>
      <c r="J11" s="10">
        <f>SUMIF('All Trades'!$G$7:$G$841,G11,'All Trades'!$O$7:$O$841)</f>
        <v>19248.32000000004</v>
      </c>
      <c r="K11" s="13">
        <f>SUMIFS('All Trades'!$O$7:$O$841,'All Trades'!$G$7:$G$841,G11,'All Trades'!$O$7:$O$841,"&gt;0")/-SUMIFS('All Trades'!$O$7:$O$841,'All Trades'!$G$7:$G$841,G11,'All Trades'!$O$7:$O$841,"&lt;0")</f>
        <v>3.1816170536872019</v>
      </c>
    </row>
    <row r="12" spans="1:11" x14ac:dyDescent="0.25">
      <c r="A12" s="6" t="s">
        <v>20</v>
      </c>
      <c r="B12" s="15">
        <f>SUMIF('All Trades'!$O$7:$O$841,"&gt;0")/-SUMIF('All Trades'!$O$7:$O$841,"&lt;0")</f>
        <v>2.1246807086964057</v>
      </c>
      <c r="D12" s="9" t="str">
        <f>Annual!A11</f>
        <v>2023</v>
      </c>
      <c r="E12" s="10">
        <f>Annual!F11</f>
        <v>26544.720000000052</v>
      </c>
      <c r="G12" s="9" t="s">
        <v>21</v>
      </c>
      <c r="H12" s="11">
        <f>COUNTIF('All Trades'!$G$7:$G$841,G12)</f>
        <v>178</v>
      </c>
      <c r="I12" s="12">
        <f>IF(H12=0,0,COUNTIFS('All Trades'!$G$7:$G$841,G12,'All Trades'!$O$7:$O$841,"&gt;0")/H12)</f>
        <v>0.5955056179775281</v>
      </c>
      <c r="J12" s="10">
        <f>SUMIF('All Trades'!$G$7:$G$841,G12,'All Trades'!$O$7:$O$841)</f>
        <v>23329.679999999986</v>
      </c>
      <c r="K12" s="13">
        <f>SUMIFS('All Trades'!$O$7:$O$841,'All Trades'!$G$7:$G$841,G12,'All Trades'!$O$7:$O$841,"&gt;0")/-SUMIFS('All Trades'!$O$7:$O$841,'All Trades'!$G$7:$G$841,G12,'All Trades'!$O$7:$O$841,"&lt;0")</f>
        <v>1.6715764674996287</v>
      </c>
    </row>
    <row r="13" spans="1:11" x14ac:dyDescent="0.25">
      <c r="A13" s="6" t="s">
        <v>22</v>
      </c>
      <c r="B13" s="7">
        <f>B7/B8</f>
        <v>246.06376047904126</v>
      </c>
      <c r="D13" s="9" t="str">
        <f>Annual!A12</f>
        <v>2024</v>
      </c>
      <c r="E13" s="10">
        <f>Annual!F12</f>
        <v>34181.48000000001</v>
      </c>
    </row>
    <row r="14" spans="1:11" x14ac:dyDescent="0.25">
      <c r="A14" s="6" t="s">
        <v>23</v>
      </c>
      <c r="B14" s="7">
        <f>AVERAGEIF('All Trades'!$O$7:$O$841,"&gt;0")</f>
        <v>733.74117202268212</v>
      </c>
      <c r="D14" s="9" t="str">
        <f>Annual!A13</f>
        <v>2025</v>
      </c>
      <c r="E14" s="10">
        <f>Annual!F13</f>
        <v>24371.080000000024</v>
      </c>
    </row>
    <row r="15" spans="1:11" x14ac:dyDescent="0.25">
      <c r="A15" s="6" t="s">
        <v>24</v>
      </c>
      <c r="B15" s="7">
        <f>AVERAGEIF('All Trades'!$O$7:$O$841,"&lt;0")</f>
        <v>-597.01254901960885</v>
      </c>
      <c r="D15" s="9" t="str">
        <f>Annual!A14</f>
        <v>2026</v>
      </c>
      <c r="E15" s="10">
        <f>Annual!F14</f>
        <v>41032.879999999976</v>
      </c>
      <c r="G15" s="5" t="s">
        <v>25</v>
      </c>
    </row>
    <row r="16" spans="1:11" x14ac:dyDescent="0.25">
      <c r="A16" s="6" t="s">
        <v>26</v>
      </c>
      <c r="B16" s="7">
        <f>MAX('All Trades'!$O$7:$O$841)</f>
        <v>3187.6</v>
      </c>
      <c r="G16" s="3" t="s">
        <v>27</v>
      </c>
      <c r="H16" s="4" t="s">
        <v>10</v>
      </c>
      <c r="I16" s="4" t="s">
        <v>28</v>
      </c>
      <c r="J16" s="4" t="s">
        <v>8</v>
      </c>
    </row>
    <row r="17" spans="1:10" x14ac:dyDescent="0.25">
      <c r="A17" s="6" t="s">
        <v>29</v>
      </c>
      <c r="B17" s="7">
        <f>MIN('All Trades'!$O$7:$O$841)</f>
        <v>-1786.44</v>
      </c>
      <c r="G17" s="9" t="s">
        <v>30</v>
      </c>
      <c r="H17" s="11">
        <f>COUNTIF('All Trades'!$U$7:$U$841,G17)</f>
        <v>366</v>
      </c>
      <c r="I17" s="12">
        <f>H17/$B$8</f>
        <v>0.43832335329341315</v>
      </c>
      <c r="J17" s="10">
        <f>SUMIF('All Trades'!$U$7:$U$841,G17,'All Trades'!$O$7:$O$841)</f>
        <v>311265.51999999967</v>
      </c>
    </row>
    <row r="18" spans="1:10" x14ac:dyDescent="0.25">
      <c r="A18" s="6" t="s">
        <v>31</v>
      </c>
      <c r="B18" s="7">
        <f>MAX(Calc!$M$7:$M$841)</f>
        <v>4560.4800000000105</v>
      </c>
      <c r="G18" s="9" t="s">
        <v>32</v>
      </c>
      <c r="H18" s="11">
        <f>COUNTIF('All Trades'!$U$7:$U$841,G18)</f>
        <v>242</v>
      </c>
      <c r="I18" s="12">
        <f>H18/$B$8</f>
        <v>0.28982035928143712</v>
      </c>
      <c r="J18" s="10">
        <f>SUMIF('All Trades'!$U$7:$U$841,G18,'All Trades'!$O$7:$O$841)</f>
        <v>-166991.28000000026</v>
      </c>
    </row>
    <row r="19" spans="1:10" x14ac:dyDescent="0.25">
      <c r="A19" s="6" t="s">
        <v>33</v>
      </c>
      <c r="B19" s="7">
        <f>MAX('All Trades'!$T$7:$T$841)</f>
        <v>4201.1600000000053</v>
      </c>
      <c r="G19" s="9" t="s">
        <v>34</v>
      </c>
      <c r="H19" s="11">
        <f>COUNTIF('All Trades'!$U$7:$U$841,G19)</f>
        <v>23</v>
      </c>
      <c r="I19" s="12">
        <f>H19/$B$8</f>
        <v>2.7544910179640718E-2</v>
      </c>
      <c r="J19" s="10">
        <f>SUMIF('All Trades'!$U$7:$U$841,G19,'All Trades'!$O$7:$O$841)</f>
        <v>299.2</v>
      </c>
    </row>
    <row r="20" spans="1:10" x14ac:dyDescent="0.25">
      <c r="A20" s="6" t="s">
        <v>35</v>
      </c>
      <c r="B20" s="7">
        <f>SUM('All Trades'!$P$7:$P$841)</f>
        <v>6105.7599999999311</v>
      </c>
      <c r="G20" s="9" t="s">
        <v>36</v>
      </c>
      <c r="H20" s="11">
        <f>COUNTIF('All Trades'!$U$7:$U$841,G20)</f>
        <v>202</v>
      </c>
      <c r="I20" s="12">
        <f>H20/$B$8</f>
        <v>0.24191616766467067</v>
      </c>
      <c r="J20" s="10">
        <f>SUMIF('All Trades'!$U$7:$U$841,G20,'All Trades'!$O$7:$O$841)</f>
        <v>61249.679999999869</v>
      </c>
    </row>
    <row r="21" spans="1:10" x14ac:dyDescent="0.25">
      <c r="A21" s="6" t="s">
        <v>37</v>
      </c>
      <c r="B21" s="16">
        <f>AVERAGE('All Trades'!$I$7:$I$841)</f>
        <v>5.8970059880239525</v>
      </c>
      <c r="G21" s="9" t="s">
        <v>38</v>
      </c>
      <c r="H21" s="11">
        <f>COUNTIF('All Trades'!$U$7:$U$841,G21)</f>
        <v>2</v>
      </c>
      <c r="I21" s="12">
        <f>H21/$B$8</f>
        <v>2.3952095808383233E-3</v>
      </c>
      <c r="J21" s="10">
        <f>SUMIF('All Trades'!$U$7:$U$841,G21,'All Trades'!$O$7:$O$841)</f>
        <v>-359.88</v>
      </c>
    </row>
    <row r="22" spans="1:10" x14ac:dyDescent="0.25">
      <c r="A22" s="6" t="s">
        <v>39</v>
      </c>
      <c r="B22" s="8">
        <f>SUMPRODUCT(1/COUNTIF('All Trades'!$B$7:$B$841,'All Trades'!$B$7:$B$841))</f>
        <v>644.00000000000057</v>
      </c>
    </row>
    <row r="23" spans="1:10" x14ac:dyDescent="0.25">
      <c r="A23" s="6" t="s">
        <v>40</v>
      </c>
      <c r="B23" s="17" t="str">
        <f>COUNTIF(Monthly!$F$7:$F$96,"&gt;0")&amp;" of "&amp;COUNTA(Monthly!$A$7:$A$96)</f>
        <v>73 of 90</v>
      </c>
    </row>
    <row r="24" spans="1:10" x14ac:dyDescent="0.25">
      <c r="A24" s="6" t="s">
        <v>41</v>
      </c>
      <c r="B24" s="17" t="str">
        <f>COUNTIF(Annual!$F$7:$F$14,"&gt;0")&amp;" of "&amp;COUNTA(Annual!$A$7:$A$14)</f>
        <v>8 of 8</v>
      </c>
    </row>
    <row r="25" spans="1:10" x14ac:dyDescent="0.25">
      <c r="A25" s="6" t="s">
        <v>42</v>
      </c>
      <c r="B25" s="8">
        <f>COUNTIF('News Days'!$E$7:$E$571,"Skipped")</f>
        <v>553</v>
      </c>
    </row>
    <row r="27" spans="1:10" x14ac:dyDescent="0.25">
      <c r="A27" s="2" t="s">
        <v>43</v>
      </c>
    </row>
  </sheetData>
  <pageMargins left="0.75" right="0.75" top="1" bottom="1" header="0.511811023622047" footer="0.511811023622047"/>
  <pageSetup paperSize="9" orientation="portrait" horizontalDpi="300" verticalDpi="30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I17"/>
  <sheetViews>
    <sheetView showGridLines="0" zoomScaleNormal="100" workbookViewId="0">
      <pane ySplit="6" topLeftCell="A7" activePane="bottomLeft" state="frozen"/>
      <selection pane="bottomLeft" activeCell="G23" sqref="G23"/>
    </sheetView>
  </sheetViews>
  <sheetFormatPr defaultColWidth="8.7109375" defaultRowHeight="15" x14ac:dyDescent="0.25"/>
  <cols>
    <col min="1" max="1" width="14" customWidth="1"/>
    <col min="2" max="2" width="10" customWidth="1"/>
    <col min="3" max="4" width="9" customWidth="1"/>
    <col min="5" max="5" width="11" customWidth="1"/>
    <col min="6" max="6" width="15" customWidth="1"/>
    <col min="7" max="7" width="14" customWidth="1"/>
    <col min="8" max="8" width="13" customWidth="1"/>
    <col min="9" max="9" width="19" customWidth="1"/>
  </cols>
  <sheetData>
    <row r="1" spans="1:9" ht="15" customHeight="1" x14ac:dyDescent="0.25"/>
    <row r="2" spans="1:9" ht="18" customHeight="1" x14ac:dyDescent="0.3">
      <c r="A2" s="1" t="s">
        <v>44</v>
      </c>
    </row>
    <row r="3" spans="1:9" ht="15" customHeight="1" x14ac:dyDescent="0.25">
      <c r="A3" s="2" t="s">
        <v>45</v>
      </c>
    </row>
    <row r="4" spans="1:9" ht="15" customHeight="1" x14ac:dyDescent="0.25"/>
    <row r="5" spans="1:9" ht="15" customHeight="1" x14ac:dyDescent="0.25"/>
    <row r="6" spans="1:9" x14ac:dyDescent="0.25">
      <c r="A6" s="3" t="s">
        <v>46</v>
      </c>
      <c r="B6" s="4" t="s">
        <v>10</v>
      </c>
      <c r="C6" s="4" t="s">
        <v>47</v>
      </c>
      <c r="D6" s="4" t="s">
        <v>48</v>
      </c>
      <c r="E6" s="4" t="s">
        <v>11</v>
      </c>
      <c r="F6" s="4" t="s">
        <v>8</v>
      </c>
      <c r="G6" s="4" t="s">
        <v>12</v>
      </c>
      <c r="H6" s="4" t="s">
        <v>49</v>
      </c>
      <c r="I6" s="4" t="s">
        <v>50</v>
      </c>
    </row>
    <row r="7" spans="1:9" x14ac:dyDescent="0.25">
      <c r="A7" s="9" t="s">
        <v>51</v>
      </c>
      <c r="B7" s="11">
        <f>COUNTIFS(Calc!$B$7:$B$841,VALUE($A7))</f>
        <v>46</v>
      </c>
      <c r="C7" s="11">
        <f>COUNTIFS(Calc!$B$7:$B$841,VALUE($A7),Calc!$D$7:$D$841,"&gt;0")</f>
        <v>27</v>
      </c>
      <c r="D7" s="11">
        <f>COUNTIFS(Calc!$B$7:$B$841,VALUE($A7),Calc!$D$7:$D$841,"&lt;0")</f>
        <v>19</v>
      </c>
      <c r="E7" s="12">
        <f t="shared" ref="E7:E14" si="0">IF(B7=0,0,C7/B7)</f>
        <v>0.58695652173913049</v>
      </c>
      <c r="F7" s="18">
        <f>SUMIFS(Calc!$D$7:$D$841,Calc!$B$7:$B$841,VALUE($A7))</f>
        <v>6123.440000000006</v>
      </c>
      <c r="G7" s="13">
        <f>IF(D7=0,"-",SUMIFS(Calc!$D$7:$D$841,Calc!$B$7:$B$841,VALUE($A7),Calc!$D$7:$D$841,"&gt;0")/-SUMIFS(Calc!$D$7:$D$841,Calc!$B$7:$B$841,VALUE($A7),Calc!$D$7:$D$841,"&lt;0"))</f>
        <v>2.1364452956809648</v>
      </c>
      <c r="H7" s="18">
        <f>SUMPRODUCT(MAX((Calc!$B$7:$B$841=VALUE($A7))*Calc!$G$7:$G$841))</f>
        <v>2397.9999999999964</v>
      </c>
      <c r="I7" s="11">
        <f>COUNTIFS('News Days'!$A$7:$A$571,"&gt;="&amp;DATE(VALUE($A7),1,1),'News Days'!$A$7:$A$571,"&lt;"&amp;DATE(VALUE($A7)+1,1,1),'News Days'!$E$7:$E$571,"Skipped")</f>
        <v>47</v>
      </c>
    </row>
    <row r="8" spans="1:9" x14ac:dyDescent="0.25">
      <c r="A8" s="9" t="s">
        <v>52</v>
      </c>
      <c r="B8" s="11">
        <f>COUNTIFS(Calc!$B$7:$B$841,VALUE($A8))</f>
        <v>108</v>
      </c>
      <c r="C8" s="11">
        <f>COUNTIFS(Calc!$B$7:$B$841,VALUE($A8),Calc!$D$7:$D$841,"&gt;0")</f>
        <v>63</v>
      </c>
      <c r="D8" s="11">
        <f>COUNTIFS(Calc!$B$7:$B$841,VALUE($A8),Calc!$D$7:$D$841,"&lt;0")</f>
        <v>45</v>
      </c>
      <c r="E8" s="12">
        <f t="shared" si="0"/>
        <v>0.58333333333333337</v>
      </c>
      <c r="F8" s="18">
        <f>SUMIFS(Calc!$D$7:$D$841,Calc!$B$7:$B$841,VALUE($A8))</f>
        <v>16435.439999999995</v>
      </c>
      <c r="G8" s="13">
        <f>IF(D8=0,"-",SUMIFS(Calc!$D$7:$D$841,Calc!$B$7:$B$841,VALUE($A8),Calc!$D$7:$D$841,"&gt;0")/-SUMIFS(Calc!$D$7:$D$841,Calc!$B$7:$B$841,VALUE($A8),Calc!$D$7:$D$841,"&lt;0"))</f>
        <v>1.6395978910763014</v>
      </c>
      <c r="H8" s="18">
        <f>SUMPRODUCT(MAX((Calc!$B$7:$B$841=VALUE($A8))*Calc!$G$7:$G$841))</f>
        <v>4201.1600000000008</v>
      </c>
      <c r="I8" s="11">
        <f>COUNTIFS('News Days'!$A$7:$A$571,"&gt;="&amp;DATE(VALUE($A8),1,1),'News Days'!$A$7:$A$571,"&lt;"&amp;DATE(VALUE($A8)+1,1,1),'News Days'!$E$7:$E$571,"Skipped")</f>
        <v>74</v>
      </c>
    </row>
    <row r="9" spans="1:9" x14ac:dyDescent="0.25">
      <c r="A9" s="9" t="s">
        <v>53</v>
      </c>
      <c r="B9" s="11">
        <f>COUNTIFS(Calc!$B$7:$B$841,VALUE($A9))</f>
        <v>117</v>
      </c>
      <c r="C9" s="11">
        <f>COUNTIFS(Calc!$B$7:$B$841,VALUE($A9),Calc!$D$7:$D$841,"&gt;0")</f>
        <v>72</v>
      </c>
      <c r="D9" s="11">
        <f>COUNTIFS(Calc!$B$7:$B$841,VALUE($A9),Calc!$D$7:$D$841,"&lt;0")</f>
        <v>45</v>
      </c>
      <c r="E9" s="12">
        <f t="shared" si="0"/>
        <v>0.61538461538461542</v>
      </c>
      <c r="F9" s="18">
        <f>SUMIFS(Calc!$D$7:$D$841,Calc!$B$7:$B$841,VALUE($A9))</f>
        <v>24500.600000000049</v>
      </c>
      <c r="G9" s="13">
        <f>IF(D9=0,"-",SUMIFS(Calc!$D$7:$D$841,Calc!$B$7:$B$841,VALUE($A9),Calc!$D$7:$D$841,"&gt;0")/-SUMIFS(Calc!$D$7:$D$841,Calc!$B$7:$B$841,VALUE($A9),Calc!$D$7:$D$841,"&lt;0"))</f>
        <v>2.1398681693328054</v>
      </c>
      <c r="H9" s="18">
        <f>SUMPRODUCT(MAX((Calc!$B$7:$B$841=VALUE($A9))*Calc!$G$7:$G$841))</f>
        <v>2952.72</v>
      </c>
      <c r="I9" s="11">
        <f>COUNTIFS('News Days'!$A$7:$A$571,"&gt;="&amp;DATE(VALUE($A9),1,1),'News Days'!$A$7:$A$571,"&lt;"&amp;DATE(VALUE($A9)+1,1,1),'News Days'!$E$7:$E$571,"Skipped")</f>
        <v>76</v>
      </c>
    </row>
    <row r="10" spans="1:9" x14ac:dyDescent="0.25">
      <c r="A10" s="9" t="s">
        <v>54</v>
      </c>
      <c r="B10" s="11">
        <f>COUNTIFS(Calc!$B$7:$B$841,VALUE($A10))</f>
        <v>122</v>
      </c>
      <c r="C10" s="11">
        <f>COUNTIFS(Calc!$B$7:$B$841,VALUE($A10),Calc!$D$7:$D$841,"&gt;0")</f>
        <v>80</v>
      </c>
      <c r="D10" s="11">
        <f>COUNTIFS(Calc!$B$7:$B$841,VALUE($A10),Calc!$D$7:$D$841,"&lt;0")</f>
        <v>42</v>
      </c>
      <c r="E10" s="12">
        <f t="shared" si="0"/>
        <v>0.65573770491803274</v>
      </c>
      <c r="F10" s="18">
        <f>SUMIFS(Calc!$D$7:$D$841,Calc!$B$7:$B$841,VALUE($A10))</f>
        <v>32273.600000000028</v>
      </c>
      <c r="G10" s="13">
        <f>IF(D10=0,"-",SUMIFS(Calc!$D$7:$D$841,Calc!$B$7:$B$841,VALUE($A10),Calc!$D$7:$D$841,"&gt;0")/-SUMIFS(Calc!$D$7:$D$841,Calc!$B$7:$B$841,VALUE($A10),Calc!$D$7:$D$841,"&lt;0"))</f>
        <v>2.1681347255280081</v>
      </c>
      <c r="H10" s="18">
        <f>SUMPRODUCT(MAX((Calc!$B$7:$B$841=VALUE($A10))*Calc!$G$7:$G$841))</f>
        <v>4123.0799999999908</v>
      </c>
      <c r="I10" s="11">
        <f>COUNTIFS('News Days'!$A$7:$A$571,"&gt;="&amp;DATE(VALUE($A10),1,1),'News Days'!$A$7:$A$571,"&lt;"&amp;DATE(VALUE($A10)+1,1,1),'News Days'!$E$7:$E$571,"Skipped")</f>
        <v>78</v>
      </c>
    </row>
    <row r="11" spans="1:9" x14ac:dyDescent="0.25">
      <c r="A11" s="9" t="s">
        <v>55</v>
      </c>
      <c r="B11" s="11">
        <f>COUNTIFS(Calc!$B$7:$B$841,VALUE($A11))</f>
        <v>132</v>
      </c>
      <c r="C11" s="11">
        <f>COUNTIFS(Calc!$B$7:$B$841,VALUE($A11),Calc!$D$7:$D$841,"&gt;0")</f>
        <v>84</v>
      </c>
      <c r="D11" s="11">
        <f>COUNTIFS(Calc!$B$7:$B$841,VALUE($A11),Calc!$D$7:$D$841,"&lt;0")</f>
        <v>48</v>
      </c>
      <c r="E11" s="12">
        <f t="shared" si="0"/>
        <v>0.63636363636363635</v>
      </c>
      <c r="F11" s="18">
        <f>SUMIFS(Calc!$D$7:$D$841,Calc!$B$7:$B$841,VALUE($A11))</f>
        <v>26544.720000000052</v>
      </c>
      <c r="G11" s="13">
        <f>IF(D11=0,"-",SUMIFS(Calc!$D$7:$D$841,Calc!$B$7:$B$841,VALUE($A11),Calc!$D$7:$D$841,"&gt;0")/-SUMIFS(Calc!$D$7:$D$841,Calc!$B$7:$B$841,VALUE($A11),Calc!$D$7:$D$841,"&lt;0"))</f>
        <v>1.9633582489304775</v>
      </c>
      <c r="H11" s="18">
        <f>SUMPRODUCT(MAX((Calc!$B$7:$B$841=VALUE($A11))*Calc!$G$7:$G$841))</f>
        <v>3365.8000000000011</v>
      </c>
      <c r="I11" s="11">
        <f>COUNTIFS('News Days'!$A$7:$A$571,"&gt;="&amp;DATE(VALUE($A11),1,1),'News Days'!$A$7:$A$571,"&lt;"&amp;DATE(VALUE($A11)+1,1,1),'News Days'!$E$7:$E$571,"Skipped")</f>
        <v>76</v>
      </c>
    </row>
    <row r="12" spans="1:9" x14ac:dyDescent="0.25">
      <c r="A12" s="9" t="s">
        <v>56</v>
      </c>
      <c r="B12" s="11">
        <f>COUNTIFS(Calc!$B$7:$B$841,VALUE($A12))</f>
        <v>121</v>
      </c>
      <c r="C12" s="11">
        <f>COUNTIFS(Calc!$B$7:$B$841,VALUE($A12),Calc!$D$7:$D$841,"&gt;0")</f>
        <v>77</v>
      </c>
      <c r="D12" s="11">
        <f>COUNTIFS(Calc!$B$7:$B$841,VALUE($A12),Calc!$D$7:$D$841,"&lt;0")</f>
        <v>44</v>
      </c>
      <c r="E12" s="12">
        <f t="shared" si="0"/>
        <v>0.63636363636363635</v>
      </c>
      <c r="F12" s="18">
        <f>SUMIFS(Calc!$D$7:$D$841,Calc!$B$7:$B$841,VALUE($A12))</f>
        <v>34181.48000000001</v>
      </c>
      <c r="G12" s="13">
        <f>IF(D12=0,"-",SUMIFS(Calc!$D$7:$D$841,Calc!$B$7:$B$841,VALUE($A12),Calc!$D$7:$D$841,"&gt;0")/-SUMIFS(Calc!$D$7:$D$841,Calc!$B$7:$B$841,VALUE($A12),Calc!$D$7:$D$841,"&lt;0"))</f>
        <v>2.2290049877176723</v>
      </c>
      <c r="H12" s="18">
        <f>SUMPRODUCT(MAX((Calc!$B$7:$B$841=VALUE($A12))*Calc!$G$7:$G$841))</f>
        <v>3676.5999999999949</v>
      </c>
      <c r="I12" s="11">
        <f>COUNTIFS('News Days'!$A$7:$A$571,"&gt;="&amp;DATE(VALUE($A12),1,1),'News Days'!$A$7:$A$571,"&lt;"&amp;DATE(VALUE($A12)+1,1,1),'News Days'!$E$7:$E$571,"Skipped")</f>
        <v>73</v>
      </c>
    </row>
    <row r="13" spans="1:9" x14ac:dyDescent="0.25">
      <c r="A13" s="9" t="s">
        <v>57</v>
      </c>
      <c r="B13" s="11">
        <f>COUNTIFS(Calc!$B$7:$B$841,VALUE($A13))</f>
        <v>103</v>
      </c>
      <c r="C13" s="11">
        <f>COUNTIFS(Calc!$B$7:$B$841,VALUE($A13),Calc!$D$7:$D$841,"&gt;0")</f>
        <v>64</v>
      </c>
      <c r="D13" s="11">
        <f>COUNTIFS(Calc!$B$7:$B$841,VALUE($A13),Calc!$D$7:$D$841,"&lt;0")</f>
        <v>39</v>
      </c>
      <c r="E13" s="12">
        <f t="shared" si="0"/>
        <v>0.62135922330097082</v>
      </c>
      <c r="F13" s="18">
        <f>SUMIFS(Calc!$D$7:$D$841,Calc!$B$7:$B$841,VALUE($A13))</f>
        <v>24371.080000000024</v>
      </c>
      <c r="G13" s="13">
        <f>IF(D13=0,"-",SUMIFS(Calc!$D$7:$D$841,Calc!$B$7:$B$841,VALUE($A13),Calc!$D$7:$D$841,"&gt;0")/-SUMIFS(Calc!$D$7:$D$841,Calc!$B$7:$B$841,VALUE($A13),Calc!$D$7:$D$841,"&lt;0"))</f>
        <v>1.9070252824419296</v>
      </c>
      <c r="H13" s="18">
        <f>SUMPRODUCT(MAX((Calc!$B$7:$B$841=VALUE($A13))*Calc!$G$7:$G$841))</f>
        <v>3661.7599999999984</v>
      </c>
      <c r="I13" s="11">
        <f>COUNTIFS('News Days'!$A$7:$A$571,"&gt;="&amp;DATE(VALUE($A13),1,1),'News Days'!$A$7:$A$571,"&lt;"&amp;DATE(VALUE($A13)+1,1,1),'News Days'!$E$7:$E$571,"Skipped")</f>
        <v>68</v>
      </c>
    </row>
    <row r="14" spans="1:9" x14ac:dyDescent="0.25">
      <c r="A14" s="9" t="s">
        <v>58</v>
      </c>
      <c r="B14" s="11">
        <f>COUNTIFS(Calc!$B$7:$B$841,VALUE($A14))</f>
        <v>86</v>
      </c>
      <c r="C14" s="11">
        <f>COUNTIFS(Calc!$B$7:$B$841,VALUE($A14),Calc!$D$7:$D$841,"&gt;0")</f>
        <v>62</v>
      </c>
      <c r="D14" s="11">
        <f>COUNTIFS(Calc!$B$7:$B$841,VALUE($A14),Calc!$D$7:$D$841,"&lt;0")</f>
        <v>24</v>
      </c>
      <c r="E14" s="12">
        <f t="shared" si="0"/>
        <v>0.72093023255813948</v>
      </c>
      <c r="F14" s="18">
        <f>SUMIFS(Calc!$D$7:$D$841,Calc!$B$7:$B$841,VALUE($A14))</f>
        <v>41032.879999999976</v>
      </c>
      <c r="G14" s="13">
        <f>IF(D14=0,"-",SUMIFS(Calc!$D$7:$D$841,Calc!$B$7:$B$841,VALUE($A14),Calc!$D$7:$D$841,"&gt;0")/-SUMIFS(Calc!$D$7:$D$841,Calc!$B$7:$B$841,VALUE($A14),Calc!$D$7:$D$841,"&lt;0"))</f>
        <v>3.0270558129884484</v>
      </c>
      <c r="H14" s="18">
        <f>SUMPRODUCT(MAX((Calc!$B$7:$B$841=VALUE($A14))*Calc!$G$7:$G$841))</f>
        <v>3936.6800000000076</v>
      </c>
      <c r="I14" s="11">
        <f>COUNTIFS('News Days'!$A$7:$A$571,"&gt;="&amp;DATE(VALUE($A14),1,1),'News Days'!$A$7:$A$571,"&lt;"&amp;DATE(VALUE($A14)+1,1,1),'News Days'!$E$7:$E$571,"Skipped")</f>
        <v>61</v>
      </c>
    </row>
    <row r="16" spans="1:9" x14ac:dyDescent="0.25">
      <c r="A16" s="19" t="s">
        <v>59</v>
      </c>
      <c r="B16" s="20">
        <f>SUM(B7:B14)</f>
        <v>835</v>
      </c>
      <c r="C16" s="20">
        <f>SUM(C7:C14)</f>
        <v>529</v>
      </c>
      <c r="D16" s="20">
        <f>SUM(D7:D14)</f>
        <v>306</v>
      </c>
      <c r="E16" s="21">
        <f>IF(B16=0,0,C16/B16)</f>
        <v>0.6335329341317365</v>
      </c>
      <c r="F16" s="22">
        <f>SUM(F7:F14)</f>
        <v>205463.24000000014</v>
      </c>
      <c r="G16" s="23">
        <f>SUMIF(Calc!$D$7:$D$841,"&gt;0")/-SUMIF(Calc!$D$7:$D$841,"&lt;0")</f>
        <v>2.1246807086964057</v>
      </c>
      <c r="H16" s="22">
        <f>MAX('All Trades'!$T$7:$T$841)</f>
        <v>4201.1600000000053</v>
      </c>
      <c r="I16" s="20">
        <f>SUM(I7:I14)</f>
        <v>553</v>
      </c>
    </row>
    <row r="17" spans="1:1" x14ac:dyDescent="0.25">
      <c r="A17" s="2" t="s">
        <v>60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I99"/>
  <sheetViews>
    <sheetView showGridLines="0" zoomScaleNormal="100" workbookViewId="0">
      <pane ySplit="6" topLeftCell="A85" activePane="bottomLeft" state="frozen"/>
      <selection pane="bottomLeft" activeCell="E79" sqref="E79"/>
    </sheetView>
  </sheetViews>
  <sheetFormatPr defaultColWidth="8.7109375" defaultRowHeight="15" x14ac:dyDescent="0.25"/>
  <cols>
    <col min="1" max="1" width="14" customWidth="1"/>
    <col min="2" max="2" width="10" customWidth="1"/>
    <col min="3" max="4" width="9" customWidth="1"/>
    <col min="5" max="5" width="11" customWidth="1"/>
    <col min="6" max="6" width="15" customWidth="1"/>
    <col min="7" max="7" width="14" customWidth="1"/>
    <col min="8" max="8" width="13" customWidth="1"/>
    <col min="9" max="9" width="19" customWidth="1"/>
  </cols>
  <sheetData>
    <row r="1" spans="1:9" ht="15" customHeight="1" x14ac:dyDescent="0.25"/>
    <row r="2" spans="1:9" ht="18" customHeight="1" x14ac:dyDescent="0.3">
      <c r="A2" s="1" t="s">
        <v>61</v>
      </c>
    </row>
    <row r="3" spans="1:9" ht="15" customHeight="1" x14ac:dyDescent="0.25">
      <c r="A3" s="2" t="s">
        <v>62</v>
      </c>
    </row>
    <row r="4" spans="1:9" ht="15" customHeight="1" x14ac:dyDescent="0.25"/>
    <row r="5" spans="1:9" ht="15" customHeight="1" x14ac:dyDescent="0.25"/>
    <row r="6" spans="1:9" x14ac:dyDescent="0.25">
      <c r="A6" s="4" t="s">
        <v>46</v>
      </c>
      <c r="B6" s="4" t="s">
        <v>10</v>
      </c>
      <c r="C6" s="4" t="s">
        <v>47</v>
      </c>
      <c r="D6" s="4" t="s">
        <v>48</v>
      </c>
      <c r="E6" s="4" t="s">
        <v>11</v>
      </c>
      <c r="F6" s="4" t="s">
        <v>8</v>
      </c>
      <c r="G6" s="4" t="s">
        <v>12</v>
      </c>
      <c r="H6" s="4" t="s">
        <v>49</v>
      </c>
      <c r="I6" s="4" t="s">
        <v>50</v>
      </c>
    </row>
    <row r="7" spans="1:9" x14ac:dyDescent="0.25">
      <c r="A7" s="24">
        <v>43586</v>
      </c>
      <c r="B7" s="11">
        <f>COUNTIFS(Calc!$C$7:$C$841,$A7)</f>
        <v>8</v>
      </c>
      <c r="C7" s="11">
        <f>COUNTIFS(Calc!$C$7:$C$841,$A7,Calc!$D$7:$D$841,"&gt;0")</f>
        <v>7</v>
      </c>
      <c r="D7" s="11">
        <f>COUNTIFS(Calc!$C$7:$C$841,$A7,Calc!$D$7:$D$841,"&lt;0")</f>
        <v>1</v>
      </c>
      <c r="E7" s="12">
        <f t="shared" ref="E7:E38" si="0">IF(B7=0,0,C7/B7)</f>
        <v>0.875</v>
      </c>
      <c r="F7" s="18">
        <f>SUMIFS(Calc!$D$7:$D$841,Calc!$C$7:$C$841,$A7)</f>
        <v>1899.4399999999996</v>
      </c>
      <c r="G7" s="13">
        <f>IF(D7=0,"-",SUMIFS(Calc!$D$7:$D$841,Calc!$C$7:$C$841,$A7,Calc!$D$7:$D$841,"&gt;0")/-SUMIFS(Calc!$D$7:$D$841,Calc!$C$7:$C$841,$A7,Calc!$D$7:$D$841,"&lt;0"))</f>
        <v>51.787165775401064</v>
      </c>
      <c r="H7" s="18">
        <f>SUMPRODUCT(MAX((Calc!$C$7:$C$841=$A7)*Calc!$J$7:$J$841))</f>
        <v>37.400000000000091</v>
      </c>
      <c r="I7" s="11">
        <f>COUNTIFS('News Days'!$A$7:$A$571,"&gt;="&amp;$A7,'News Days'!$A$7:$A$571,"&lt;"&amp;DATE(YEAR($A7),MONTH($A7)+1,1),'News Days'!$E$7:$E$571,"Skipped")</f>
        <v>5</v>
      </c>
    </row>
    <row r="8" spans="1:9" x14ac:dyDescent="0.25">
      <c r="A8" s="24">
        <v>43617</v>
      </c>
      <c r="B8" s="11">
        <f>COUNTIFS(Calc!$C$7:$C$841,$A8)</f>
        <v>8</v>
      </c>
      <c r="C8" s="11">
        <f>COUNTIFS(Calc!$C$7:$C$841,$A8,Calc!$D$7:$D$841,"&gt;0")</f>
        <v>5</v>
      </c>
      <c r="D8" s="11">
        <f>COUNTIFS(Calc!$C$7:$C$841,$A8,Calc!$D$7:$D$841,"&lt;0")</f>
        <v>3</v>
      </c>
      <c r="E8" s="12">
        <f t="shared" si="0"/>
        <v>0.625</v>
      </c>
      <c r="F8" s="18">
        <f>SUMIFS(Calc!$D$7:$D$841,Calc!$C$7:$C$841,$A8)</f>
        <v>1765.5199999999995</v>
      </c>
      <c r="G8" s="13">
        <f>IF(D8=0,"-",SUMIFS(Calc!$D$7:$D$841,Calc!$C$7:$C$841,$A8,Calc!$D$7:$D$841,"&gt;0")/-SUMIFS(Calc!$D$7:$D$841,Calc!$C$7:$C$841,$A8,Calc!$D$7:$D$841,"&lt;0"))</f>
        <v>4.1232663458816869</v>
      </c>
      <c r="H8" s="18">
        <f>SUMPRODUCT(MAX((Calc!$C$7:$C$841=$A8)*Calc!$J$7:$J$841))</f>
        <v>565.2800000000002</v>
      </c>
      <c r="I8" s="11">
        <f>COUNTIFS('News Days'!$A$7:$A$571,"&gt;="&amp;$A8,'News Days'!$A$7:$A$571,"&lt;"&amp;DATE(YEAR($A8),MONTH($A8)+1,1),'News Days'!$E$7:$E$571,"Skipped")</f>
        <v>7</v>
      </c>
    </row>
    <row r="9" spans="1:9" x14ac:dyDescent="0.25">
      <c r="A9" s="24">
        <v>43647</v>
      </c>
      <c r="B9" s="11">
        <f>COUNTIFS(Calc!$C$7:$C$841,$A9)</f>
        <v>6</v>
      </c>
      <c r="C9" s="11">
        <f>COUNTIFS(Calc!$C$7:$C$841,$A9,Calc!$D$7:$D$841,"&gt;0")</f>
        <v>4</v>
      </c>
      <c r="D9" s="11">
        <f>COUNTIFS(Calc!$C$7:$C$841,$A9,Calc!$D$7:$D$841,"&lt;0")</f>
        <v>2</v>
      </c>
      <c r="E9" s="12">
        <f t="shared" si="0"/>
        <v>0.66666666666666663</v>
      </c>
      <c r="F9" s="18">
        <f>SUMIFS(Calc!$D$7:$D$841,Calc!$C$7:$C$841,$A9)</f>
        <v>574.48</v>
      </c>
      <c r="G9" s="13">
        <f>IF(D9=0,"-",SUMIFS(Calc!$D$7:$D$841,Calc!$C$7:$C$841,$A9,Calc!$D$7:$D$841,"&gt;0")/-SUMIFS(Calc!$D$7:$D$841,Calc!$C$7:$C$841,$A9,Calc!$D$7:$D$841,"&lt;0"))</f>
        <v>1.7367017183893303</v>
      </c>
      <c r="H9" s="18">
        <f>SUMPRODUCT(MAX((Calc!$C$7:$C$841=$A9)*Calc!$J$7:$J$841))</f>
        <v>402.4</v>
      </c>
      <c r="I9" s="11">
        <f>COUNTIFS('News Days'!$A$7:$A$571,"&gt;="&amp;$A9,'News Days'!$A$7:$A$571,"&lt;"&amp;DATE(YEAR($A9),MONTH($A9)+1,1),'News Days'!$E$7:$E$571,"Skipped")</f>
        <v>6</v>
      </c>
    </row>
    <row r="10" spans="1:9" x14ac:dyDescent="0.25">
      <c r="A10" s="24">
        <v>43678</v>
      </c>
      <c r="B10" s="11">
        <f>COUNTIFS(Calc!$C$7:$C$841,$A10)</f>
        <v>10</v>
      </c>
      <c r="C10" s="11">
        <f>COUNTIFS(Calc!$C$7:$C$841,$A10,Calc!$D$7:$D$841,"&gt;0")</f>
        <v>4</v>
      </c>
      <c r="D10" s="11">
        <f>COUNTIFS(Calc!$C$7:$C$841,$A10,Calc!$D$7:$D$841,"&lt;0")</f>
        <v>6</v>
      </c>
      <c r="E10" s="12">
        <f t="shared" si="0"/>
        <v>0.4</v>
      </c>
      <c r="F10" s="18">
        <f>SUMIFS(Calc!$D$7:$D$841,Calc!$C$7:$C$841,$A10)</f>
        <v>1747.9599999999996</v>
      </c>
      <c r="G10" s="13">
        <f>IF(D10=0,"-",SUMIFS(Calc!$D$7:$D$841,Calc!$C$7:$C$841,$A10,Calc!$D$7:$D$841,"&gt;0")/-SUMIFS(Calc!$D$7:$D$841,Calc!$C$7:$C$841,$A10,Calc!$D$7:$D$841,"&lt;0"))</f>
        <v>2.8779921784348272</v>
      </c>
      <c r="H10" s="18">
        <f>SUMPRODUCT(MAX((Calc!$C$7:$C$841=$A10)*Calc!$J$7:$J$841))</f>
        <v>635.84000000000015</v>
      </c>
      <c r="I10" s="11">
        <f>COUNTIFS('News Days'!$A$7:$A$571,"&gt;="&amp;$A10,'News Days'!$A$7:$A$571,"&lt;"&amp;DATE(YEAR($A10),MONTH($A10)+1,1),'News Days'!$E$7:$E$571,"Skipped")</f>
        <v>6</v>
      </c>
    </row>
    <row r="11" spans="1:9" x14ac:dyDescent="0.25">
      <c r="A11" s="24">
        <v>43709</v>
      </c>
      <c r="B11" s="11">
        <f>COUNTIFS(Calc!$C$7:$C$841,$A11)</f>
        <v>5</v>
      </c>
      <c r="C11" s="11">
        <f>COUNTIFS(Calc!$C$7:$C$841,$A11,Calc!$D$7:$D$841,"&gt;0")</f>
        <v>1</v>
      </c>
      <c r="D11" s="11">
        <f>COUNTIFS(Calc!$C$7:$C$841,$A11,Calc!$D$7:$D$841,"&lt;0")</f>
        <v>4</v>
      </c>
      <c r="E11" s="12">
        <f t="shared" si="0"/>
        <v>0.2</v>
      </c>
      <c r="F11" s="18">
        <f>SUMIFS(Calc!$D$7:$D$841,Calc!$C$7:$C$841,$A11)</f>
        <v>-1762.16</v>
      </c>
      <c r="G11" s="13">
        <f>IF(D11=0,"-",SUMIFS(Calc!$D$7:$D$841,Calc!$C$7:$C$841,$A11,Calc!$D$7:$D$841,"&gt;0")/-SUMIFS(Calc!$D$7:$D$841,Calc!$C$7:$C$841,$A11,Calc!$D$7:$D$841,"&lt;0"))</f>
        <v>8.2074469193424038E-2</v>
      </c>
      <c r="H11" s="18">
        <f>SUMPRODUCT(MAX((Calc!$C$7:$C$841=$A11)*Calc!$J$7:$J$841))</f>
        <v>1762.16</v>
      </c>
      <c r="I11" s="11">
        <f>COUNTIFS('News Days'!$A$7:$A$571,"&gt;="&amp;$A11,'News Days'!$A$7:$A$571,"&lt;"&amp;DATE(YEAR($A11),MONTH($A11)+1,1),'News Days'!$E$7:$E$571,"Skipped")</f>
        <v>7</v>
      </c>
    </row>
    <row r="12" spans="1:9" x14ac:dyDescent="0.25">
      <c r="A12" s="24">
        <v>43739</v>
      </c>
      <c r="B12" s="11">
        <f>COUNTIFS(Calc!$C$7:$C$841,$A12)</f>
        <v>5</v>
      </c>
      <c r="C12" s="11">
        <f>COUNTIFS(Calc!$C$7:$C$841,$A12,Calc!$D$7:$D$841,"&gt;0")</f>
        <v>4</v>
      </c>
      <c r="D12" s="11">
        <f>COUNTIFS(Calc!$C$7:$C$841,$A12,Calc!$D$7:$D$841,"&lt;0")</f>
        <v>1</v>
      </c>
      <c r="E12" s="12">
        <f t="shared" si="0"/>
        <v>0.8</v>
      </c>
      <c r="F12" s="18">
        <f>SUMIFS(Calc!$D$7:$D$841,Calc!$C$7:$C$841,$A12)</f>
        <v>1969.8399999999997</v>
      </c>
      <c r="G12" s="13">
        <f>IF(D12=0,"-",SUMIFS(Calc!$D$7:$D$841,Calc!$C$7:$C$841,$A12,Calc!$D$7:$D$841,"&gt;0")/-SUMIFS(Calc!$D$7:$D$841,Calc!$C$7:$C$841,$A12,Calc!$D$7:$D$841,"&lt;0"))</f>
        <v>12.039228872450122</v>
      </c>
      <c r="H12" s="18">
        <f>SUMPRODUCT(MAX((Calc!$C$7:$C$841=$A12)*Calc!$J$7:$J$841))</f>
        <v>178.44000000000005</v>
      </c>
      <c r="I12" s="11">
        <f>COUNTIFS('News Days'!$A$7:$A$571,"&gt;="&amp;$A12,'News Days'!$A$7:$A$571,"&lt;"&amp;DATE(YEAR($A12),MONTH($A12)+1,1),'News Days'!$E$7:$E$571,"Skipped")</f>
        <v>6</v>
      </c>
    </row>
    <row r="13" spans="1:9" x14ac:dyDescent="0.25">
      <c r="A13" s="24">
        <v>43770</v>
      </c>
      <c r="B13" s="11">
        <f>COUNTIFS(Calc!$C$7:$C$841,$A13)</f>
        <v>1</v>
      </c>
      <c r="C13" s="11">
        <f>COUNTIFS(Calc!$C$7:$C$841,$A13,Calc!$D$7:$D$841,"&gt;0")</f>
        <v>1</v>
      </c>
      <c r="D13" s="11">
        <f>COUNTIFS(Calc!$C$7:$C$841,$A13,Calc!$D$7:$D$841,"&lt;0")</f>
        <v>0</v>
      </c>
      <c r="E13" s="12">
        <f t="shared" si="0"/>
        <v>1</v>
      </c>
      <c r="F13" s="18">
        <f>SUMIFS(Calc!$D$7:$D$841,Calc!$C$7:$C$841,$A13)</f>
        <v>387.6</v>
      </c>
      <c r="G13" s="13" t="str">
        <f>IF(D13=0,"-",SUMIFS(Calc!$D$7:$D$841,Calc!$C$7:$C$841,$A13,Calc!$D$7:$D$841,"&gt;0")/-SUMIFS(Calc!$D$7:$D$841,Calc!$C$7:$C$841,$A13,Calc!$D$7:$D$841,"&lt;0"))</f>
        <v>-</v>
      </c>
      <c r="H13" s="18">
        <f>SUMPRODUCT(MAX((Calc!$C$7:$C$841=$A13)*Calc!$J$7:$J$841))</f>
        <v>0</v>
      </c>
      <c r="I13" s="11">
        <f>COUNTIFS('News Days'!$A$7:$A$571,"&gt;="&amp;$A13,'News Days'!$A$7:$A$571,"&lt;"&amp;DATE(YEAR($A13),MONTH($A13)+1,1),'News Days'!$E$7:$E$571,"Skipped")</f>
        <v>6</v>
      </c>
    </row>
    <row r="14" spans="1:9" x14ac:dyDescent="0.25">
      <c r="A14" s="24">
        <v>43800</v>
      </c>
      <c r="B14" s="11">
        <f>COUNTIFS(Calc!$C$7:$C$841,$A14)</f>
        <v>3</v>
      </c>
      <c r="C14" s="11">
        <f>COUNTIFS(Calc!$C$7:$C$841,$A14,Calc!$D$7:$D$841,"&gt;0")</f>
        <v>1</v>
      </c>
      <c r="D14" s="11">
        <f>COUNTIFS(Calc!$C$7:$C$841,$A14,Calc!$D$7:$D$841,"&lt;0")</f>
        <v>2</v>
      </c>
      <c r="E14" s="12">
        <f t="shared" si="0"/>
        <v>0.33333333333333331</v>
      </c>
      <c r="F14" s="18">
        <f>SUMIFS(Calc!$D$7:$D$841,Calc!$C$7:$C$841,$A14)</f>
        <v>-459.23999999999995</v>
      </c>
      <c r="G14" s="13">
        <f>IF(D14=0,"-",SUMIFS(Calc!$D$7:$D$841,Calc!$C$7:$C$841,$A14,Calc!$D$7:$D$841,"&gt;0")/-SUMIFS(Calc!$D$7:$D$841,Calc!$C$7:$C$841,$A14,Calc!$D$7:$D$841,"&lt;0"))</f>
        <v>0.52987183162032681</v>
      </c>
      <c r="H14" s="18">
        <f>SUMPRODUCT(MAX((Calc!$C$7:$C$841=$A14)*Calc!$J$7:$J$841))</f>
        <v>976.83999999999992</v>
      </c>
      <c r="I14" s="11">
        <f>COUNTIFS('News Days'!$A$7:$A$571,"&gt;="&amp;$A14,'News Days'!$A$7:$A$571,"&lt;"&amp;DATE(YEAR($A14),MONTH($A14)+1,1),'News Days'!$E$7:$E$571,"Skipped")</f>
        <v>4</v>
      </c>
    </row>
    <row r="15" spans="1:9" x14ac:dyDescent="0.25">
      <c r="A15" s="24">
        <v>43831</v>
      </c>
      <c r="B15" s="11">
        <f>COUNTIFS(Calc!$C$7:$C$841,$A15)</f>
        <v>7</v>
      </c>
      <c r="C15" s="11">
        <f>COUNTIFS(Calc!$C$7:$C$841,$A15,Calc!$D$7:$D$841,"&gt;0")</f>
        <v>6</v>
      </c>
      <c r="D15" s="11">
        <f>COUNTIFS(Calc!$C$7:$C$841,$A15,Calc!$D$7:$D$841,"&lt;0")</f>
        <v>1</v>
      </c>
      <c r="E15" s="12">
        <f t="shared" si="0"/>
        <v>0.8571428571428571</v>
      </c>
      <c r="F15" s="18">
        <f>SUMIFS(Calc!$D$7:$D$841,Calc!$C$7:$C$841,$A15)</f>
        <v>3178.9599999999996</v>
      </c>
      <c r="G15" s="13">
        <f>IF(D15=0,"-",SUMIFS(Calc!$D$7:$D$841,Calc!$C$7:$C$841,$A15,Calc!$D$7:$D$841,"&gt;0")/-SUMIFS(Calc!$D$7:$D$841,Calc!$C$7:$C$841,$A15,Calc!$D$7:$D$841,"&lt;0"))</f>
        <v>32.65033851055356</v>
      </c>
      <c r="H15" s="18">
        <f>SUMPRODUCT(MAX((Calc!$C$7:$C$841=$A15)*Calc!$J$7:$J$841))</f>
        <v>100.44000000000005</v>
      </c>
      <c r="I15" s="11">
        <f>COUNTIFS('News Days'!$A$7:$A$571,"&gt;="&amp;$A15,'News Days'!$A$7:$A$571,"&lt;"&amp;DATE(YEAR($A15),MONTH($A15)+1,1),'News Days'!$E$7:$E$571,"Skipped")</f>
        <v>7</v>
      </c>
    </row>
    <row r="16" spans="1:9" x14ac:dyDescent="0.25">
      <c r="A16" s="24">
        <v>43862</v>
      </c>
      <c r="B16" s="11">
        <f>COUNTIFS(Calc!$C$7:$C$841,$A16)</f>
        <v>7</v>
      </c>
      <c r="C16" s="11">
        <f>COUNTIFS(Calc!$C$7:$C$841,$A16,Calc!$D$7:$D$841,"&gt;0")</f>
        <v>3</v>
      </c>
      <c r="D16" s="11">
        <f>COUNTIFS(Calc!$C$7:$C$841,$A16,Calc!$D$7:$D$841,"&lt;0")</f>
        <v>4</v>
      </c>
      <c r="E16" s="12">
        <f t="shared" si="0"/>
        <v>0.42857142857142855</v>
      </c>
      <c r="F16" s="18">
        <f>SUMIFS(Calc!$D$7:$D$841,Calc!$C$7:$C$841,$A16)</f>
        <v>296.88</v>
      </c>
      <c r="G16" s="13">
        <f>IF(D16=0,"-",SUMIFS(Calc!$D$7:$D$841,Calc!$C$7:$C$841,$A16,Calc!$D$7:$D$841,"&gt;0")/-SUMIFS(Calc!$D$7:$D$841,Calc!$C$7:$C$841,$A16,Calc!$D$7:$D$841,"&lt;0"))</f>
        <v>1.2775098149186763</v>
      </c>
      <c r="H16" s="18">
        <f>SUMPRODUCT(MAX((Calc!$C$7:$C$841=$A16)*Calc!$J$7:$J$841))</f>
        <v>548.87999999999988</v>
      </c>
      <c r="I16" s="11">
        <f>COUNTIFS('News Days'!$A$7:$A$571,"&gt;="&amp;$A16,'News Days'!$A$7:$A$571,"&lt;"&amp;DATE(YEAR($A16),MONTH($A16)+1,1),'News Days'!$E$7:$E$571,"Skipped")</f>
        <v>6</v>
      </c>
    </row>
    <row r="17" spans="1:9" x14ac:dyDescent="0.25">
      <c r="A17" s="24">
        <v>43891</v>
      </c>
      <c r="B17" s="11">
        <f>COUNTIFS(Calc!$C$7:$C$841,$A17)</f>
        <v>4</v>
      </c>
      <c r="C17" s="11">
        <f>COUNTIFS(Calc!$C$7:$C$841,$A17,Calc!$D$7:$D$841,"&gt;0")</f>
        <v>2</v>
      </c>
      <c r="D17" s="11">
        <f>COUNTIFS(Calc!$C$7:$C$841,$A17,Calc!$D$7:$D$841,"&lt;0")</f>
        <v>2</v>
      </c>
      <c r="E17" s="12">
        <f t="shared" si="0"/>
        <v>0.5</v>
      </c>
      <c r="F17" s="18">
        <f>SUMIFS(Calc!$D$7:$D$841,Calc!$C$7:$C$841,$A17)</f>
        <v>-1136.8000000000002</v>
      </c>
      <c r="G17" s="13">
        <f>IF(D17=0,"-",SUMIFS(Calc!$D$7:$D$841,Calc!$C$7:$C$841,$A17,Calc!$D$7:$D$841,"&gt;0")/-SUMIFS(Calc!$D$7:$D$841,Calc!$C$7:$C$841,$A17,Calc!$D$7:$D$841,"&lt;0"))</f>
        <v>0.53157964135021096</v>
      </c>
      <c r="H17" s="18">
        <f>SUMPRODUCT(MAX((Calc!$C$7:$C$841=$A17)*Calc!$J$7:$J$841))</f>
        <v>2426.88</v>
      </c>
      <c r="I17" s="11">
        <f>COUNTIFS('News Days'!$A$7:$A$571,"&gt;="&amp;$A17,'News Days'!$A$7:$A$571,"&lt;"&amp;DATE(YEAR($A17),MONTH($A17)+1,1),'News Days'!$E$7:$E$571,"Skipped")</f>
        <v>8</v>
      </c>
    </row>
    <row r="18" spans="1:9" x14ac:dyDescent="0.25">
      <c r="A18" s="24">
        <v>43922</v>
      </c>
      <c r="B18" s="11">
        <f>COUNTIFS(Calc!$C$7:$C$841,$A18)</f>
        <v>15</v>
      </c>
      <c r="C18" s="11">
        <f>COUNTIFS(Calc!$C$7:$C$841,$A18,Calc!$D$7:$D$841,"&gt;0")</f>
        <v>8</v>
      </c>
      <c r="D18" s="11">
        <f>COUNTIFS(Calc!$C$7:$C$841,$A18,Calc!$D$7:$D$841,"&lt;0")</f>
        <v>7</v>
      </c>
      <c r="E18" s="12">
        <f t="shared" si="0"/>
        <v>0.53333333333333333</v>
      </c>
      <c r="F18" s="18">
        <f>SUMIFS(Calc!$D$7:$D$841,Calc!$C$7:$C$841,$A18)</f>
        <v>867.79999999999927</v>
      </c>
      <c r="G18" s="13">
        <f>IF(D18=0,"-",SUMIFS(Calc!$D$7:$D$841,Calc!$C$7:$C$841,$A18,Calc!$D$7:$D$841,"&gt;0")/-SUMIFS(Calc!$D$7:$D$841,Calc!$C$7:$C$841,$A18,Calc!$D$7:$D$841,"&lt;0"))</f>
        <v>1.2559398815562843</v>
      </c>
      <c r="H18" s="18">
        <f>SUMPRODUCT(MAX((Calc!$C$7:$C$841=$A18)*Calc!$J$7:$J$841))</f>
        <v>1396.8400000000001</v>
      </c>
      <c r="I18" s="11">
        <f>COUNTIFS('News Days'!$A$7:$A$571,"&gt;="&amp;$A18,'News Days'!$A$7:$A$571,"&lt;"&amp;DATE(YEAR($A18),MONTH($A18)+1,1),'News Days'!$E$7:$E$571,"Skipped")</f>
        <v>5</v>
      </c>
    </row>
    <row r="19" spans="1:9" x14ac:dyDescent="0.25">
      <c r="A19" s="24">
        <v>43952</v>
      </c>
      <c r="B19" s="11">
        <f>COUNTIFS(Calc!$C$7:$C$841,$A19)</f>
        <v>8</v>
      </c>
      <c r="C19" s="11">
        <f>COUNTIFS(Calc!$C$7:$C$841,$A19,Calc!$D$7:$D$841,"&gt;0")</f>
        <v>4</v>
      </c>
      <c r="D19" s="11">
        <f>COUNTIFS(Calc!$C$7:$C$841,$A19,Calc!$D$7:$D$841,"&lt;0")</f>
        <v>4</v>
      </c>
      <c r="E19" s="12">
        <f t="shared" si="0"/>
        <v>0.5</v>
      </c>
      <c r="F19" s="18">
        <f>SUMIFS(Calc!$D$7:$D$841,Calc!$C$7:$C$841,$A19)</f>
        <v>-473.32000000000016</v>
      </c>
      <c r="G19" s="13">
        <f>IF(D19=0,"-",SUMIFS(Calc!$D$7:$D$841,Calc!$C$7:$C$841,$A19,Calc!$D$7:$D$841,"&gt;0")/-SUMIFS(Calc!$D$7:$D$841,Calc!$C$7:$C$841,$A19,Calc!$D$7:$D$841,"&lt;0"))</f>
        <v>0.87122786779989314</v>
      </c>
      <c r="H19" s="18">
        <f>SUMPRODUCT(MAX((Calc!$C$7:$C$841=$A19)*Calc!$J$7:$J$841))</f>
        <v>3675.64</v>
      </c>
      <c r="I19" s="11">
        <f>COUNTIFS('News Days'!$A$7:$A$571,"&gt;="&amp;$A19,'News Days'!$A$7:$A$571,"&lt;"&amp;DATE(YEAR($A19),MONTH($A19)+1,1),'News Days'!$E$7:$E$571,"Skipped")</f>
        <v>6</v>
      </c>
    </row>
    <row r="20" spans="1:9" x14ac:dyDescent="0.25">
      <c r="A20" s="24">
        <v>43983</v>
      </c>
      <c r="B20" s="11">
        <f>COUNTIFS(Calc!$C$7:$C$841,$A20)</f>
        <v>13</v>
      </c>
      <c r="C20" s="11">
        <f>COUNTIFS(Calc!$C$7:$C$841,$A20,Calc!$D$7:$D$841,"&gt;0")</f>
        <v>6</v>
      </c>
      <c r="D20" s="11">
        <f>COUNTIFS(Calc!$C$7:$C$841,$A20,Calc!$D$7:$D$841,"&lt;0")</f>
        <v>7</v>
      </c>
      <c r="E20" s="12">
        <f t="shared" si="0"/>
        <v>0.46153846153846156</v>
      </c>
      <c r="F20" s="18">
        <f>SUMIFS(Calc!$D$7:$D$841,Calc!$C$7:$C$841,$A20)</f>
        <v>4158.5999999999995</v>
      </c>
      <c r="G20" s="13">
        <f>IF(D20=0,"-",SUMIFS(Calc!$D$7:$D$841,Calc!$C$7:$C$841,$A20,Calc!$D$7:$D$841,"&gt;0")/-SUMIFS(Calc!$D$7:$D$841,Calc!$C$7:$C$841,$A20,Calc!$D$7:$D$841,"&lt;0"))</f>
        <v>3.2927555408534563</v>
      </c>
      <c r="H20" s="18">
        <f>SUMPRODUCT(MAX((Calc!$C$7:$C$841=$A20)*Calc!$J$7:$J$841))</f>
        <v>1193.4000000000001</v>
      </c>
      <c r="I20" s="11">
        <f>COUNTIFS('News Days'!$A$7:$A$571,"&gt;="&amp;$A20,'News Days'!$A$7:$A$571,"&lt;"&amp;DATE(YEAR($A20),MONTH($A20)+1,1),'News Days'!$E$7:$E$571,"Skipped")</f>
        <v>6</v>
      </c>
    </row>
    <row r="21" spans="1:9" x14ac:dyDescent="0.25">
      <c r="A21" s="24">
        <v>44013</v>
      </c>
      <c r="B21" s="11">
        <f>COUNTIFS(Calc!$C$7:$C$841,$A21)</f>
        <v>9</v>
      </c>
      <c r="C21" s="11">
        <f>COUNTIFS(Calc!$C$7:$C$841,$A21,Calc!$D$7:$D$841,"&gt;0")</f>
        <v>6</v>
      </c>
      <c r="D21" s="11">
        <f>COUNTIFS(Calc!$C$7:$C$841,$A21,Calc!$D$7:$D$841,"&lt;0")</f>
        <v>3</v>
      </c>
      <c r="E21" s="12">
        <f t="shared" si="0"/>
        <v>0.66666666666666663</v>
      </c>
      <c r="F21" s="18">
        <f>SUMIFS(Calc!$D$7:$D$841,Calc!$C$7:$C$841,$A21)</f>
        <v>3159.0399999999995</v>
      </c>
      <c r="G21" s="13">
        <f>IF(D21=0,"-",SUMIFS(Calc!$D$7:$D$841,Calc!$C$7:$C$841,$A21,Calc!$D$7:$D$841,"&gt;0")/-SUMIFS(Calc!$D$7:$D$841,Calc!$C$7:$C$841,$A21,Calc!$D$7:$D$841,"&lt;0"))</f>
        <v>2.8405891675212076</v>
      </c>
      <c r="H21" s="18">
        <f>SUMPRODUCT(MAX((Calc!$C$7:$C$841=$A21)*Calc!$J$7:$J$841))</f>
        <v>1022.4000000000001</v>
      </c>
      <c r="I21" s="11">
        <f>COUNTIFS('News Days'!$A$7:$A$571,"&gt;="&amp;$A21,'News Days'!$A$7:$A$571,"&lt;"&amp;DATE(YEAR($A21),MONTH($A21)+1,1),'News Days'!$E$7:$E$571,"Skipped")</f>
        <v>7</v>
      </c>
    </row>
    <row r="22" spans="1:9" x14ac:dyDescent="0.25">
      <c r="A22" s="24">
        <v>44044</v>
      </c>
      <c r="B22" s="11">
        <f>COUNTIFS(Calc!$C$7:$C$841,$A22)</f>
        <v>5</v>
      </c>
      <c r="C22" s="11">
        <f>COUNTIFS(Calc!$C$7:$C$841,$A22,Calc!$D$7:$D$841,"&gt;0")</f>
        <v>4</v>
      </c>
      <c r="D22" s="11">
        <f>COUNTIFS(Calc!$C$7:$C$841,$A22,Calc!$D$7:$D$841,"&lt;0")</f>
        <v>1</v>
      </c>
      <c r="E22" s="12">
        <f t="shared" si="0"/>
        <v>0.8</v>
      </c>
      <c r="F22" s="18">
        <f>SUMIFS(Calc!$D$7:$D$841,Calc!$C$7:$C$841,$A22)</f>
        <v>1403.84</v>
      </c>
      <c r="G22" s="13">
        <f>IF(D22=0,"-",SUMIFS(Calc!$D$7:$D$841,Calc!$C$7:$C$841,$A22,Calc!$D$7:$D$841,"&gt;0")/-SUMIFS(Calc!$D$7:$D$841,Calc!$C$7:$C$841,$A22,Calc!$D$7:$D$841,"&lt;0"))</f>
        <v>2.4421433267587109</v>
      </c>
      <c r="H22" s="18">
        <f>SUMPRODUCT(MAX((Calc!$C$7:$C$841=$A22)*Calc!$J$7:$J$841))</f>
        <v>973.44</v>
      </c>
      <c r="I22" s="11">
        <f>COUNTIFS('News Days'!$A$7:$A$571,"&gt;="&amp;$A22,'News Days'!$A$7:$A$571,"&lt;"&amp;DATE(YEAR($A22),MONTH($A22)+1,1),'News Days'!$E$7:$E$571,"Skipped")</f>
        <v>6</v>
      </c>
    </row>
    <row r="23" spans="1:9" x14ac:dyDescent="0.25">
      <c r="A23" s="24">
        <v>44075</v>
      </c>
      <c r="B23" s="11">
        <f>COUNTIFS(Calc!$C$7:$C$841,$A23)</f>
        <v>9</v>
      </c>
      <c r="C23" s="11">
        <f>COUNTIFS(Calc!$C$7:$C$841,$A23,Calc!$D$7:$D$841,"&gt;0")</f>
        <v>7</v>
      </c>
      <c r="D23" s="11">
        <f>COUNTIFS(Calc!$C$7:$C$841,$A23,Calc!$D$7:$D$841,"&lt;0")</f>
        <v>2</v>
      </c>
      <c r="E23" s="12">
        <f t="shared" si="0"/>
        <v>0.77777777777777779</v>
      </c>
      <c r="F23" s="18">
        <f>SUMIFS(Calc!$D$7:$D$841,Calc!$C$7:$C$841,$A23)</f>
        <v>2765.96</v>
      </c>
      <c r="G23" s="13">
        <f>IF(D23=0,"-",SUMIFS(Calc!$D$7:$D$841,Calc!$C$7:$C$841,$A23,Calc!$D$7:$D$841,"&gt;0")/-SUMIFS(Calc!$D$7:$D$841,Calc!$C$7:$C$841,$A23,Calc!$D$7:$D$841,"&lt;0"))</f>
        <v>3.1310712524654831</v>
      </c>
      <c r="H23" s="18">
        <f>SUMPRODUCT(MAX((Calc!$C$7:$C$841=$A23)*Calc!$J$7:$J$841))</f>
        <v>973.44</v>
      </c>
      <c r="I23" s="11">
        <f>COUNTIFS('News Days'!$A$7:$A$571,"&gt;="&amp;$A23,'News Days'!$A$7:$A$571,"&lt;"&amp;DATE(YEAR($A23),MONTH($A23)+1,1),'News Days'!$E$7:$E$571,"Skipped")</f>
        <v>6</v>
      </c>
    </row>
    <row r="24" spans="1:9" x14ac:dyDescent="0.25">
      <c r="A24" s="24">
        <v>44105</v>
      </c>
      <c r="B24" s="11">
        <f>COUNTIFS(Calc!$C$7:$C$841,$A24)</f>
        <v>13</v>
      </c>
      <c r="C24" s="11">
        <f>COUNTIFS(Calc!$C$7:$C$841,$A24,Calc!$D$7:$D$841,"&gt;0")</f>
        <v>4</v>
      </c>
      <c r="D24" s="11">
        <f>COUNTIFS(Calc!$C$7:$C$841,$A24,Calc!$D$7:$D$841,"&lt;0")</f>
        <v>9</v>
      </c>
      <c r="E24" s="12">
        <f t="shared" si="0"/>
        <v>0.30769230769230771</v>
      </c>
      <c r="F24" s="18">
        <f>SUMIFS(Calc!$D$7:$D$841,Calc!$C$7:$C$841,$A24)</f>
        <v>-2044.2800000000007</v>
      </c>
      <c r="G24" s="13">
        <f>IF(D24=0,"-",SUMIFS(Calc!$D$7:$D$841,Calc!$C$7:$C$841,$A24,Calc!$D$7:$D$841,"&gt;0")/-SUMIFS(Calc!$D$7:$D$841,Calc!$C$7:$C$841,$A24,Calc!$D$7:$D$841,"&lt;0"))</f>
        <v>0.62397268841096865</v>
      </c>
      <c r="H24" s="18">
        <f>SUMPRODUCT(MAX((Calc!$C$7:$C$841=$A24)*Calc!$J$7:$J$841))</f>
        <v>3059.8400000000006</v>
      </c>
      <c r="I24" s="11">
        <f>COUNTIFS('News Days'!$A$7:$A$571,"&gt;="&amp;$A24,'News Days'!$A$7:$A$571,"&lt;"&amp;DATE(YEAR($A24),MONTH($A24)+1,1),'News Days'!$E$7:$E$571,"Skipped")</f>
        <v>6</v>
      </c>
    </row>
    <row r="25" spans="1:9" x14ac:dyDescent="0.25">
      <c r="A25" s="24">
        <v>44136</v>
      </c>
      <c r="B25" s="11">
        <f>COUNTIFS(Calc!$C$7:$C$841,$A25)</f>
        <v>9</v>
      </c>
      <c r="C25" s="11">
        <f>COUNTIFS(Calc!$C$7:$C$841,$A25,Calc!$D$7:$D$841,"&gt;0")</f>
        <v>7</v>
      </c>
      <c r="D25" s="11">
        <f>COUNTIFS(Calc!$C$7:$C$841,$A25,Calc!$D$7:$D$841,"&lt;0")</f>
        <v>2</v>
      </c>
      <c r="E25" s="12">
        <f t="shared" si="0"/>
        <v>0.77777777777777779</v>
      </c>
      <c r="F25" s="18">
        <f>SUMIFS(Calc!$D$7:$D$841,Calc!$C$7:$C$841,$A25)</f>
        <v>3640.5599999999995</v>
      </c>
      <c r="G25" s="13">
        <f>IF(D25=0,"-",SUMIFS(Calc!$D$7:$D$841,Calc!$C$7:$C$841,$A25,Calc!$D$7:$D$841,"&gt;0")/-SUMIFS(Calc!$D$7:$D$841,Calc!$C$7:$C$841,$A25,Calc!$D$7:$D$841,"&lt;0"))</f>
        <v>3.5442804428044283</v>
      </c>
      <c r="H25" s="18">
        <f>SUMPRODUCT(MAX((Calc!$C$7:$C$841=$A25)*Calc!$J$7:$J$841))</f>
        <v>1249.44</v>
      </c>
      <c r="I25" s="11">
        <f>COUNTIFS('News Days'!$A$7:$A$571,"&gt;="&amp;$A25,'News Days'!$A$7:$A$571,"&lt;"&amp;DATE(YEAR($A25),MONTH($A25)+1,1),'News Days'!$E$7:$E$571,"Skipped")</f>
        <v>5</v>
      </c>
    </row>
    <row r="26" spans="1:9" x14ac:dyDescent="0.25">
      <c r="A26" s="24">
        <v>44166</v>
      </c>
      <c r="B26" s="11">
        <f>COUNTIFS(Calc!$C$7:$C$841,$A26)</f>
        <v>9</v>
      </c>
      <c r="C26" s="11">
        <f>COUNTIFS(Calc!$C$7:$C$841,$A26,Calc!$D$7:$D$841,"&gt;0")</f>
        <v>6</v>
      </c>
      <c r="D26" s="11">
        <f>COUNTIFS(Calc!$C$7:$C$841,$A26,Calc!$D$7:$D$841,"&lt;0")</f>
        <v>3</v>
      </c>
      <c r="E26" s="12">
        <f t="shared" si="0"/>
        <v>0.66666666666666663</v>
      </c>
      <c r="F26" s="18">
        <f>SUMIFS(Calc!$D$7:$D$841,Calc!$C$7:$C$841,$A26)</f>
        <v>618.20000000000005</v>
      </c>
      <c r="G26" s="13">
        <f>IF(D26=0,"-",SUMIFS(Calc!$D$7:$D$841,Calc!$C$7:$C$841,$A26,Calc!$D$7:$D$841,"&gt;0")/-SUMIFS(Calc!$D$7:$D$841,Calc!$C$7:$C$841,$A26,Calc!$D$7:$D$841,"&lt;0"))</f>
        <v>1.2614793760362737</v>
      </c>
      <c r="H26" s="18">
        <f>SUMPRODUCT(MAX((Calc!$C$7:$C$841=$A26)*Calc!$J$7:$J$841))</f>
        <v>1476.84</v>
      </c>
      <c r="I26" s="11">
        <f>COUNTIFS('News Days'!$A$7:$A$571,"&gt;="&amp;$A26,'News Days'!$A$7:$A$571,"&lt;"&amp;DATE(YEAR($A26),MONTH($A26)+1,1),'News Days'!$E$7:$E$571,"Skipped")</f>
        <v>6</v>
      </c>
    </row>
    <row r="27" spans="1:9" x14ac:dyDescent="0.25">
      <c r="A27" s="24">
        <v>44197</v>
      </c>
      <c r="B27" s="11">
        <f>COUNTIFS(Calc!$C$7:$C$841,$A27)</f>
        <v>7</v>
      </c>
      <c r="C27" s="11">
        <f>COUNTIFS(Calc!$C$7:$C$841,$A27,Calc!$D$7:$D$841,"&gt;0")</f>
        <v>5</v>
      </c>
      <c r="D27" s="11">
        <f>COUNTIFS(Calc!$C$7:$C$841,$A27,Calc!$D$7:$D$841,"&lt;0")</f>
        <v>2</v>
      </c>
      <c r="E27" s="12">
        <f t="shared" si="0"/>
        <v>0.7142857142857143</v>
      </c>
      <c r="F27" s="18">
        <f>SUMIFS(Calc!$D$7:$D$841,Calc!$C$7:$C$841,$A27)</f>
        <v>1912.8799999999997</v>
      </c>
      <c r="G27" s="13">
        <f>IF(D27=0,"-",SUMIFS(Calc!$D$7:$D$841,Calc!$C$7:$C$841,$A27,Calc!$D$7:$D$841,"&gt;0")/-SUMIFS(Calc!$D$7:$D$841,Calc!$C$7:$C$841,$A27,Calc!$D$7:$D$841,"&lt;0"))</f>
        <v>3.2066260612772237</v>
      </c>
      <c r="H27" s="18">
        <f>SUMPRODUCT(MAX((Calc!$C$7:$C$841=$A27)*Calc!$J$7:$J$841))</f>
        <v>866.88000000000011</v>
      </c>
      <c r="I27" s="11">
        <f>COUNTIFS('News Days'!$A$7:$A$571,"&gt;="&amp;$A27,'News Days'!$A$7:$A$571,"&lt;"&amp;DATE(YEAR($A27),MONTH($A27)+1,1),'News Days'!$E$7:$E$571,"Skipped")</f>
        <v>6</v>
      </c>
    </row>
    <row r="28" spans="1:9" x14ac:dyDescent="0.25">
      <c r="A28" s="24">
        <v>44228</v>
      </c>
      <c r="B28" s="11">
        <f>COUNTIFS(Calc!$C$7:$C$841,$A28)</f>
        <v>10</v>
      </c>
      <c r="C28" s="11">
        <f>COUNTIFS(Calc!$C$7:$C$841,$A28,Calc!$D$7:$D$841,"&gt;0")</f>
        <v>5</v>
      </c>
      <c r="D28" s="11">
        <f>COUNTIFS(Calc!$C$7:$C$841,$A28,Calc!$D$7:$D$841,"&lt;0")</f>
        <v>5</v>
      </c>
      <c r="E28" s="12">
        <f t="shared" si="0"/>
        <v>0.5</v>
      </c>
      <c r="F28" s="18">
        <f>SUMIFS(Calc!$D$7:$D$841,Calc!$C$7:$C$841,$A28)</f>
        <v>778.55999999999949</v>
      </c>
      <c r="G28" s="13">
        <f>IF(D28=0,"-",SUMIFS(Calc!$D$7:$D$841,Calc!$C$7:$C$841,$A28,Calc!$D$7:$D$841,"&gt;0")/-SUMIFS(Calc!$D$7:$D$841,Calc!$C$7:$C$841,$A28,Calc!$D$7:$D$841,"&lt;0"))</f>
        <v>1.5058080611210722</v>
      </c>
      <c r="H28" s="18">
        <f>SUMPRODUCT(MAX((Calc!$C$7:$C$841=$A28)*Calc!$J$7:$J$841))</f>
        <v>610.44000000000005</v>
      </c>
      <c r="I28" s="11">
        <f>COUNTIFS('News Days'!$A$7:$A$571,"&gt;="&amp;$A28,'News Days'!$A$7:$A$571,"&lt;"&amp;DATE(YEAR($A28),MONTH($A28)+1,1),'News Days'!$E$7:$E$571,"Skipped")</f>
        <v>6</v>
      </c>
    </row>
    <row r="29" spans="1:9" x14ac:dyDescent="0.25">
      <c r="A29" s="24">
        <v>44256</v>
      </c>
      <c r="B29" s="11">
        <f>COUNTIFS(Calc!$C$7:$C$841,$A29)</f>
        <v>13</v>
      </c>
      <c r="C29" s="11">
        <f>COUNTIFS(Calc!$C$7:$C$841,$A29,Calc!$D$7:$D$841,"&gt;0")</f>
        <v>8</v>
      </c>
      <c r="D29" s="11">
        <f>COUNTIFS(Calc!$C$7:$C$841,$A29,Calc!$D$7:$D$841,"&lt;0")</f>
        <v>5</v>
      </c>
      <c r="E29" s="12">
        <f t="shared" si="0"/>
        <v>0.61538461538461542</v>
      </c>
      <c r="F29" s="18">
        <f>SUMIFS(Calc!$D$7:$D$841,Calc!$C$7:$C$841,$A29)</f>
        <v>-143.28000000000043</v>
      </c>
      <c r="G29" s="13">
        <f>IF(D29=0,"-",SUMIFS(Calc!$D$7:$D$841,Calc!$C$7:$C$841,$A29,Calc!$D$7:$D$841,"&gt;0")/-SUMIFS(Calc!$D$7:$D$841,Calc!$C$7:$C$841,$A29,Calc!$D$7:$D$841,"&lt;0"))</f>
        <v>0.96603322712790163</v>
      </c>
      <c r="H29" s="18">
        <f>SUMPRODUCT(MAX((Calc!$C$7:$C$841=$A29)*Calc!$J$7:$J$841))</f>
        <v>2952.7200000000003</v>
      </c>
      <c r="I29" s="11">
        <f>COUNTIFS('News Days'!$A$7:$A$571,"&gt;="&amp;$A29,'News Days'!$A$7:$A$571,"&lt;"&amp;DATE(YEAR($A29),MONTH($A29)+1,1),'News Days'!$E$7:$E$571,"Skipped")</f>
        <v>6</v>
      </c>
    </row>
    <row r="30" spans="1:9" x14ac:dyDescent="0.25">
      <c r="A30" s="24">
        <v>44287</v>
      </c>
      <c r="B30" s="11">
        <f>COUNTIFS(Calc!$C$7:$C$841,$A30)</f>
        <v>5</v>
      </c>
      <c r="C30" s="11">
        <f>COUNTIFS(Calc!$C$7:$C$841,$A30,Calc!$D$7:$D$841,"&gt;0")</f>
        <v>4</v>
      </c>
      <c r="D30" s="11">
        <f>COUNTIFS(Calc!$C$7:$C$841,$A30,Calc!$D$7:$D$841,"&lt;0")</f>
        <v>1</v>
      </c>
      <c r="E30" s="12">
        <f t="shared" si="0"/>
        <v>0.8</v>
      </c>
      <c r="F30" s="18">
        <f>SUMIFS(Calc!$D$7:$D$841,Calc!$C$7:$C$841,$A30)</f>
        <v>2269.8399999999997</v>
      </c>
      <c r="G30" s="13">
        <f>IF(D30=0,"-",SUMIFS(Calc!$D$7:$D$841,Calc!$C$7:$C$841,$A30,Calc!$D$7:$D$841,"&gt;0")/-SUMIFS(Calc!$D$7:$D$841,Calc!$C$7:$C$841,$A30,Calc!$D$7:$D$841,"&lt;0"))</f>
        <v>4.7001825769431393</v>
      </c>
      <c r="H30" s="18">
        <f>SUMPRODUCT(MAX((Calc!$C$7:$C$841=$A30)*Calc!$J$7:$J$841))</f>
        <v>613.44000000000005</v>
      </c>
      <c r="I30" s="11">
        <f>COUNTIFS('News Days'!$A$7:$A$571,"&gt;="&amp;$A30,'News Days'!$A$7:$A$571,"&lt;"&amp;DATE(YEAR($A30),MONTH($A30)+1,1),'News Days'!$E$7:$E$571,"Skipped")</f>
        <v>7</v>
      </c>
    </row>
    <row r="31" spans="1:9" x14ac:dyDescent="0.25">
      <c r="A31" s="24">
        <v>44317</v>
      </c>
      <c r="B31" s="11">
        <f>COUNTIFS(Calc!$C$7:$C$841,$A31)</f>
        <v>9</v>
      </c>
      <c r="C31" s="11">
        <f>COUNTIFS(Calc!$C$7:$C$841,$A31,Calc!$D$7:$D$841,"&gt;0")</f>
        <v>8</v>
      </c>
      <c r="D31" s="11">
        <f>COUNTIFS(Calc!$C$7:$C$841,$A31,Calc!$D$7:$D$841,"&lt;0")</f>
        <v>1</v>
      </c>
      <c r="E31" s="12">
        <f t="shared" si="0"/>
        <v>0.88888888888888884</v>
      </c>
      <c r="F31" s="18">
        <f>SUMIFS(Calc!$D$7:$D$841,Calc!$C$7:$C$841,$A31)</f>
        <v>2293.04</v>
      </c>
      <c r="G31" s="13">
        <f>IF(D31=0,"-",SUMIFS(Calc!$D$7:$D$841,Calc!$C$7:$C$841,$A31,Calc!$D$7:$D$841,"&gt;0")/-SUMIFS(Calc!$D$7:$D$841,Calc!$C$7:$C$841,$A31,Calc!$D$7:$D$841,"&lt;0"))</f>
        <v>3.3556048652202497</v>
      </c>
      <c r="H31" s="18">
        <f>SUMPRODUCT(MAX((Calc!$C$7:$C$841=$A31)*Calc!$J$7:$J$841))</f>
        <v>973.44</v>
      </c>
      <c r="I31" s="11">
        <f>COUNTIFS('News Days'!$A$7:$A$571,"&gt;="&amp;$A31,'News Days'!$A$7:$A$571,"&lt;"&amp;DATE(YEAR($A31),MONTH($A31)+1,1),'News Days'!$E$7:$E$571,"Skipped")</f>
        <v>6</v>
      </c>
    </row>
    <row r="32" spans="1:9" x14ac:dyDescent="0.25">
      <c r="A32" s="24">
        <v>44348</v>
      </c>
      <c r="B32" s="11">
        <f>COUNTIFS(Calc!$C$7:$C$841,$A32)</f>
        <v>6</v>
      </c>
      <c r="C32" s="11">
        <f>COUNTIFS(Calc!$C$7:$C$841,$A32,Calc!$D$7:$D$841,"&gt;0")</f>
        <v>4</v>
      </c>
      <c r="D32" s="11">
        <f>COUNTIFS(Calc!$C$7:$C$841,$A32,Calc!$D$7:$D$841,"&lt;0")</f>
        <v>2</v>
      </c>
      <c r="E32" s="12">
        <f t="shared" si="0"/>
        <v>0.66666666666666663</v>
      </c>
      <c r="F32" s="18">
        <f>SUMIFS(Calc!$D$7:$D$841,Calc!$C$7:$C$841,$A32)</f>
        <v>2717.3599999999997</v>
      </c>
      <c r="G32" s="13">
        <f>IF(D32=0,"-",SUMIFS(Calc!$D$7:$D$841,Calc!$C$7:$C$841,$A32,Calc!$D$7:$D$841,"&gt;0")/-SUMIFS(Calc!$D$7:$D$841,Calc!$C$7:$C$841,$A32,Calc!$D$7:$D$841,"&lt;0"))</f>
        <v>4.8276988956502134</v>
      </c>
      <c r="H32" s="18">
        <f>SUMPRODUCT(MAX((Calc!$C$7:$C$841=$A32)*Calc!$J$7:$J$841))</f>
        <v>613.44000000000005</v>
      </c>
      <c r="I32" s="11">
        <f>COUNTIFS('News Days'!$A$7:$A$571,"&gt;="&amp;$A32,'News Days'!$A$7:$A$571,"&lt;"&amp;DATE(YEAR($A32),MONTH($A32)+1,1),'News Days'!$E$7:$E$571,"Skipped")</f>
        <v>7</v>
      </c>
    </row>
    <row r="33" spans="1:9" x14ac:dyDescent="0.25">
      <c r="A33" s="24">
        <v>44378</v>
      </c>
      <c r="B33" s="11">
        <f>COUNTIFS(Calc!$C$7:$C$841,$A33)</f>
        <v>6</v>
      </c>
      <c r="C33" s="11">
        <f>COUNTIFS(Calc!$C$7:$C$841,$A33,Calc!$D$7:$D$841,"&gt;0")</f>
        <v>5</v>
      </c>
      <c r="D33" s="11">
        <f>COUNTIFS(Calc!$C$7:$C$841,$A33,Calc!$D$7:$D$841,"&lt;0")</f>
        <v>1</v>
      </c>
      <c r="E33" s="12">
        <f t="shared" si="0"/>
        <v>0.83333333333333337</v>
      </c>
      <c r="F33" s="18">
        <f>SUMIFS(Calc!$D$7:$D$841,Calc!$C$7:$C$841,$A33)</f>
        <v>3331.8799999999997</v>
      </c>
      <c r="G33" s="13">
        <f>IF(D33=0,"-",SUMIFS(Calc!$D$7:$D$841,Calc!$C$7:$C$841,$A33,Calc!$D$7:$D$841,"&gt;0")/-SUMIFS(Calc!$D$7:$D$841,Calc!$C$7:$C$841,$A33,Calc!$D$7:$D$841,"&lt;0"))</f>
        <v>24.887869228563233</v>
      </c>
      <c r="H33" s="18">
        <f>SUMPRODUCT(MAX((Calc!$C$7:$C$841=$A33)*Calc!$J$7:$J$841))</f>
        <v>139.47999999999999</v>
      </c>
      <c r="I33" s="11">
        <f>COUNTIFS('News Days'!$A$7:$A$571,"&gt;="&amp;$A33,'News Days'!$A$7:$A$571,"&lt;"&amp;DATE(YEAR($A33),MONTH($A33)+1,1),'News Days'!$E$7:$E$571,"Skipped")</f>
        <v>7</v>
      </c>
    </row>
    <row r="34" spans="1:9" x14ac:dyDescent="0.25">
      <c r="A34" s="24">
        <v>44409</v>
      </c>
      <c r="B34" s="11">
        <f>COUNTIFS(Calc!$C$7:$C$841,$A34)</f>
        <v>11</v>
      </c>
      <c r="C34" s="11">
        <f>COUNTIFS(Calc!$C$7:$C$841,$A34,Calc!$D$7:$D$841,"&gt;0")</f>
        <v>6</v>
      </c>
      <c r="D34" s="11">
        <f>COUNTIFS(Calc!$C$7:$C$841,$A34,Calc!$D$7:$D$841,"&lt;0")</f>
        <v>5</v>
      </c>
      <c r="E34" s="12">
        <f t="shared" si="0"/>
        <v>0.54545454545454541</v>
      </c>
      <c r="F34" s="18">
        <f>SUMIFS(Calc!$D$7:$D$841,Calc!$C$7:$C$841,$A34)</f>
        <v>3927.72</v>
      </c>
      <c r="G34" s="13">
        <f>IF(D34=0,"-",SUMIFS(Calc!$D$7:$D$841,Calc!$C$7:$C$841,$A34,Calc!$D$7:$D$841,"&gt;0")/-SUMIFS(Calc!$D$7:$D$841,Calc!$C$7:$C$841,$A34,Calc!$D$7:$D$841,"&lt;0"))</f>
        <v>3.6705376811988351</v>
      </c>
      <c r="H34" s="18">
        <f>SUMPRODUCT(MAX((Calc!$C$7:$C$841=$A34)*Calc!$J$7:$J$841))</f>
        <v>1170.8800000000001</v>
      </c>
      <c r="I34" s="11">
        <f>COUNTIFS('News Days'!$A$7:$A$571,"&gt;="&amp;$A34,'News Days'!$A$7:$A$571,"&lt;"&amp;DATE(YEAR($A34),MONTH($A34)+1,1),'News Days'!$E$7:$E$571,"Skipped")</f>
        <v>6</v>
      </c>
    </row>
    <row r="35" spans="1:9" x14ac:dyDescent="0.25">
      <c r="A35" s="24">
        <v>44440</v>
      </c>
      <c r="B35" s="11">
        <f>COUNTIFS(Calc!$C$7:$C$841,$A35)</f>
        <v>10</v>
      </c>
      <c r="C35" s="11">
        <f>COUNTIFS(Calc!$C$7:$C$841,$A35,Calc!$D$7:$D$841,"&gt;0")</f>
        <v>2</v>
      </c>
      <c r="D35" s="11">
        <f>COUNTIFS(Calc!$C$7:$C$841,$A35,Calc!$D$7:$D$841,"&lt;0")</f>
        <v>8</v>
      </c>
      <c r="E35" s="12">
        <f t="shared" si="0"/>
        <v>0.2</v>
      </c>
      <c r="F35" s="18">
        <f>SUMIFS(Calc!$D$7:$D$841,Calc!$C$7:$C$841,$A35)</f>
        <v>-342.48000000000025</v>
      </c>
      <c r="G35" s="13">
        <f>IF(D35=0,"-",SUMIFS(Calc!$D$7:$D$841,Calc!$C$7:$C$841,$A35,Calc!$D$7:$D$841,"&gt;0")/-SUMIFS(Calc!$D$7:$D$841,Calc!$C$7:$C$841,$A35,Calc!$D$7:$D$841,"&lt;0"))</f>
        <v>0.88281827388936018</v>
      </c>
      <c r="H35" s="18">
        <f>SUMPRODUCT(MAX((Calc!$C$7:$C$841=$A35)*Calc!$J$7:$J$841))</f>
        <v>1764.3600000000001</v>
      </c>
      <c r="I35" s="11">
        <f>COUNTIFS('News Days'!$A$7:$A$571,"&gt;="&amp;$A35,'News Days'!$A$7:$A$571,"&lt;"&amp;DATE(YEAR($A35),MONTH($A35)+1,1),'News Days'!$E$7:$E$571,"Skipped")</f>
        <v>6</v>
      </c>
    </row>
    <row r="36" spans="1:9" x14ac:dyDescent="0.25">
      <c r="A36" s="24">
        <v>44470</v>
      </c>
      <c r="B36" s="11">
        <f>COUNTIFS(Calc!$C$7:$C$841,$A36)</f>
        <v>10</v>
      </c>
      <c r="C36" s="11">
        <f>COUNTIFS(Calc!$C$7:$C$841,$A36,Calc!$D$7:$D$841,"&gt;0")</f>
        <v>6</v>
      </c>
      <c r="D36" s="11">
        <f>COUNTIFS(Calc!$C$7:$C$841,$A36,Calc!$D$7:$D$841,"&lt;0")</f>
        <v>4</v>
      </c>
      <c r="E36" s="12">
        <f t="shared" si="0"/>
        <v>0.6</v>
      </c>
      <c r="F36" s="18">
        <f>SUMIFS(Calc!$D$7:$D$841,Calc!$C$7:$C$841,$A36)</f>
        <v>242.07999999999947</v>
      </c>
      <c r="G36" s="13">
        <f>IF(D36=0,"-",SUMIFS(Calc!$D$7:$D$841,Calc!$C$7:$C$841,$A36,Calc!$D$7:$D$841,"&gt;0")/-SUMIFS(Calc!$D$7:$D$841,Calc!$C$7:$C$841,$A36,Calc!$D$7:$D$841,"&lt;0"))</f>
        <v>1.0852166321688561</v>
      </c>
      <c r="H36" s="18">
        <f>SUMPRODUCT(MAX((Calc!$C$7:$C$841=$A36)*Calc!$J$7:$J$841))</f>
        <v>1775.7600000000002</v>
      </c>
      <c r="I36" s="11">
        <f>COUNTIFS('News Days'!$A$7:$A$571,"&gt;="&amp;$A36,'News Days'!$A$7:$A$571,"&lt;"&amp;DATE(YEAR($A36),MONTH($A36)+1,1),'News Days'!$E$7:$E$571,"Skipped")</f>
        <v>7</v>
      </c>
    </row>
    <row r="37" spans="1:9" x14ac:dyDescent="0.25">
      <c r="A37" s="24">
        <v>44501</v>
      </c>
      <c r="B37" s="11">
        <f>COUNTIFS(Calc!$C$7:$C$841,$A37)</f>
        <v>17</v>
      </c>
      <c r="C37" s="11">
        <f>COUNTIFS(Calc!$C$7:$C$841,$A37,Calc!$D$7:$D$841,"&gt;0")</f>
        <v>9</v>
      </c>
      <c r="D37" s="11">
        <f>COUNTIFS(Calc!$C$7:$C$841,$A37,Calc!$D$7:$D$841,"&lt;0")</f>
        <v>8</v>
      </c>
      <c r="E37" s="12">
        <f t="shared" si="0"/>
        <v>0.52941176470588236</v>
      </c>
      <c r="F37" s="18">
        <f>SUMIFS(Calc!$D$7:$D$841,Calc!$C$7:$C$841,$A37)</f>
        <v>2211.8799999999992</v>
      </c>
      <c r="G37" s="13">
        <f>IF(D37=0,"-",SUMIFS(Calc!$D$7:$D$841,Calc!$C$7:$C$841,$A37,Calc!$D$7:$D$841,"&gt;0")/-SUMIFS(Calc!$D$7:$D$841,Calc!$C$7:$C$841,$A37,Calc!$D$7:$D$841,"&lt;0"))</f>
        <v>1.6594595239231025</v>
      </c>
      <c r="H37" s="18">
        <f>SUMPRODUCT(MAX((Calc!$C$7:$C$841=$A37)*Calc!$J$7:$J$841))</f>
        <v>2452.3200000000002</v>
      </c>
      <c r="I37" s="11">
        <f>COUNTIFS('News Days'!$A$7:$A$571,"&gt;="&amp;$A37,'News Days'!$A$7:$A$571,"&lt;"&amp;DATE(YEAR($A37),MONTH($A37)+1,1),'News Days'!$E$7:$E$571,"Skipped")</f>
        <v>6</v>
      </c>
    </row>
    <row r="38" spans="1:9" x14ac:dyDescent="0.25">
      <c r="A38" s="24">
        <v>44531</v>
      </c>
      <c r="B38" s="11">
        <f>COUNTIFS(Calc!$C$7:$C$841,$A38)</f>
        <v>13</v>
      </c>
      <c r="C38" s="11">
        <f>COUNTIFS(Calc!$C$7:$C$841,$A38,Calc!$D$7:$D$841,"&gt;0")</f>
        <v>10</v>
      </c>
      <c r="D38" s="11">
        <f>COUNTIFS(Calc!$C$7:$C$841,$A38,Calc!$D$7:$D$841,"&lt;0")</f>
        <v>3</v>
      </c>
      <c r="E38" s="12">
        <f t="shared" si="0"/>
        <v>0.76923076923076927</v>
      </c>
      <c r="F38" s="18">
        <f>SUMIFS(Calc!$D$7:$D$841,Calc!$C$7:$C$841,$A38)</f>
        <v>5301.119999999999</v>
      </c>
      <c r="G38" s="13">
        <f>IF(D38=0,"-",SUMIFS(Calc!$D$7:$D$841,Calc!$C$7:$C$841,$A38,Calc!$D$7:$D$841,"&gt;0")/-SUMIFS(Calc!$D$7:$D$841,Calc!$C$7:$C$841,$A38,Calc!$D$7:$D$841,"&lt;0"))</f>
        <v>3.8726752503576529</v>
      </c>
      <c r="H38" s="18">
        <f>SUMPRODUCT(MAX((Calc!$C$7:$C$841=$A38)*Calc!$J$7:$J$841))</f>
        <v>1520.88</v>
      </c>
      <c r="I38" s="11">
        <f>COUNTIFS('News Days'!$A$7:$A$571,"&gt;="&amp;$A38,'News Days'!$A$7:$A$571,"&lt;"&amp;DATE(YEAR($A38),MONTH($A38)+1,1),'News Days'!$E$7:$E$571,"Skipped")</f>
        <v>6</v>
      </c>
    </row>
    <row r="39" spans="1:9" x14ac:dyDescent="0.25">
      <c r="A39" s="24">
        <v>44562</v>
      </c>
      <c r="B39" s="11">
        <f>COUNTIFS(Calc!$C$7:$C$841,$A39)</f>
        <v>6</v>
      </c>
      <c r="C39" s="11">
        <f>COUNTIFS(Calc!$C$7:$C$841,$A39,Calc!$D$7:$D$841,"&gt;0")</f>
        <v>4</v>
      </c>
      <c r="D39" s="11">
        <f>COUNTIFS(Calc!$C$7:$C$841,$A39,Calc!$D$7:$D$841,"&lt;0")</f>
        <v>2</v>
      </c>
      <c r="E39" s="12">
        <f t="shared" ref="E39:E70" si="1">IF(B39=0,0,C39/B39)</f>
        <v>0.66666666666666663</v>
      </c>
      <c r="F39" s="18">
        <f>SUMIFS(Calc!$D$7:$D$841,Calc!$C$7:$C$841,$A39)</f>
        <v>398.31999999999994</v>
      </c>
      <c r="G39" s="13">
        <f>IF(D39=0,"-",SUMIFS(Calc!$D$7:$D$841,Calc!$C$7:$C$841,$A39,Calc!$D$7:$D$841,"&gt;0")/-SUMIFS(Calc!$D$7:$D$841,Calc!$C$7:$C$841,$A39,Calc!$D$7:$D$841,"&lt;0"))</f>
        <v>1.7229562944678378</v>
      </c>
      <c r="H39" s="18">
        <f>SUMPRODUCT(MAX((Calc!$C$7:$C$841=$A39)*Calc!$J$7:$J$841))</f>
        <v>540.40000000000009</v>
      </c>
      <c r="I39" s="11">
        <f>COUNTIFS('News Days'!$A$7:$A$571,"&gt;="&amp;$A39,'News Days'!$A$7:$A$571,"&lt;"&amp;DATE(YEAR($A39),MONTH($A39)+1,1),'News Days'!$E$7:$E$571,"Skipped")</f>
        <v>7</v>
      </c>
    </row>
    <row r="40" spans="1:9" x14ac:dyDescent="0.25">
      <c r="A40" s="24">
        <v>44593</v>
      </c>
      <c r="B40" s="11">
        <f>COUNTIFS(Calc!$C$7:$C$841,$A40)</f>
        <v>17</v>
      </c>
      <c r="C40" s="11">
        <f>COUNTIFS(Calc!$C$7:$C$841,$A40,Calc!$D$7:$D$841,"&gt;0")</f>
        <v>11</v>
      </c>
      <c r="D40" s="11">
        <f>COUNTIFS(Calc!$C$7:$C$841,$A40,Calc!$D$7:$D$841,"&lt;0")</f>
        <v>6</v>
      </c>
      <c r="E40" s="12">
        <f t="shared" si="1"/>
        <v>0.6470588235294118</v>
      </c>
      <c r="F40" s="18">
        <f>SUMIFS(Calc!$D$7:$D$841,Calc!$C$7:$C$841,$A40)</f>
        <v>2702.4399999999991</v>
      </c>
      <c r="G40" s="13">
        <f>IF(D40=0,"-",SUMIFS(Calc!$D$7:$D$841,Calc!$C$7:$C$841,$A40,Calc!$D$7:$D$841,"&gt;0")/-SUMIFS(Calc!$D$7:$D$841,Calc!$C$7:$C$841,$A40,Calc!$D$7:$D$841,"&lt;0"))</f>
        <v>1.5808401251762438</v>
      </c>
      <c r="H40" s="18">
        <f>SUMPRODUCT(MAX((Calc!$C$7:$C$841=$A40)*Calc!$J$7:$J$841))</f>
        <v>1946.88</v>
      </c>
      <c r="I40" s="11">
        <f>COUNTIFS('News Days'!$A$7:$A$571,"&gt;="&amp;$A40,'News Days'!$A$7:$A$571,"&lt;"&amp;DATE(YEAR($A40),MONTH($A40)+1,1),'News Days'!$E$7:$E$571,"Skipped")</f>
        <v>6</v>
      </c>
    </row>
    <row r="41" spans="1:9" x14ac:dyDescent="0.25">
      <c r="A41" s="24">
        <v>44621</v>
      </c>
      <c r="B41" s="11">
        <f>COUNTIFS(Calc!$C$7:$C$841,$A41)</f>
        <v>6</v>
      </c>
      <c r="C41" s="11">
        <f>COUNTIFS(Calc!$C$7:$C$841,$A41,Calc!$D$7:$D$841,"&gt;0")</f>
        <v>6</v>
      </c>
      <c r="D41" s="11">
        <f>COUNTIFS(Calc!$C$7:$C$841,$A41,Calc!$D$7:$D$841,"&lt;0")</f>
        <v>0</v>
      </c>
      <c r="E41" s="12">
        <f t="shared" si="1"/>
        <v>1</v>
      </c>
      <c r="F41" s="18">
        <f>SUMIFS(Calc!$D$7:$D$841,Calc!$C$7:$C$841,$A41)</f>
        <v>4222.32</v>
      </c>
      <c r="G41" s="13" t="str">
        <f>IF(D41=0,"-",SUMIFS(Calc!$D$7:$D$841,Calc!$C$7:$C$841,$A41,Calc!$D$7:$D$841,"&gt;0")/-SUMIFS(Calc!$D$7:$D$841,Calc!$C$7:$C$841,$A41,Calc!$D$7:$D$841,"&lt;0"))</f>
        <v>-</v>
      </c>
      <c r="H41" s="18">
        <f>SUMPRODUCT(MAX((Calc!$C$7:$C$841=$A41)*Calc!$J$7:$J$841))</f>
        <v>0</v>
      </c>
      <c r="I41" s="11">
        <f>COUNTIFS('News Days'!$A$7:$A$571,"&gt;="&amp;$A41,'News Days'!$A$7:$A$571,"&lt;"&amp;DATE(YEAR($A41),MONTH($A41)+1,1),'News Days'!$E$7:$E$571,"Skipped")</f>
        <v>7</v>
      </c>
    </row>
    <row r="42" spans="1:9" x14ac:dyDescent="0.25">
      <c r="A42" s="24">
        <v>44652</v>
      </c>
      <c r="B42" s="11">
        <f>COUNTIFS(Calc!$C$7:$C$841,$A42)</f>
        <v>6</v>
      </c>
      <c r="C42" s="11">
        <f>COUNTIFS(Calc!$C$7:$C$841,$A42,Calc!$D$7:$D$841,"&gt;0")</f>
        <v>5</v>
      </c>
      <c r="D42" s="11">
        <f>COUNTIFS(Calc!$C$7:$C$841,$A42,Calc!$D$7:$D$841,"&lt;0")</f>
        <v>1</v>
      </c>
      <c r="E42" s="12">
        <f t="shared" si="1"/>
        <v>0.83333333333333337</v>
      </c>
      <c r="F42" s="18">
        <f>SUMIFS(Calc!$D$7:$D$841,Calc!$C$7:$C$841,$A42)</f>
        <v>5530.0399999999991</v>
      </c>
      <c r="G42" s="13">
        <f>IF(D42=0,"-",SUMIFS(Calc!$D$7:$D$841,Calc!$C$7:$C$841,$A42,Calc!$D$7:$D$841,"&gt;0")/-SUMIFS(Calc!$D$7:$D$841,Calc!$C$7:$C$841,$A42,Calc!$D$7:$D$841,"&lt;0"))</f>
        <v>4.4085552268244577</v>
      </c>
      <c r="H42" s="18">
        <f>SUMPRODUCT(MAX((Calc!$C$7:$C$841=$A42)*Calc!$J$7:$J$841))</f>
        <v>1622.4</v>
      </c>
      <c r="I42" s="11">
        <f>COUNTIFS('News Days'!$A$7:$A$571,"&gt;="&amp;$A42,'News Days'!$A$7:$A$571,"&lt;"&amp;DATE(YEAR($A42),MONTH($A42)+1,1),'News Days'!$E$7:$E$571,"Skipped")</f>
        <v>6</v>
      </c>
    </row>
    <row r="43" spans="1:9" x14ac:dyDescent="0.25">
      <c r="A43" s="24">
        <v>44682</v>
      </c>
      <c r="B43" s="11">
        <f>COUNTIFS(Calc!$C$7:$C$841,$A43)</f>
        <v>10</v>
      </c>
      <c r="C43" s="11">
        <f>COUNTIFS(Calc!$C$7:$C$841,$A43,Calc!$D$7:$D$841,"&gt;0")</f>
        <v>5</v>
      </c>
      <c r="D43" s="11">
        <f>COUNTIFS(Calc!$C$7:$C$841,$A43,Calc!$D$7:$D$841,"&lt;0")</f>
        <v>5</v>
      </c>
      <c r="E43" s="12">
        <f t="shared" si="1"/>
        <v>0.5</v>
      </c>
      <c r="F43" s="18">
        <f>SUMIFS(Calc!$D$7:$D$841,Calc!$C$7:$C$841,$A43)</f>
        <v>2075.4399999999996</v>
      </c>
      <c r="G43" s="13">
        <f>IF(D43=0,"-",SUMIFS(Calc!$D$7:$D$841,Calc!$C$7:$C$841,$A43,Calc!$D$7:$D$841,"&gt;0")/-SUMIFS(Calc!$D$7:$D$841,Calc!$C$7:$C$841,$A43,Calc!$D$7:$D$841,"&lt;0"))</f>
        <v>1.8513577816063662</v>
      </c>
      <c r="H43" s="18">
        <f>SUMPRODUCT(MAX((Calc!$C$7:$C$841=$A43)*Calc!$J$7:$J$841))</f>
        <v>1580.4</v>
      </c>
      <c r="I43" s="11">
        <f>COUNTIFS('News Days'!$A$7:$A$571,"&gt;="&amp;$A43,'News Days'!$A$7:$A$571,"&lt;"&amp;DATE(YEAR($A43),MONTH($A43)+1,1),'News Days'!$E$7:$E$571,"Skipped")</f>
        <v>7</v>
      </c>
    </row>
    <row r="44" spans="1:9" x14ac:dyDescent="0.25">
      <c r="A44" s="24">
        <v>44713</v>
      </c>
      <c r="B44" s="11">
        <f>COUNTIFS(Calc!$C$7:$C$841,$A44)</f>
        <v>13</v>
      </c>
      <c r="C44" s="11">
        <f>COUNTIFS(Calc!$C$7:$C$841,$A44,Calc!$D$7:$D$841,"&gt;0")</f>
        <v>7</v>
      </c>
      <c r="D44" s="11">
        <f>COUNTIFS(Calc!$C$7:$C$841,$A44,Calc!$D$7:$D$841,"&lt;0")</f>
        <v>6</v>
      </c>
      <c r="E44" s="12">
        <f t="shared" si="1"/>
        <v>0.53846153846153844</v>
      </c>
      <c r="F44" s="18">
        <f>SUMIFS(Calc!$D$7:$D$841,Calc!$C$7:$C$841,$A44)</f>
        <v>-2126.7600000000007</v>
      </c>
      <c r="G44" s="13">
        <f>IF(D44=0,"-",SUMIFS(Calc!$D$7:$D$841,Calc!$C$7:$C$841,$A44,Calc!$D$7:$D$841,"&gt;0")/-SUMIFS(Calc!$D$7:$D$841,Calc!$C$7:$C$841,$A44,Calc!$D$7:$D$841,"&lt;0"))</f>
        <v>0.57865916475156498</v>
      </c>
      <c r="H44" s="18">
        <f>SUMPRODUCT(MAX((Calc!$C$7:$C$841=$A44)*Calc!$J$7:$J$841))</f>
        <v>2319.8400000000006</v>
      </c>
      <c r="I44" s="11">
        <f>COUNTIFS('News Days'!$A$7:$A$571,"&gt;="&amp;$A44,'News Days'!$A$7:$A$571,"&lt;"&amp;DATE(YEAR($A44),MONTH($A44)+1,1),'News Days'!$E$7:$E$571,"Skipped")</f>
        <v>6</v>
      </c>
    </row>
    <row r="45" spans="1:9" x14ac:dyDescent="0.25">
      <c r="A45" s="24">
        <v>44743</v>
      </c>
      <c r="B45" s="11">
        <f>COUNTIFS(Calc!$C$7:$C$841,$A45)</f>
        <v>7</v>
      </c>
      <c r="C45" s="11">
        <f>COUNTIFS(Calc!$C$7:$C$841,$A45,Calc!$D$7:$D$841,"&gt;0")</f>
        <v>4</v>
      </c>
      <c r="D45" s="11">
        <f>COUNTIFS(Calc!$C$7:$C$841,$A45,Calc!$D$7:$D$841,"&lt;0")</f>
        <v>3</v>
      </c>
      <c r="E45" s="12">
        <f t="shared" si="1"/>
        <v>0.5714285714285714</v>
      </c>
      <c r="F45" s="18">
        <f>SUMIFS(Calc!$D$7:$D$841,Calc!$C$7:$C$841,$A45)</f>
        <v>4577.84</v>
      </c>
      <c r="G45" s="13">
        <f>IF(D45=0,"-",SUMIFS(Calc!$D$7:$D$841,Calc!$C$7:$C$841,$A45,Calc!$D$7:$D$841,"&gt;0")/-SUMIFS(Calc!$D$7:$D$841,Calc!$C$7:$C$841,$A45,Calc!$D$7:$D$841,"&lt;0"))</f>
        <v>11.312308524058391</v>
      </c>
      <c r="H45" s="18">
        <f>SUMPRODUCT(MAX((Calc!$C$7:$C$841=$A45)*Calc!$J$7:$J$841))</f>
        <v>280.44000000000005</v>
      </c>
      <c r="I45" s="11">
        <f>COUNTIFS('News Days'!$A$7:$A$571,"&gt;="&amp;$A45,'News Days'!$A$7:$A$571,"&lt;"&amp;DATE(YEAR($A45),MONTH($A45)+1,1),'News Days'!$E$7:$E$571,"Skipped")</f>
        <v>7</v>
      </c>
    </row>
    <row r="46" spans="1:9" x14ac:dyDescent="0.25">
      <c r="A46" s="24">
        <v>44774</v>
      </c>
      <c r="B46" s="11">
        <f>COUNTIFS(Calc!$C$7:$C$841,$A46)</f>
        <v>10</v>
      </c>
      <c r="C46" s="11">
        <f>COUNTIFS(Calc!$C$7:$C$841,$A46,Calc!$D$7:$D$841,"&gt;0")</f>
        <v>7</v>
      </c>
      <c r="D46" s="11">
        <f>COUNTIFS(Calc!$C$7:$C$841,$A46,Calc!$D$7:$D$841,"&lt;0")</f>
        <v>3</v>
      </c>
      <c r="E46" s="12">
        <f t="shared" si="1"/>
        <v>0.7</v>
      </c>
      <c r="F46" s="18">
        <f>SUMIFS(Calc!$D$7:$D$841,Calc!$C$7:$C$841,$A46)</f>
        <v>3712.68</v>
      </c>
      <c r="G46" s="13">
        <f>IF(D46=0,"-",SUMIFS(Calc!$D$7:$D$841,Calc!$C$7:$C$841,$A46,Calc!$D$7:$D$841,"&gt;0")/-SUMIFS(Calc!$D$7:$D$841,Calc!$C$7:$C$841,$A46,Calc!$D$7:$D$841,"&lt;0"))</f>
        <v>2.7185787290771737</v>
      </c>
      <c r="H46" s="18">
        <f>SUMPRODUCT(MAX((Calc!$C$7:$C$841=$A46)*Calc!$J$7:$J$841))</f>
        <v>1935.8400000000001</v>
      </c>
      <c r="I46" s="11">
        <f>COUNTIFS('News Days'!$A$7:$A$571,"&gt;="&amp;$A46,'News Days'!$A$7:$A$571,"&lt;"&amp;DATE(YEAR($A46),MONTH($A46)+1,1),'News Days'!$E$7:$E$571,"Skipped")</f>
        <v>6</v>
      </c>
    </row>
    <row r="47" spans="1:9" x14ac:dyDescent="0.25">
      <c r="A47" s="24">
        <v>44805</v>
      </c>
      <c r="B47" s="11">
        <f>COUNTIFS(Calc!$C$7:$C$841,$A47)</f>
        <v>13</v>
      </c>
      <c r="C47" s="11">
        <f>COUNTIFS(Calc!$C$7:$C$841,$A47,Calc!$D$7:$D$841,"&gt;0")</f>
        <v>10</v>
      </c>
      <c r="D47" s="11">
        <f>COUNTIFS(Calc!$C$7:$C$841,$A47,Calc!$D$7:$D$841,"&lt;0")</f>
        <v>3</v>
      </c>
      <c r="E47" s="12">
        <f t="shared" si="1"/>
        <v>0.76923076923076927</v>
      </c>
      <c r="F47" s="18">
        <f>SUMIFS(Calc!$D$7:$D$841,Calc!$C$7:$C$841,$A47)</f>
        <v>5460.7200000000012</v>
      </c>
      <c r="G47" s="13">
        <f>IF(D47=0,"-",SUMIFS(Calc!$D$7:$D$841,Calc!$C$7:$C$841,$A47,Calc!$D$7:$D$841,"&gt;0")/-SUMIFS(Calc!$D$7:$D$841,Calc!$C$7:$C$841,$A47,Calc!$D$7:$D$841,"&lt;0"))</f>
        <v>3.507954587206525</v>
      </c>
      <c r="H47" s="18">
        <f>SUMPRODUCT(MAX((Calc!$C$7:$C$841=$A47)*Calc!$J$7:$J$841))</f>
        <v>1622.4</v>
      </c>
      <c r="I47" s="11">
        <f>COUNTIFS('News Days'!$A$7:$A$571,"&gt;="&amp;$A47,'News Days'!$A$7:$A$571,"&lt;"&amp;DATE(YEAR($A47),MONTH($A47)+1,1),'News Days'!$E$7:$E$571,"Skipped")</f>
        <v>7</v>
      </c>
    </row>
    <row r="48" spans="1:9" x14ac:dyDescent="0.25">
      <c r="A48" s="24">
        <v>44835</v>
      </c>
      <c r="B48" s="11">
        <f>COUNTIFS(Calc!$C$7:$C$841,$A48)</f>
        <v>11</v>
      </c>
      <c r="C48" s="11">
        <f>COUNTIFS(Calc!$C$7:$C$841,$A48,Calc!$D$7:$D$841,"&gt;0")</f>
        <v>5</v>
      </c>
      <c r="D48" s="11">
        <f>COUNTIFS(Calc!$C$7:$C$841,$A48,Calc!$D$7:$D$841,"&lt;0")</f>
        <v>6</v>
      </c>
      <c r="E48" s="12">
        <f t="shared" si="1"/>
        <v>0.45454545454545453</v>
      </c>
      <c r="F48" s="18">
        <f>SUMIFS(Calc!$D$7:$D$841,Calc!$C$7:$C$841,$A48)</f>
        <v>-3723.8800000000006</v>
      </c>
      <c r="G48" s="13">
        <f>IF(D48=0,"-",SUMIFS(Calc!$D$7:$D$841,Calc!$C$7:$C$841,$A48,Calc!$D$7:$D$841,"&gt;0")/-SUMIFS(Calc!$D$7:$D$841,Calc!$C$7:$C$841,$A48,Calc!$D$7:$D$841,"&lt;0"))</f>
        <v>0.31149420186960114</v>
      </c>
      <c r="H48" s="18">
        <f>SUMPRODUCT(MAX((Calc!$C$7:$C$841=$A48)*Calc!$J$7:$J$841))</f>
        <v>4123.08</v>
      </c>
      <c r="I48" s="11">
        <f>COUNTIFS('News Days'!$A$7:$A$571,"&gt;="&amp;$A48,'News Days'!$A$7:$A$571,"&lt;"&amp;DATE(YEAR($A48),MONTH($A48)+1,1),'News Days'!$E$7:$E$571,"Skipped")</f>
        <v>6</v>
      </c>
    </row>
    <row r="49" spans="1:9" x14ac:dyDescent="0.25">
      <c r="A49" s="24">
        <v>44866</v>
      </c>
      <c r="B49" s="11">
        <f>COUNTIFS(Calc!$C$7:$C$841,$A49)</f>
        <v>13</v>
      </c>
      <c r="C49" s="11">
        <f>COUNTIFS(Calc!$C$7:$C$841,$A49,Calc!$D$7:$D$841,"&gt;0")</f>
        <v>8</v>
      </c>
      <c r="D49" s="11">
        <f>COUNTIFS(Calc!$C$7:$C$841,$A49,Calc!$D$7:$D$841,"&lt;0")</f>
        <v>5</v>
      </c>
      <c r="E49" s="12">
        <f t="shared" si="1"/>
        <v>0.61538461538461542</v>
      </c>
      <c r="F49" s="18">
        <f>SUMIFS(Calc!$D$7:$D$841,Calc!$C$7:$C$841,$A49)</f>
        <v>3594.6399999999994</v>
      </c>
      <c r="G49" s="13">
        <f>IF(D49=0,"-",SUMIFS(Calc!$D$7:$D$841,Calc!$C$7:$C$841,$A49,Calc!$D$7:$D$841,"&gt;0")/-SUMIFS(Calc!$D$7:$D$841,Calc!$C$7:$C$841,$A49,Calc!$D$7:$D$841,"&lt;0"))</f>
        <v>2.7930525349667787</v>
      </c>
      <c r="H49" s="18">
        <f>SUMPRODUCT(MAX((Calc!$C$7:$C$841=$A49)*Calc!$J$7:$J$841))</f>
        <v>973.44</v>
      </c>
      <c r="I49" s="11">
        <f>COUNTIFS('News Days'!$A$7:$A$571,"&gt;="&amp;$A49,'News Days'!$A$7:$A$571,"&lt;"&amp;DATE(YEAR($A49),MONTH($A49)+1,1),'News Days'!$E$7:$E$571,"Skipped")</f>
        <v>7</v>
      </c>
    </row>
    <row r="50" spans="1:9" x14ac:dyDescent="0.25">
      <c r="A50" s="24">
        <v>44896</v>
      </c>
      <c r="B50" s="11">
        <f>COUNTIFS(Calc!$C$7:$C$841,$A50)</f>
        <v>10</v>
      </c>
      <c r="C50" s="11">
        <f>COUNTIFS(Calc!$C$7:$C$841,$A50,Calc!$D$7:$D$841,"&gt;0")</f>
        <v>8</v>
      </c>
      <c r="D50" s="11">
        <f>COUNTIFS(Calc!$C$7:$C$841,$A50,Calc!$D$7:$D$841,"&lt;0")</f>
        <v>2</v>
      </c>
      <c r="E50" s="12">
        <f t="shared" si="1"/>
        <v>0.8</v>
      </c>
      <c r="F50" s="18">
        <f>SUMIFS(Calc!$D$7:$D$841,Calc!$C$7:$C$841,$A50)</f>
        <v>5849.8000000000011</v>
      </c>
      <c r="G50" s="13">
        <f>IF(D50=0,"-",SUMIFS(Calc!$D$7:$D$841,Calc!$C$7:$C$841,$A50,Calc!$D$7:$D$841,"&gt;0")/-SUMIFS(Calc!$D$7:$D$841,Calc!$C$7:$C$841,$A50,Calc!$D$7:$D$841,"&lt;0"))</f>
        <v>6.2140972618368515</v>
      </c>
      <c r="H50" s="18">
        <f>SUMPRODUCT(MAX((Calc!$C$7:$C$841=$A50)*Calc!$J$7:$J$841))</f>
        <v>973.44000000000051</v>
      </c>
      <c r="I50" s="11">
        <f>COUNTIFS('News Days'!$A$7:$A$571,"&gt;="&amp;$A50,'News Days'!$A$7:$A$571,"&lt;"&amp;DATE(YEAR($A50),MONTH($A50)+1,1),'News Days'!$E$7:$E$571,"Skipped")</f>
        <v>6</v>
      </c>
    </row>
    <row r="51" spans="1:9" x14ac:dyDescent="0.25">
      <c r="A51" s="24">
        <v>44927</v>
      </c>
      <c r="B51" s="11">
        <f>COUNTIFS(Calc!$C$7:$C$841,$A51)</f>
        <v>7</v>
      </c>
      <c r="C51" s="11">
        <f>COUNTIFS(Calc!$C$7:$C$841,$A51,Calc!$D$7:$D$841,"&gt;0")</f>
        <v>6</v>
      </c>
      <c r="D51" s="11">
        <f>COUNTIFS(Calc!$C$7:$C$841,$A51,Calc!$D$7:$D$841,"&lt;0")</f>
        <v>1</v>
      </c>
      <c r="E51" s="12">
        <f t="shared" si="1"/>
        <v>0.8571428571428571</v>
      </c>
      <c r="F51" s="18">
        <f>SUMIFS(Calc!$D$7:$D$841,Calc!$C$7:$C$841,$A51)</f>
        <v>2368.4399999999996</v>
      </c>
      <c r="G51" s="13">
        <f>IF(D51=0,"-",SUMIFS(Calc!$D$7:$D$841,Calc!$C$7:$C$841,$A51,Calc!$D$7:$D$841,"&gt;0")/-SUMIFS(Calc!$D$7:$D$841,Calc!$C$7:$C$841,$A51,Calc!$D$7:$D$841,"&lt;0"))</f>
        <v>3.5401544401544398</v>
      </c>
      <c r="H51" s="18">
        <f>SUMPRODUCT(MAX((Calc!$C$7:$C$841=$A51)*Calc!$J$7:$J$841))</f>
        <v>932.40000000000009</v>
      </c>
      <c r="I51" s="11">
        <f>COUNTIFS('News Days'!$A$7:$A$571,"&gt;="&amp;$A51,'News Days'!$A$7:$A$571,"&lt;"&amp;DATE(YEAR($A51),MONTH($A51)+1,1),'News Days'!$E$7:$E$571,"Skipped")</f>
        <v>6</v>
      </c>
    </row>
    <row r="52" spans="1:9" x14ac:dyDescent="0.25">
      <c r="A52" s="24">
        <v>44958</v>
      </c>
      <c r="B52" s="11">
        <f>COUNTIFS(Calc!$C$7:$C$841,$A52)</f>
        <v>9</v>
      </c>
      <c r="C52" s="11">
        <f>COUNTIFS(Calc!$C$7:$C$841,$A52,Calc!$D$7:$D$841,"&gt;0")</f>
        <v>5</v>
      </c>
      <c r="D52" s="11">
        <f>COUNTIFS(Calc!$C$7:$C$841,$A52,Calc!$D$7:$D$841,"&lt;0")</f>
        <v>4</v>
      </c>
      <c r="E52" s="12">
        <f t="shared" si="1"/>
        <v>0.55555555555555558</v>
      </c>
      <c r="F52" s="18">
        <f>SUMIFS(Calc!$D$7:$D$841,Calc!$C$7:$C$841,$A52)</f>
        <v>1616.48</v>
      </c>
      <c r="G52" s="13">
        <f>IF(D52=0,"-",SUMIFS(Calc!$D$7:$D$841,Calc!$C$7:$C$841,$A52,Calc!$D$7:$D$841,"&gt;0")/-SUMIFS(Calc!$D$7:$D$841,Calc!$C$7:$C$841,$A52,Calc!$D$7:$D$841,"&lt;0"))</f>
        <v>1.7573889086717767</v>
      </c>
      <c r="H52" s="18">
        <f>SUMPRODUCT(MAX((Calc!$C$7:$C$841=$A52)*Calc!$J$7:$J$841))</f>
        <v>1127.8800000000001</v>
      </c>
      <c r="I52" s="11">
        <f>COUNTIFS('News Days'!$A$7:$A$571,"&gt;="&amp;$A52,'News Days'!$A$7:$A$571,"&lt;"&amp;DATE(YEAR($A52),MONTH($A52)+1,1),'News Days'!$E$7:$E$571,"Skipped")</f>
        <v>7</v>
      </c>
    </row>
    <row r="53" spans="1:9" x14ac:dyDescent="0.25">
      <c r="A53" s="24">
        <v>44986</v>
      </c>
      <c r="B53" s="11">
        <f>COUNTIFS(Calc!$C$7:$C$841,$A53)</f>
        <v>14</v>
      </c>
      <c r="C53" s="11">
        <f>COUNTIFS(Calc!$C$7:$C$841,$A53,Calc!$D$7:$D$841,"&gt;0")</f>
        <v>10</v>
      </c>
      <c r="D53" s="11">
        <f>COUNTIFS(Calc!$C$7:$C$841,$A53,Calc!$D$7:$D$841,"&lt;0")</f>
        <v>4</v>
      </c>
      <c r="E53" s="12">
        <f t="shared" si="1"/>
        <v>0.7142857142857143</v>
      </c>
      <c r="F53" s="18">
        <f>SUMIFS(Calc!$D$7:$D$841,Calc!$C$7:$C$841,$A53)</f>
        <v>5364.84</v>
      </c>
      <c r="G53" s="13">
        <f>IF(D53=0,"-",SUMIFS(Calc!$D$7:$D$841,Calc!$C$7:$C$841,$A53,Calc!$D$7:$D$841,"&gt;0")/-SUMIFS(Calc!$D$7:$D$841,Calc!$C$7:$C$841,$A53,Calc!$D$7:$D$841,"&lt;0"))</f>
        <v>3.0953787026621669</v>
      </c>
      <c r="H53" s="18">
        <f>SUMPRODUCT(MAX((Calc!$C$7:$C$841=$A53)*Calc!$J$7:$J$841))</f>
        <v>1586.88</v>
      </c>
      <c r="I53" s="11">
        <f>COUNTIFS('News Days'!$A$7:$A$571,"&gt;="&amp;$A53,'News Days'!$A$7:$A$571,"&lt;"&amp;DATE(YEAR($A53),MONTH($A53)+1,1),'News Days'!$E$7:$E$571,"Skipped")</f>
        <v>7</v>
      </c>
    </row>
    <row r="54" spans="1:9" x14ac:dyDescent="0.25">
      <c r="A54" s="24">
        <v>45017</v>
      </c>
      <c r="B54" s="11">
        <f>COUNTIFS(Calc!$C$7:$C$841,$A54)</f>
        <v>7</v>
      </c>
      <c r="C54" s="11">
        <f>COUNTIFS(Calc!$C$7:$C$841,$A54,Calc!$D$7:$D$841,"&gt;0")</f>
        <v>4</v>
      </c>
      <c r="D54" s="11">
        <f>COUNTIFS(Calc!$C$7:$C$841,$A54,Calc!$D$7:$D$841,"&lt;0")</f>
        <v>3</v>
      </c>
      <c r="E54" s="12">
        <f t="shared" si="1"/>
        <v>0.5714285714285714</v>
      </c>
      <c r="F54" s="18">
        <f>SUMIFS(Calc!$D$7:$D$841,Calc!$C$7:$C$841,$A54)</f>
        <v>1802.3999999999996</v>
      </c>
      <c r="G54" s="13">
        <f>IF(D54=0,"-",SUMIFS(Calc!$D$7:$D$841,Calc!$C$7:$C$841,$A54,Calc!$D$7:$D$841,"&gt;0")/-SUMIFS(Calc!$D$7:$D$841,Calc!$C$7:$C$841,$A54,Calc!$D$7:$D$841,"&lt;0"))</f>
        <v>1.7411671820514505</v>
      </c>
      <c r="H54" s="18">
        <f>SUMPRODUCT(MAX((Calc!$C$7:$C$841=$A54)*Calc!$J$7:$J$841))</f>
        <v>2124.3200000000002</v>
      </c>
      <c r="I54" s="11">
        <f>COUNTIFS('News Days'!$A$7:$A$571,"&gt;="&amp;$A54,'News Days'!$A$7:$A$571,"&lt;"&amp;DATE(YEAR($A54),MONTH($A54)+1,1),'News Days'!$E$7:$E$571,"Skipped")</f>
        <v>6</v>
      </c>
    </row>
    <row r="55" spans="1:9" x14ac:dyDescent="0.25">
      <c r="A55" s="24">
        <v>45047</v>
      </c>
      <c r="B55" s="11">
        <f>COUNTIFS(Calc!$C$7:$C$841,$A55)</f>
        <v>12</v>
      </c>
      <c r="C55" s="11">
        <f>COUNTIFS(Calc!$C$7:$C$841,$A55,Calc!$D$7:$D$841,"&gt;0")</f>
        <v>8</v>
      </c>
      <c r="D55" s="11">
        <f>COUNTIFS(Calc!$C$7:$C$841,$A55,Calc!$D$7:$D$841,"&lt;0")</f>
        <v>4</v>
      </c>
      <c r="E55" s="12">
        <f t="shared" si="1"/>
        <v>0.66666666666666663</v>
      </c>
      <c r="F55" s="18">
        <f>SUMIFS(Calc!$D$7:$D$841,Calc!$C$7:$C$841,$A55)</f>
        <v>2949.7999999999993</v>
      </c>
      <c r="G55" s="13">
        <f>IF(D55=0,"-",SUMIFS(Calc!$D$7:$D$841,Calc!$C$7:$C$841,$A55,Calc!$D$7:$D$841,"&gt;0")/-SUMIFS(Calc!$D$7:$D$841,Calc!$C$7:$C$841,$A55,Calc!$D$7:$D$841,"&lt;0"))</f>
        <v>4.9004072565716399</v>
      </c>
      <c r="H55" s="18">
        <f>SUMPRODUCT(MAX((Calc!$C$7:$C$841=$A55)*Calc!$J$7:$J$841))</f>
        <v>479.24000000000024</v>
      </c>
      <c r="I55" s="11">
        <f>COUNTIFS('News Days'!$A$7:$A$571,"&gt;="&amp;$A55,'News Days'!$A$7:$A$571,"&lt;"&amp;DATE(YEAR($A55),MONTH($A55)+1,1),'News Days'!$E$7:$E$571,"Skipped")</f>
        <v>7</v>
      </c>
    </row>
    <row r="56" spans="1:9" x14ac:dyDescent="0.25">
      <c r="A56" s="24">
        <v>45078</v>
      </c>
      <c r="B56" s="11">
        <f>COUNTIFS(Calc!$C$7:$C$841,$A56)</f>
        <v>18</v>
      </c>
      <c r="C56" s="11">
        <f>COUNTIFS(Calc!$C$7:$C$841,$A56,Calc!$D$7:$D$841,"&gt;0")</f>
        <v>11</v>
      </c>
      <c r="D56" s="11">
        <f>COUNTIFS(Calc!$C$7:$C$841,$A56,Calc!$D$7:$D$841,"&lt;0")</f>
        <v>7</v>
      </c>
      <c r="E56" s="12">
        <f t="shared" si="1"/>
        <v>0.61111111111111116</v>
      </c>
      <c r="F56" s="18">
        <f>SUMIFS(Calc!$D$7:$D$841,Calc!$C$7:$C$841,$A56)</f>
        <v>2768.9999999999991</v>
      </c>
      <c r="G56" s="13">
        <f>IF(D56=0,"-",SUMIFS(Calc!$D$7:$D$841,Calc!$C$7:$C$841,$A56,Calc!$D$7:$D$841,"&gt;0")/-SUMIFS(Calc!$D$7:$D$841,Calc!$C$7:$C$841,$A56,Calc!$D$7:$D$841,"&lt;0"))</f>
        <v>1.6089568781998271</v>
      </c>
      <c r="H56" s="18">
        <f>SUMPRODUCT(MAX((Calc!$C$7:$C$841=$A56)*Calc!$J$7:$J$841))</f>
        <v>3023.1200000000003</v>
      </c>
      <c r="I56" s="11">
        <f>COUNTIFS('News Days'!$A$7:$A$571,"&gt;="&amp;$A56,'News Days'!$A$7:$A$571,"&lt;"&amp;DATE(YEAR($A56),MONTH($A56)+1,1),'News Days'!$E$7:$E$571,"Skipped")</f>
        <v>6</v>
      </c>
    </row>
    <row r="57" spans="1:9" x14ac:dyDescent="0.25">
      <c r="A57" s="24">
        <v>45108</v>
      </c>
      <c r="B57" s="11">
        <f>COUNTIFS(Calc!$C$7:$C$841,$A57)</f>
        <v>12</v>
      </c>
      <c r="C57" s="11">
        <f>COUNTIFS(Calc!$C$7:$C$841,$A57,Calc!$D$7:$D$841,"&gt;0")</f>
        <v>6</v>
      </c>
      <c r="D57" s="11">
        <f>COUNTIFS(Calc!$C$7:$C$841,$A57,Calc!$D$7:$D$841,"&lt;0")</f>
        <v>6</v>
      </c>
      <c r="E57" s="12">
        <f t="shared" si="1"/>
        <v>0.5</v>
      </c>
      <c r="F57" s="18">
        <f>SUMIFS(Calc!$D$7:$D$841,Calc!$C$7:$C$841,$A57)</f>
        <v>179.63999999999947</v>
      </c>
      <c r="G57" s="13">
        <f>IF(D57=0,"-",SUMIFS(Calc!$D$7:$D$841,Calc!$C$7:$C$841,$A57,Calc!$D$7:$D$841,"&gt;0")/-SUMIFS(Calc!$D$7:$D$841,Calc!$C$7:$C$841,$A57,Calc!$D$7:$D$841,"&lt;0"))</f>
        <v>1.0490867954225005</v>
      </c>
      <c r="H57" s="18">
        <f>SUMPRODUCT(MAX((Calc!$C$7:$C$841=$A57)*Calc!$J$7:$J$841))</f>
        <v>2621.76</v>
      </c>
      <c r="I57" s="11">
        <f>COUNTIFS('News Days'!$A$7:$A$571,"&gt;="&amp;$A57,'News Days'!$A$7:$A$571,"&lt;"&amp;DATE(YEAR($A57),MONTH($A57)+1,1),'News Days'!$E$7:$E$571,"Skipped")</f>
        <v>7</v>
      </c>
    </row>
    <row r="58" spans="1:9" x14ac:dyDescent="0.25">
      <c r="A58" s="24">
        <v>45139</v>
      </c>
      <c r="B58" s="11">
        <f>COUNTIFS(Calc!$C$7:$C$841,$A58)</f>
        <v>14</v>
      </c>
      <c r="C58" s="11">
        <f>COUNTIFS(Calc!$C$7:$C$841,$A58,Calc!$D$7:$D$841,"&gt;0")</f>
        <v>11</v>
      </c>
      <c r="D58" s="11">
        <f>COUNTIFS(Calc!$C$7:$C$841,$A58,Calc!$D$7:$D$841,"&lt;0")</f>
        <v>3</v>
      </c>
      <c r="E58" s="12">
        <f t="shared" si="1"/>
        <v>0.7857142857142857</v>
      </c>
      <c r="F58" s="18">
        <f>SUMIFS(Calc!$D$7:$D$841,Calc!$C$7:$C$841,$A58)</f>
        <v>3921.3199999999993</v>
      </c>
      <c r="G58" s="13">
        <f>IF(D58=0,"-",SUMIFS(Calc!$D$7:$D$841,Calc!$C$7:$C$841,$A58,Calc!$D$7:$D$841,"&gt;0")/-SUMIFS(Calc!$D$7:$D$841,Calc!$C$7:$C$841,$A58,Calc!$D$7:$D$841,"&lt;0"))</f>
        <v>2.7417870404918001</v>
      </c>
      <c r="H58" s="18">
        <f>SUMPRODUCT(MAX((Calc!$C$7:$C$841=$A58)*Calc!$J$7:$J$841))</f>
        <v>1946.88</v>
      </c>
      <c r="I58" s="11">
        <f>COUNTIFS('News Days'!$A$7:$A$571,"&gt;="&amp;$A58,'News Days'!$A$7:$A$571,"&lt;"&amp;DATE(YEAR($A58),MONTH($A58)+1,1),'News Days'!$E$7:$E$571,"Skipped")</f>
        <v>5</v>
      </c>
    </row>
    <row r="59" spans="1:9" x14ac:dyDescent="0.25">
      <c r="A59" s="24">
        <v>45170</v>
      </c>
      <c r="B59" s="11">
        <f>COUNTIFS(Calc!$C$7:$C$841,$A59)</f>
        <v>10</v>
      </c>
      <c r="C59" s="11">
        <f>COUNTIFS(Calc!$C$7:$C$841,$A59,Calc!$D$7:$D$841,"&gt;0")</f>
        <v>5</v>
      </c>
      <c r="D59" s="11">
        <f>COUNTIFS(Calc!$C$7:$C$841,$A59,Calc!$D$7:$D$841,"&lt;0")</f>
        <v>5</v>
      </c>
      <c r="E59" s="12">
        <f t="shared" si="1"/>
        <v>0.5</v>
      </c>
      <c r="F59" s="18">
        <f>SUMIFS(Calc!$D$7:$D$841,Calc!$C$7:$C$841,$A59)</f>
        <v>-485.88000000000028</v>
      </c>
      <c r="G59" s="13">
        <f>IF(D59=0,"-",SUMIFS(Calc!$D$7:$D$841,Calc!$C$7:$C$841,$A59,Calc!$D$7:$D$841,"&gt;0")/-SUMIFS(Calc!$D$7:$D$841,Calc!$C$7:$C$841,$A59,Calc!$D$7:$D$841,"&lt;0"))</f>
        <v>0.83153734137715818</v>
      </c>
      <c r="H59" s="18">
        <f>SUMPRODUCT(MAX((Calc!$C$7:$C$841=$A59)*Calc!$J$7:$J$841))</f>
        <v>1869.16</v>
      </c>
      <c r="I59" s="11">
        <f>COUNTIFS('News Days'!$A$7:$A$571,"&gt;="&amp;$A59,'News Days'!$A$7:$A$571,"&lt;"&amp;DATE(YEAR($A59),MONTH($A59)+1,1),'News Days'!$E$7:$E$571,"Skipped")</f>
        <v>7</v>
      </c>
    </row>
    <row r="60" spans="1:9" x14ac:dyDescent="0.25">
      <c r="A60" s="24">
        <v>45200</v>
      </c>
      <c r="B60" s="11">
        <f>COUNTIFS(Calc!$C$7:$C$841,$A60)</f>
        <v>13</v>
      </c>
      <c r="C60" s="11">
        <f>COUNTIFS(Calc!$C$7:$C$841,$A60,Calc!$D$7:$D$841,"&gt;0")</f>
        <v>7</v>
      </c>
      <c r="D60" s="11">
        <f>COUNTIFS(Calc!$C$7:$C$841,$A60,Calc!$D$7:$D$841,"&lt;0")</f>
        <v>6</v>
      </c>
      <c r="E60" s="12">
        <f t="shared" si="1"/>
        <v>0.53846153846153844</v>
      </c>
      <c r="F60" s="18">
        <f>SUMIFS(Calc!$D$7:$D$841,Calc!$C$7:$C$841,$A60)</f>
        <v>3080.6799999999994</v>
      </c>
      <c r="G60" s="13">
        <f>IF(D60=0,"-",SUMIFS(Calc!$D$7:$D$841,Calc!$C$7:$C$841,$A60,Calc!$D$7:$D$841,"&gt;0")/-SUMIFS(Calc!$D$7:$D$841,Calc!$C$7:$C$841,$A60,Calc!$D$7:$D$841,"&lt;0"))</f>
        <v>2.3463098276404573</v>
      </c>
      <c r="H60" s="18">
        <f>SUMPRODUCT(MAX((Calc!$C$7:$C$841=$A60)*Calc!$J$7:$J$841))</f>
        <v>1900.7200000000003</v>
      </c>
      <c r="I60" s="11">
        <f>COUNTIFS('News Days'!$A$7:$A$571,"&gt;="&amp;$A60,'News Days'!$A$7:$A$571,"&lt;"&amp;DATE(YEAR($A60),MONTH($A60)+1,1),'News Days'!$E$7:$E$571,"Skipped")</f>
        <v>6</v>
      </c>
    </row>
    <row r="61" spans="1:9" x14ac:dyDescent="0.25">
      <c r="A61" s="24">
        <v>45231</v>
      </c>
      <c r="B61" s="11">
        <f>COUNTIFS(Calc!$C$7:$C$841,$A61)</f>
        <v>8</v>
      </c>
      <c r="C61" s="11">
        <f>COUNTIFS(Calc!$C$7:$C$841,$A61,Calc!$D$7:$D$841,"&gt;0")</f>
        <v>5</v>
      </c>
      <c r="D61" s="11">
        <f>COUNTIFS(Calc!$C$7:$C$841,$A61,Calc!$D$7:$D$841,"&lt;0")</f>
        <v>3</v>
      </c>
      <c r="E61" s="12">
        <f t="shared" si="1"/>
        <v>0.625</v>
      </c>
      <c r="F61" s="18">
        <f>SUMIFS(Calc!$D$7:$D$841,Calc!$C$7:$C$841,$A61)</f>
        <v>1704.9999999999995</v>
      </c>
      <c r="G61" s="13">
        <f>IF(D61=0,"-",SUMIFS(Calc!$D$7:$D$841,Calc!$C$7:$C$841,$A61,Calc!$D$7:$D$841,"&gt;0")/-SUMIFS(Calc!$D$7:$D$841,Calc!$C$7:$C$841,$A61,Calc!$D$7:$D$841,"&lt;0"))</f>
        <v>2.0195417145044008</v>
      </c>
      <c r="H61" s="18">
        <f>SUMPRODUCT(MAX((Calc!$C$7:$C$841=$A61)*Calc!$J$7:$J$841))</f>
        <v>973.44</v>
      </c>
      <c r="I61" s="11">
        <f>COUNTIFS('News Days'!$A$7:$A$571,"&gt;="&amp;$A61,'News Days'!$A$7:$A$571,"&lt;"&amp;DATE(YEAR($A61),MONTH($A61)+1,1),'News Days'!$E$7:$E$571,"Skipped")</f>
        <v>7</v>
      </c>
    </row>
    <row r="62" spans="1:9" x14ac:dyDescent="0.25">
      <c r="A62" s="24">
        <v>45261</v>
      </c>
      <c r="B62" s="11">
        <f>COUNTIFS(Calc!$C$7:$C$841,$A62)</f>
        <v>8</v>
      </c>
      <c r="C62" s="11">
        <f>COUNTIFS(Calc!$C$7:$C$841,$A62,Calc!$D$7:$D$841,"&gt;0")</f>
        <v>6</v>
      </c>
      <c r="D62" s="11">
        <f>COUNTIFS(Calc!$C$7:$C$841,$A62,Calc!$D$7:$D$841,"&lt;0")</f>
        <v>2</v>
      </c>
      <c r="E62" s="12">
        <f t="shared" si="1"/>
        <v>0.75</v>
      </c>
      <c r="F62" s="18">
        <f>SUMIFS(Calc!$D$7:$D$841,Calc!$C$7:$C$841,$A62)</f>
        <v>1272.9999999999998</v>
      </c>
      <c r="G62" s="13">
        <f>IF(D62=0,"-",SUMIFS(Calc!$D$7:$D$841,Calc!$C$7:$C$841,$A62,Calc!$D$7:$D$841,"&gt;0")/-SUMIFS(Calc!$D$7:$D$841,Calc!$C$7:$C$841,$A62,Calc!$D$7:$D$841,"&lt;0"))</f>
        <v>1.8862433862433863</v>
      </c>
      <c r="H62" s="18">
        <f>SUMPRODUCT(MAX((Calc!$C$7:$C$841=$A62)*Calc!$J$7:$J$841))</f>
        <v>973.44</v>
      </c>
      <c r="I62" s="11">
        <f>COUNTIFS('News Days'!$A$7:$A$571,"&gt;="&amp;$A62,'News Days'!$A$7:$A$571,"&lt;"&amp;DATE(YEAR($A62),MONTH($A62)+1,1),'News Days'!$E$7:$E$571,"Skipped")</f>
        <v>5</v>
      </c>
    </row>
    <row r="63" spans="1:9" x14ac:dyDescent="0.25">
      <c r="A63" s="24">
        <v>45292</v>
      </c>
      <c r="B63" s="11">
        <f>COUNTIFS(Calc!$C$7:$C$841,$A63)</f>
        <v>6</v>
      </c>
      <c r="C63" s="11">
        <f>COUNTIFS(Calc!$C$7:$C$841,$A63,Calc!$D$7:$D$841,"&gt;0")</f>
        <v>4</v>
      </c>
      <c r="D63" s="11">
        <f>COUNTIFS(Calc!$C$7:$C$841,$A63,Calc!$D$7:$D$841,"&lt;0")</f>
        <v>2</v>
      </c>
      <c r="E63" s="12">
        <f t="shared" si="1"/>
        <v>0.66666666666666663</v>
      </c>
      <c r="F63" s="18">
        <f>SUMIFS(Calc!$D$7:$D$841,Calc!$C$7:$C$841,$A63)</f>
        <v>3285.4399999999996</v>
      </c>
      <c r="G63" s="13">
        <f>IF(D63=0,"-",SUMIFS(Calc!$D$7:$D$841,Calc!$C$7:$C$841,$A63,Calc!$D$7:$D$841,"&gt;0")/-SUMIFS(Calc!$D$7:$D$841,Calc!$C$7:$C$841,$A63,Calc!$D$7:$D$841,"&lt;0"))</f>
        <v>5.7623354786339647</v>
      </c>
      <c r="H63" s="18">
        <f>SUMPRODUCT(MAX((Calc!$C$7:$C$841=$A63)*Calc!$J$7:$J$841))</f>
        <v>376.44000000000005</v>
      </c>
      <c r="I63" s="11">
        <f>COUNTIFS('News Days'!$A$7:$A$571,"&gt;="&amp;$A63,'News Days'!$A$7:$A$571,"&lt;"&amp;DATE(YEAR($A63),MONTH($A63)+1,1),'News Days'!$E$7:$E$571,"Skipped")</f>
        <v>6</v>
      </c>
    </row>
    <row r="64" spans="1:9" x14ac:dyDescent="0.25">
      <c r="A64" s="24">
        <v>45323</v>
      </c>
      <c r="B64" s="11">
        <f>COUNTIFS(Calc!$C$7:$C$841,$A64)</f>
        <v>17</v>
      </c>
      <c r="C64" s="11">
        <f>COUNTIFS(Calc!$C$7:$C$841,$A64,Calc!$D$7:$D$841,"&gt;0")</f>
        <v>7</v>
      </c>
      <c r="D64" s="11">
        <f>COUNTIFS(Calc!$C$7:$C$841,$A64,Calc!$D$7:$D$841,"&lt;0")</f>
        <v>10</v>
      </c>
      <c r="E64" s="12">
        <f t="shared" si="1"/>
        <v>0.41176470588235292</v>
      </c>
      <c r="F64" s="18">
        <f>SUMIFS(Calc!$D$7:$D$841,Calc!$C$7:$C$841,$A64)</f>
        <v>-882.00000000000034</v>
      </c>
      <c r="G64" s="13">
        <f>IF(D64=0,"-",SUMIFS(Calc!$D$7:$D$841,Calc!$C$7:$C$841,$A64,Calc!$D$7:$D$841,"&gt;0")/-SUMIFS(Calc!$D$7:$D$841,Calc!$C$7:$C$841,$A64,Calc!$D$7:$D$841,"&lt;0"))</f>
        <v>0.8407643312101909</v>
      </c>
      <c r="H64" s="18">
        <f>SUMPRODUCT(MAX((Calc!$C$7:$C$841=$A64)*Calc!$J$7:$J$841))</f>
        <v>2135.7600000000002</v>
      </c>
      <c r="I64" s="11">
        <f>COUNTIFS('News Days'!$A$7:$A$571,"&gt;="&amp;$A64,'News Days'!$A$7:$A$571,"&lt;"&amp;DATE(YEAR($A64),MONTH($A64)+1,1),'News Days'!$E$7:$E$571,"Skipped")</f>
        <v>4</v>
      </c>
    </row>
    <row r="65" spans="1:9" x14ac:dyDescent="0.25">
      <c r="A65" s="24">
        <v>45352</v>
      </c>
      <c r="B65" s="11">
        <f>COUNTIFS(Calc!$C$7:$C$841,$A65)</f>
        <v>7</v>
      </c>
      <c r="C65" s="11">
        <f>COUNTIFS(Calc!$C$7:$C$841,$A65,Calc!$D$7:$D$841,"&gt;0")</f>
        <v>3</v>
      </c>
      <c r="D65" s="11">
        <f>COUNTIFS(Calc!$C$7:$C$841,$A65,Calc!$D$7:$D$841,"&lt;0")</f>
        <v>4</v>
      </c>
      <c r="E65" s="12">
        <f t="shared" si="1"/>
        <v>0.42857142857142855</v>
      </c>
      <c r="F65" s="18">
        <f>SUMIFS(Calc!$D$7:$D$841,Calc!$C$7:$C$841,$A65)</f>
        <v>-404.52000000000038</v>
      </c>
      <c r="G65" s="13">
        <f>IF(D65=0,"-",SUMIFS(Calc!$D$7:$D$841,Calc!$C$7:$C$841,$A65,Calc!$D$7:$D$841,"&gt;0")/-SUMIFS(Calc!$D$7:$D$841,Calc!$C$7:$C$841,$A65,Calc!$D$7:$D$841,"&lt;0"))</f>
        <v>0.89397259412251906</v>
      </c>
      <c r="H65" s="18">
        <f>SUMPRODUCT(MAX((Calc!$C$7:$C$841=$A65)*Calc!$J$7:$J$841))</f>
        <v>2841.8</v>
      </c>
      <c r="I65" s="11">
        <f>COUNTIFS('News Days'!$A$7:$A$571,"&gt;="&amp;$A65,'News Days'!$A$7:$A$571,"&lt;"&amp;DATE(YEAR($A65),MONTH($A65)+1,1),'News Days'!$E$7:$E$571,"Skipped")</f>
        <v>7</v>
      </c>
    </row>
    <row r="66" spans="1:9" x14ac:dyDescent="0.25">
      <c r="A66" s="24">
        <v>45383</v>
      </c>
      <c r="B66" s="11">
        <f>COUNTIFS(Calc!$C$7:$C$841,$A66)</f>
        <v>9</v>
      </c>
      <c r="C66" s="11">
        <f>COUNTIFS(Calc!$C$7:$C$841,$A66,Calc!$D$7:$D$841,"&gt;0")</f>
        <v>8</v>
      </c>
      <c r="D66" s="11">
        <f>COUNTIFS(Calc!$C$7:$C$841,$A66,Calc!$D$7:$D$841,"&lt;0")</f>
        <v>1</v>
      </c>
      <c r="E66" s="12">
        <f t="shared" si="1"/>
        <v>0.88888888888888884</v>
      </c>
      <c r="F66" s="18">
        <f>SUMIFS(Calc!$D$7:$D$841,Calc!$C$7:$C$841,$A66)</f>
        <v>4524.4799999999996</v>
      </c>
      <c r="G66" s="13">
        <f>IF(D66=0,"-",SUMIFS(Calc!$D$7:$D$841,Calc!$C$7:$C$841,$A66,Calc!$D$7:$D$841,"&gt;0")/-SUMIFS(Calc!$D$7:$D$841,Calc!$C$7:$C$841,$A66,Calc!$D$7:$D$841,"&lt;0"))</f>
        <v>7.2714570858283425</v>
      </c>
      <c r="H66" s="18">
        <f>SUMPRODUCT(MAX((Calc!$C$7:$C$841=$A66)*Calc!$J$7:$J$841))</f>
        <v>721.44000000000051</v>
      </c>
      <c r="I66" s="11">
        <f>COUNTIFS('News Days'!$A$7:$A$571,"&gt;="&amp;$A66,'News Days'!$A$7:$A$571,"&lt;"&amp;DATE(YEAR($A66),MONTH($A66)+1,1),'News Days'!$E$7:$E$571,"Skipped")</f>
        <v>6</v>
      </c>
    </row>
    <row r="67" spans="1:9" x14ac:dyDescent="0.25">
      <c r="A67" s="24">
        <v>45413</v>
      </c>
      <c r="B67" s="11">
        <f>COUNTIFS(Calc!$C$7:$C$841,$A67)</f>
        <v>9</v>
      </c>
      <c r="C67" s="11">
        <f>COUNTIFS(Calc!$C$7:$C$841,$A67,Calc!$D$7:$D$841,"&gt;0")</f>
        <v>7</v>
      </c>
      <c r="D67" s="11">
        <f>COUNTIFS(Calc!$C$7:$C$841,$A67,Calc!$D$7:$D$841,"&lt;0")</f>
        <v>2</v>
      </c>
      <c r="E67" s="12">
        <f t="shared" si="1"/>
        <v>0.77777777777777779</v>
      </c>
      <c r="F67" s="18">
        <f>SUMIFS(Calc!$D$7:$D$841,Calc!$C$7:$C$841,$A67)</f>
        <v>3686.0399999999995</v>
      </c>
      <c r="G67" s="13">
        <f>IF(D67=0,"-",SUMIFS(Calc!$D$7:$D$841,Calc!$C$7:$C$841,$A67,Calc!$D$7:$D$841,"&gt;0")/-SUMIFS(Calc!$D$7:$D$841,Calc!$C$7:$C$841,$A67,Calc!$D$7:$D$841,"&lt;0"))</f>
        <v>4.7810192023633675</v>
      </c>
      <c r="H67" s="18">
        <f>SUMPRODUCT(MAX((Calc!$C$7:$C$841=$A67)*Calc!$J$7:$J$841))</f>
        <v>973.44</v>
      </c>
      <c r="I67" s="11">
        <f>COUNTIFS('News Days'!$A$7:$A$571,"&gt;="&amp;$A67,'News Days'!$A$7:$A$571,"&lt;"&amp;DATE(YEAR($A67),MONTH($A67)+1,1),'News Days'!$E$7:$E$571,"Skipped")</f>
        <v>7</v>
      </c>
    </row>
    <row r="68" spans="1:9" x14ac:dyDescent="0.25">
      <c r="A68" s="24">
        <v>45444</v>
      </c>
      <c r="B68" s="11">
        <f>COUNTIFS(Calc!$C$7:$C$841,$A68)</f>
        <v>13</v>
      </c>
      <c r="C68" s="11">
        <f>COUNTIFS(Calc!$C$7:$C$841,$A68,Calc!$D$7:$D$841,"&gt;0")</f>
        <v>8</v>
      </c>
      <c r="D68" s="11">
        <f>COUNTIFS(Calc!$C$7:$C$841,$A68,Calc!$D$7:$D$841,"&lt;0")</f>
        <v>5</v>
      </c>
      <c r="E68" s="12">
        <f t="shared" si="1"/>
        <v>0.61538461538461542</v>
      </c>
      <c r="F68" s="18">
        <f>SUMIFS(Calc!$D$7:$D$841,Calc!$C$7:$C$841,$A68)</f>
        <v>2958.2799999999993</v>
      </c>
      <c r="G68" s="13">
        <f>IF(D68=0,"-",SUMIFS(Calc!$D$7:$D$841,Calc!$C$7:$C$841,$A68,Calc!$D$7:$D$841,"&gt;0")/-SUMIFS(Calc!$D$7:$D$841,Calc!$C$7:$C$841,$A68,Calc!$D$7:$D$841,"&lt;0"))</f>
        <v>1.8697856025591273</v>
      </c>
      <c r="H68" s="18">
        <f>SUMPRODUCT(MAX((Calc!$C$7:$C$841=$A68)*Calc!$J$7:$J$841))</f>
        <v>2423.7600000000002</v>
      </c>
      <c r="I68" s="11">
        <f>COUNTIFS('News Days'!$A$7:$A$571,"&gt;="&amp;$A68,'News Days'!$A$7:$A$571,"&lt;"&amp;DATE(YEAR($A68),MONTH($A68)+1,1),'News Days'!$E$7:$E$571,"Skipped")</f>
        <v>6</v>
      </c>
    </row>
    <row r="69" spans="1:9" x14ac:dyDescent="0.25">
      <c r="A69" s="24">
        <v>45474</v>
      </c>
      <c r="B69" s="11">
        <f>COUNTIFS(Calc!$C$7:$C$841,$A69)</f>
        <v>11</v>
      </c>
      <c r="C69" s="11">
        <f>COUNTIFS(Calc!$C$7:$C$841,$A69,Calc!$D$7:$D$841,"&gt;0")</f>
        <v>10</v>
      </c>
      <c r="D69" s="11">
        <f>COUNTIFS(Calc!$C$7:$C$841,$A69,Calc!$D$7:$D$841,"&lt;0")</f>
        <v>1</v>
      </c>
      <c r="E69" s="12">
        <f t="shared" si="1"/>
        <v>0.90909090909090906</v>
      </c>
      <c r="F69" s="18">
        <f>SUMIFS(Calc!$D$7:$D$841,Calc!$C$7:$C$841,$A69)</f>
        <v>8472.16</v>
      </c>
      <c r="G69" s="13">
        <f>IF(D69=0,"-",SUMIFS(Calc!$D$7:$D$841,Calc!$C$7:$C$841,$A69,Calc!$D$7:$D$841,"&gt;0")/-SUMIFS(Calc!$D$7:$D$841,Calc!$C$7:$C$841,$A69,Calc!$D$7:$D$841,"&lt;0"))</f>
        <v>11.288739920334207</v>
      </c>
      <c r="H69" s="18">
        <f>SUMPRODUCT(MAX((Calc!$C$7:$C$841=$A69)*Calc!$J$7:$J$841))</f>
        <v>823.44</v>
      </c>
      <c r="I69" s="11">
        <f>COUNTIFS('News Days'!$A$7:$A$571,"&gt;="&amp;$A69,'News Days'!$A$7:$A$571,"&lt;"&amp;DATE(YEAR($A69),MONTH($A69)+1,1),'News Days'!$E$7:$E$571,"Skipped")</f>
        <v>6</v>
      </c>
    </row>
    <row r="70" spans="1:9" x14ac:dyDescent="0.25">
      <c r="A70" s="24">
        <v>45505</v>
      </c>
      <c r="B70" s="11">
        <f>COUNTIFS(Calc!$C$7:$C$841,$A70)</f>
        <v>12</v>
      </c>
      <c r="C70" s="11">
        <f>COUNTIFS(Calc!$C$7:$C$841,$A70,Calc!$D$7:$D$841,"&gt;0")</f>
        <v>8</v>
      </c>
      <c r="D70" s="11">
        <f>COUNTIFS(Calc!$C$7:$C$841,$A70,Calc!$D$7:$D$841,"&lt;0")</f>
        <v>4</v>
      </c>
      <c r="E70" s="12">
        <f t="shared" si="1"/>
        <v>0.66666666666666663</v>
      </c>
      <c r="F70" s="18">
        <f>SUMIFS(Calc!$D$7:$D$841,Calc!$C$7:$C$841,$A70)</f>
        <v>2487.5999999999995</v>
      </c>
      <c r="G70" s="13">
        <f>IF(D70=0,"-",SUMIFS(Calc!$D$7:$D$841,Calc!$C$7:$C$841,$A70,Calc!$D$7:$D$841,"&gt;0")/-SUMIFS(Calc!$D$7:$D$841,Calc!$C$7:$C$841,$A70,Calc!$D$7:$D$841,"&lt;0"))</f>
        <v>1.8889746558600282</v>
      </c>
      <c r="H70" s="18">
        <f>SUMPRODUCT(MAX((Calc!$C$7:$C$841=$A70)*Calc!$J$7:$J$841))</f>
        <v>1175.8800000000001</v>
      </c>
      <c r="I70" s="11">
        <f>COUNTIFS('News Days'!$A$7:$A$571,"&gt;="&amp;$A70,'News Days'!$A$7:$A$571,"&lt;"&amp;DATE(YEAR($A70),MONTH($A70)+1,1),'News Days'!$E$7:$E$571,"Skipped")</f>
        <v>6</v>
      </c>
    </row>
    <row r="71" spans="1:9" x14ac:dyDescent="0.25">
      <c r="A71" s="24">
        <v>45536</v>
      </c>
      <c r="B71" s="11">
        <f>COUNTIFS(Calc!$C$7:$C$841,$A71)</f>
        <v>8</v>
      </c>
      <c r="C71" s="11">
        <f>COUNTIFS(Calc!$C$7:$C$841,$A71,Calc!$D$7:$D$841,"&gt;0")</f>
        <v>2</v>
      </c>
      <c r="D71" s="11">
        <f>COUNTIFS(Calc!$C$7:$C$841,$A71,Calc!$D$7:$D$841,"&lt;0")</f>
        <v>6</v>
      </c>
      <c r="E71" s="12">
        <f t="shared" ref="E71:E96" si="2">IF(B71=0,0,C71/B71)</f>
        <v>0.25</v>
      </c>
      <c r="F71" s="18">
        <f>SUMIFS(Calc!$D$7:$D$841,Calc!$C$7:$C$841,$A71)</f>
        <v>-1840.4800000000002</v>
      </c>
      <c r="G71" s="13">
        <f>IF(D71=0,"-",SUMIFS(Calc!$D$7:$D$841,Calc!$C$7:$C$841,$A71,Calc!$D$7:$D$841,"&gt;0")/-SUMIFS(Calc!$D$7:$D$841,Calc!$C$7:$C$841,$A71,Calc!$D$7:$D$841,"&lt;0"))</f>
        <v>0.49940706087145725</v>
      </c>
      <c r="H71" s="18">
        <f>SUMPRODUCT(MAX((Calc!$C$7:$C$841=$A71)*Calc!$J$7:$J$841))</f>
        <v>3676.6000000000004</v>
      </c>
      <c r="I71" s="11">
        <f>COUNTIFS('News Days'!$A$7:$A$571,"&gt;="&amp;$A71,'News Days'!$A$7:$A$571,"&lt;"&amp;DATE(YEAR($A71),MONTH($A71)+1,1),'News Days'!$E$7:$E$571,"Skipped")</f>
        <v>7</v>
      </c>
    </row>
    <row r="72" spans="1:9" x14ac:dyDescent="0.25">
      <c r="A72" s="24">
        <v>45566</v>
      </c>
      <c r="B72" s="11">
        <f>COUNTIFS(Calc!$C$7:$C$841,$A72)</f>
        <v>11</v>
      </c>
      <c r="C72" s="11">
        <f>COUNTIFS(Calc!$C$7:$C$841,$A72,Calc!$D$7:$D$841,"&gt;0")</f>
        <v>7</v>
      </c>
      <c r="D72" s="11">
        <f>COUNTIFS(Calc!$C$7:$C$841,$A72,Calc!$D$7:$D$841,"&lt;0")</f>
        <v>4</v>
      </c>
      <c r="E72" s="12">
        <f t="shared" si="2"/>
        <v>0.63636363636363635</v>
      </c>
      <c r="F72" s="18">
        <f>SUMIFS(Calc!$D$7:$D$841,Calc!$C$7:$C$841,$A72)</f>
        <v>3360.2399999999993</v>
      </c>
      <c r="G72" s="13">
        <f>IF(D72=0,"-",SUMIFS(Calc!$D$7:$D$841,Calc!$C$7:$C$841,$A72,Calc!$D$7:$D$841,"&gt;0")/-SUMIFS(Calc!$D$7:$D$841,Calc!$C$7:$C$841,$A72,Calc!$D$7:$D$841,"&lt;0"))</f>
        <v>2.4108459432678901</v>
      </c>
      <c r="H72" s="18">
        <f>SUMPRODUCT(MAX((Calc!$C$7:$C$841=$A72)*Calc!$J$7:$J$841))</f>
        <v>1794.8000000000002</v>
      </c>
      <c r="I72" s="11">
        <f>COUNTIFS('News Days'!$A$7:$A$571,"&gt;="&amp;$A72,'News Days'!$A$7:$A$571,"&lt;"&amp;DATE(YEAR($A72),MONTH($A72)+1,1),'News Days'!$E$7:$E$571,"Skipped")</f>
        <v>5</v>
      </c>
    </row>
    <row r="73" spans="1:9" x14ac:dyDescent="0.25">
      <c r="A73" s="24">
        <v>45597</v>
      </c>
      <c r="B73" s="11">
        <f>COUNTIFS(Calc!$C$7:$C$841,$A73)</f>
        <v>7</v>
      </c>
      <c r="C73" s="11">
        <f>COUNTIFS(Calc!$C$7:$C$841,$A73,Calc!$D$7:$D$841,"&gt;0")</f>
        <v>6</v>
      </c>
      <c r="D73" s="11">
        <f>COUNTIFS(Calc!$C$7:$C$841,$A73,Calc!$D$7:$D$841,"&lt;0")</f>
        <v>1</v>
      </c>
      <c r="E73" s="12">
        <f t="shared" si="2"/>
        <v>0.8571428571428571</v>
      </c>
      <c r="F73" s="18">
        <f>SUMIFS(Calc!$D$7:$D$841,Calc!$C$7:$C$841,$A73)</f>
        <v>4708.5600000000004</v>
      </c>
      <c r="G73" s="13">
        <f>IF(D73=0,"-",SUMIFS(Calc!$D$7:$D$841,Calc!$C$7:$C$841,$A73,Calc!$D$7:$D$841,"&gt;0")/-SUMIFS(Calc!$D$7:$D$841,Calc!$C$7:$C$841,$A73,Calc!$D$7:$D$841,"&lt;0"))</f>
        <v>45.021690351533287</v>
      </c>
      <c r="H73" s="18">
        <f>SUMPRODUCT(MAX((Calc!$C$7:$C$841=$A73)*Calc!$J$7:$J$841))</f>
        <v>106.96000000000004</v>
      </c>
      <c r="I73" s="11">
        <f>COUNTIFS('News Days'!$A$7:$A$571,"&gt;="&amp;$A73,'News Days'!$A$7:$A$571,"&lt;"&amp;DATE(YEAR($A73),MONTH($A73)+1,1),'News Days'!$E$7:$E$571,"Skipped")</f>
        <v>7</v>
      </c>
    </row>
    <row r="74" spans="1:9" x14ac:dyDescent="0.25">
      <c r="A74" s="24">
        <v>45627</v>
      </c>
      <c r="B74" s="11">
        <f>COUNTIFS(Calc!$C$7:$C$841,$A74)</f>
        <v>11</v>
      </c>
      <c r="C74" s="11">
        <f>COUNTIFS(Calc!$C$7:$C$841,$A74,Calc!$D$7:$D$841,"&gt;0")</f>
        <v>7</v>
      </c>
      <c r="D74" s="11">
        <f>COUNTIFS(Calc!$C$7:$C$841,$A74,Calc!$D$7:$D$841,"&lt;0")</f>
        <v>4</v>
      </c>
      <c r="E74" s="12">
        <f t="shared" si="2"/>
        <v>0.63636363636363635</v>
      </c>
      <c r="F74" s="18">
        <f>SUMIFS(Calc!$D$7:$D$841,Calc!$C$7:$C$841,$A74)</f>
        <v>3825.6799999999994</v>
      </c>
      <c r="G74" s="13">
        <f>IF(D74=0,"-",SUMIFS(Calc!$D$7:$D$841,Calc!$C$7:$C$841,$A74,Calc!$D$7:$D$841,"&gt;0")/-SUMIFS(Calc!$D$7:$D$841,Calc!$C$7:$C$841,$A74,Calc!$D$7:$D$841,"&lt;0"))</f>
        <v>2.3266291230892997</v>
      </c>
      <c r="H74" s="18">
        <f>SUMPRODUCT(MAX((Calc!$C$7:$C$841=$A74)*Calc!$J$7:$J$841))</f>
        <v>1910.3200000000002</v>
      </c>
      <c r="I74" s="11">
        <f>COUNTIFS('News Days'!$A$7:$A$571,"&gt;="&amp;$A74,'News Days'!$A$7:$A$571,"&lt;"&amp;DATE(YEAR($A74),MONTH($A74)+1,1),'News Days'!$E$7:$E$571,"Skipped")</f>
        <v>6</v>
      </c>
    </row>
    <row r="75" spans="1:9" x14ac:dyDescent="0.25">
      <c r="A75" s="24">
        <v>45658</v>
      </c>
      <c r="B75" s="11">
        <f>COUNTIFS(Calc!$C$7:$C$841,$A75)</f>
        <v>6</v>
      </c>
      <c r="C75" s="11">
        <f>COUNTIFS(Calc!$C$7:$C$841,$A75,Calc!$D$7:$D$841,"&gt;0")</f>
        <v>5</v>
      </c>
      <c r="D75" s="11">
        <f>COUNTIFS(Calc!$C$7:$C$841,$A75,Calc!$D$7:$D$841,"&lt;0")</f>
        <v>1</v>
      </c>
      <c r="E75" s="12">
        <f t="shared" si="2"/>
        <v>0.83333333333333337</v>
      </c>
      <c r="F75" s="18">
        <f>SUMIFS(Calc!$D$7:$D$841,Calc!$C$7:$C$841,$A75)</f>
        <v>3003.8799999999997</v>
      </c>
      <c r="G75" s="13">
        <f>IF(D75=0,"-",SUMIFS(Calc!$D$7:$D$841,Calc!$C$7:$C$841,$A75,Calc!$D$7:$D$841,"&gt;0")/-SUMIFS(Calc!$D$7:$D$841,Calc!$C$7:$C$841,$A75,Calc!$D$7:$D$841,"&lt;0"))</f>
        <v>5.628759861932938</v>
      </c>
      <c r="H75" s="18">
        <f>SUMPRODUCT(MAX((Calc!$C$7:$C$841=$A75)*Calc!$J$7:$J$841))</f>
        <v>648.96</v>
      </c>
      <c r="I75" s="11">
        <f>COUNTIFS('News Days'!$A$7:$A$571,"&gt;="&amp;$A75,'News Days'!$A$7:$A$571,"&lt;"&amp;DATE(YEAR($A75),MONTH($A75)+1,1),'News Days'!$E$7:$E$571,"Skipped")</f>
        <v>6</v>
      </c>
    </row>
    <row r="76" spans="1:9" x14ac:dyDescent="0.25">
      <c r="A76" s="24">
        <v>45689</v>
      </c>
      <c r="B76" s="11">
        <f>COUNTIFS(Calc!$C$7:$C$841,$A76)</f>
        <v>13</v>
      </c>
      <c r="C76" s="11">
        <f>COUNTIFS(Calc!$C$7:$C$841,$A76,Calc!$D$7:$D$841,"&gt;0")</f>
        <v>8</v>
      </c>
      <c r="D76" s="11">
        <f>COUNTIFS(Calc!$C$7:$C$841,$A76,Calc!$D$7:$D$841,"&lt;0")</f>
        <v>5</v>
      </c>
      <c r="E76" s="12">
        <f t="shared" si="2"/>
        <v>0.61538461538461542</v>
      </c>
      <c r="F76" s="18">
        <f>SUMIFS(Calc!$D$7:$D$841,Calc!$C$7:$C$841,$A76)</f>
        <v>1650.2799999999993</v>
      </c>
      <c r="G76" s="13">
        <f>IF(D76=0,"-",SUMIFS(Calc!$D$7:$D$841,Calc!$C$7:$C$841,$A76,Calc!$D$7:$D$841,"&gt;0")/-SUMIFS(Calc!$D$7:$D$841,Calc!$C$7:$C$841,$A76,Calc!$D$7:$D$841,"&lt;0"))</f>
        <v>1.5246979524354571</v>
      </c>
      <c r="H76" s="18">
        <f>SUMPRODUCT(MAX((Calc!$C$7:$C$841=$A76)*Calc!$J$7:$J$841))</f>
        <v>1619.88</v>
      </c>
      <c r="I76" s="11">
        <f>COUNTIFS('News Days'!$A$7:$A$571,"&gt;="&amp;$A76,'News Days'!$A$7:$A$571,"&lt;"&amp;DATE(YEAR($A76),MONTH($A76)+1,1),'News Days'!$E$7:$E$571,"Skipped")</f>
        <v>5</v>
      </c>
    </row>
    <row r="77" spans="1:9" x14ac:dyDescent="0.25">
      <c r="A77" s="24">
        <v>45717</v>
      </c>
      <c r="B77" s="11">
        <f>COUNTIFS(Calc!$C$7:$C$841,$A77)</f>
        <v>12</v>
      </c>
      <c r="C77" s="11">
        <f>COUNTIFS(Calc!$C$7:$C$841,$A77,Calc!$D$7:$D$841,"&gt;0")</f>
        <v>6</v>
      </c>
      <c r="D77" s="11">
        <f>COUNTIFS(Calc!$C$7:$C$841,$A77,Calc!$D$7:$D$841,"&lt;0")</f>
        <v>6</v>
      </c>
      <c r="E77" s="12">
        <f t="shared" si="2"/>
        <v>0.5</v>
      </c>
      <c r="F77" s="18">
        <f>SUMIFS(Calc!$D$7:$D$841,Calc!$C$7:$C$841,$A77)</f>
        <v>1894.1199999999994</v>
      </c>
      <c r="G77" s="13">
        <f>IF(D77=0,"-",SUMIFS(Calc!$D$7:$D$841,Calc!$C$7:$C$841,$A77,Calc!$D$7:$D$841,"&gt;0")/-SUMIFS(Calc!$D$7:$D$841,Calc!$C$7:$C$841,$A77,Calc!$D$7:$D$841,"&lt;0"))</f>
        <v>1.6405026308314508</v>
      </c>
      <c r="H77" s="18">
        <f>SUMPRODUCT(MAX((Calc!$C$7:$C$841=$A77)*Calc!$J$7:$J$841))</f>
        <v>973.44</v>
      </c>
      <c r="I77" s="11">
        <f>COUNTIFS('News Days'!$A$7:$A$571,"&gt;="&amp;$A77,'News Days'!$A$7:$A$571,"&lt;"&amp;DATE(YEAR($A77),MONTH($A77)+1,1),'News Days'!$E$7:$E$571,"Skipped")</f>
        <v>7</v>
      </c>
    </row>
    <row r="78" spans="1:9" x14ac:dyDescent="0.25">
      <c r="A78" s="24">
        <v>45748</v>
      </c>
      <c r="B78" s="11">
        <f>COUNTIFS(Calc!$C$7:$C$841,$A78)</f>
        <v>11</v>
      </c>
      <c r="C78" s="11">
        <f>COUNTIFS(Calc!$C$7:$C$841,$A78,Calc!$D$7:$D$841,"&gt;0")</f>
        <v>10</v>
      </c>
      <c r="D78" s="11">
        <f>COUNTIFS(Calc!$C$7:$C$841,$A78,Calc!$D$7:$D$841,"&lt;0")</f>
        <v>1</v>
      </c>
      <c r="E78" s="12">
        <f t="shared" si="2"/>
        <v>0.90909090909090906</v>
      </c>
      <c r="F78" s="18">
        <f>SUMIFS(Calc!$D$7:$D$841,Calc!$C$7:$C$841,$A78)</f>
        <v>7338.119999999999</v>
      </c>
      <c r="G78" s="13">
        <f>IF(D78=0,"-",SUMIFS(Calc!$D$7:$D$841,Calc!$C$7:$C$841,$A78,Calc!$D$7:$D$841,"&gt;0")/-SUMIFS(Calc!$D$7:$D$841,Calc!$C$7:$C$841,$A78,Calc!$D$7:$D$841,"&lt;0"))</f>
        <v>10.390509828009826</v>
      </c>
      <c r="H78" s="18">
        <f>SUMPRODUCT(MAX((Calc!$C$7:$C$841=$A78)*Calc!$J$7:$J$841))</f>
        <v>781.44</v>
      </c>
      <c r="I78" s="11">
        <f>COUNTIFS('News Days'!$A$7:$A$571,"&gt;="&amp;$A78,'News Days'!$A$7:$A$571,"&lt;"&amp;DATE(YEAR($A78),MONTH($A78)+1,1),'News Days'!$E$7:$E$571,"Skipped")</f>
        <v>5</v>
      </c>
    </row>
    <row r="79" spans="1:9" x14ac:dyDescent="0.25">
      <c r="A79" s="24">
        <v>45778</v>
      </c>
      <c r="B79" s="11">
        <f>COUNTIFS(Calc!$C$7:$C$841,$A79)</f>
        <v>7</v>
      </c>
      <c r="C79" s="11">
        <f>COUNTIFS(Calc!$C$7:$C$841,$A79,Calc!$D$7:$D$841,"&gt;0")</f>
        <v>3</v>
      </c>
      <c r="D79" s="11">
        <f>COUNTIFS(Calc!$C$7:$C$841,$A79,Calc!$D$7:$D$841,"&lt;0")</f>
        <v>4</v>
      </c>
      <c r="E79" s="12">
        <f t="shared" si="2"/>
        <v>0.42857142857142855</v>
      </c>
      <c r="F79" s="18">
        <f>SUMIFS(Calc!$D$7:$D$841,Calc!$C$7:$C$841,$A79)</f>
        <v>315.95999999999958</v>
      </c>
      <c r="G79" s="13">
        <f>IF(D79=0,"-",SUMIFS(Calc!$D$7:$D$841,Calc!$C$7:$C$841,$A79,Calc!$D$7:$D$841,"&gt;0")/-SUMIFS(Calc!$D$7:$D$841,Calc!$C$7:$C$841,$A79,Calc!$D$7:$D$841,"&lt;0"))</f>
        <v>1.0933489328511663</v>
      </c>
      <c r="H79" s="18">
        <f>SUMPRODUCT(MAX((Calc!$C$7:$C$841=$A79)*Calc!$J$7:$J$841))</f>
        <v>2507.1600000000003</v>
      </c>
      <c r="I79" s="11">
        <f>COUNTIFS('News Days'!$A$7:$A$571,"&gt;="&amp;$A79,'News Days'!$A$7:$A$571,"&lt;"&amp;DATE(YEAR($A79),MONTH($A79)+1,1),'News Days'!$E$7:$E$571,"Skipped")</f>
        <v>7</v>
      </c>
    </row>
    <row r="80" spans="1:9" x14ac:dyDescent="0.25">
      <c r="A80" s="24">
        <v>45809</v>
      </c>
      <c r="B80" s="11">
        <f>COUNTIFS(Calc!$C$7:$C$841,$A80)</f>
        <v>7</v>
      </c>
      <c r="C80" s="11">
        <f>COUNTIFS(Calc!$C$7:$C$841,$A80,Calc!$D$7:$D$841,"&gt;0")</f>
        <v>4</v>
      </c>
      <c r="D80" s="11">
        <f>COUNTIFS(Calc!$C$7:$C$841,$A80,Calc!$D$7:$D$841,"&lt;0")</f>
        <v>3</v>
      </c>
      <c r="E80" s="12">
        <f t="shared" si="2"/>
        <v>0.5714285714285714</v>
      </c>
      <c r="F80" s="18">
        <f>SUMIFS(Calc!$D$7:$D$841,Calc!$C$7:$C$841,$A80)</f>
        <v>1328.5199999999995</v>
      </c>
      <c r="G80" s="13">
        <f>IF(D80=0,"-",SUMIFS(Calc!$D$7:$D$841,Calc!$C$7:$C$841,$A80,Calc!$D$7:$D$841,"&gt;0")/-SUMIFS(Calc!$D$7:$D$841,Calc!$C$7:$C$841,$A80,Calc!$D$7:$D$841,"&lt;0"))</f>
        <v>1.4780086928988798</v>
      </c>
      <c r="H80" s="18">
        <f>SUMPRODUCT(MAX((Calc!$C$7:$C$841=$A80)*Calc!$J$7:$J$841))</f>
        <v>1946.88</v>
      </c>
      <c r="I80" s="11">
        <f>COUNTIFS('News Days'!$A$7:$A$571,"&gt;="&amp;$A80,'News Days'!$A$7:$A$571,"&lt;"&amp;DATE(YEAR($A80),MONTH($A80)+1,1),'News Days'!$E$7:$E$571,"Skipped")</f>
        <v>7</v>
      </c>
    </row>
    <row r="81" spans="1:9" x14ac:dyDescent="0.25">
      <c r="A81" s="24">
        <v>45839</v>
      </c>
      <c r="B81" s="11">
        <f>COUNTIFS(Calc!$C$7:$C$841,$A81)</f>
        <v>6</v>
      </c>
      <c r="C81" s="11">
        <f>COUNTIFS(Calc!$C$7:$C$841,$A81,Calc!$D$7:$D$841,"&gt;0")</f>
        <v>3</v>
      </c>
      <c r="D81" s="11">
        <f>COUNTIFS(Calc!$C$7:$C$841,$A81,Calc!$D$7:$D$841,"&lt;0")</f>
        <v>3</v>
      </c>
      <c r="E81" s="12">
        <f t="shared" si="2"/>
        <v>0.5</v>
      </c>
      <c r="F81" s="18">
        <f>SUMIFS(Calc!$D$7:$D$841,Calc!$C$7:$C$841,$A81)</f>
        <v>-182.64000000000024</v>
      </c>
      <c r="G81" s="13">
        <f>IF(D81=0,"-",SUMIFS(Calc!$D$7:$D$841,Calc!$C$7:$C$841,$A81,Calc!$D$7:$D$841,"&gt;0")/-SUMIFS(Calc!$D$7:$D$841,Calc!$C$7:$C$841,$A81,Calc!$D$7:$D$841,"&lt;0"))</f>
        <v>0.91216359194351981</v>
      </c>
      <c r="H81" s="18">
        <f>SUMPRODUCT(MAX((Calc!$C$7:$C$841=$A81)*Calc!$J$7:$J$841))</f>
        <v>1714.88</v>
      </c>
      <c r="I81" s="11">
        <f>COUNTIFS('News Days'!$A$7:$A$571,"&gt;="&amp;$A81,'News Days'!$A$7:$A$571,"&lt;"&amp;DATE(YEAR($A81),MONTH($A81)+1,1),'News Days'!$E$7:$E$571,"Skipped")</f>
        <v>5</v>
      </c>
    </row>
    <row r="82" spans="1:9" x14ac:dyDescent="0.25">
      <c r="A82" s="24">
        <v>45870</v>
      </c>
      <c r="B82" s="11">
        <f>COUNTIFS(Calc!$C$7:$C$841,$A82)</f>
        <v>6</v>
      </c>
      <c r="C82" s="11">
        <f>COUNTIFS(Calc!$C$7:$C$841,$A82,Calc!$D$7:$D$841,"&gt;0")</f>
        <v>5</v>
      </c>
      <c r="D82" s="11">
        <f>COUNTIFS(Calc!$C$7:$C$841,$A82,Calc!$D$7:$D$841,"&lt;0")</f>
        <v>1</v>
      </c>
      <c r="E82" s="12">
        <f t="shared" si="2"/>
        <v>0.83333333333333337</v>
      </c>
      <c r="F82" s="18">
        <f>SUMIFS(Calc!$D$7:$D$841,Calc!$C$7:$C$841,$A82)</f>
        <v>5369.4</v>
      </c>
      <c r="G82" s="13">
        <f>IF(D82=0,"-",SUMIFS(Calc!$D$7:$D$841,Calc!$C$7:$C$841,$A82,Calc!$D$7:$D$841,"&gt;0")/-SUMIFS(Calc!$D$7:$D$841,Calc!$C$7:$C$841,$A82,Calc!$D$7:$D$841,"&lt;0"))</f>
        <v>8.8679444346755751</v>
      </c>
      <c r="H82" s="18">
        <f>SUMPRODUCT(MAX((Calc!$C$7:$C$841=$A82)*Calc!$J$7:$J$841))</f>
        <v>682.44</v>
      </c>
      <c r="I82" s="11">
        <f>COUNTIFS('News Days'!$A$7:$A$571,"&gt;="&amp;$A82,'News Days'!$A$7:$A$571,"&lt;"&amp;DATE(YEAR($A82),MONTH($A82)+1,1),'News Days'!$E$7:$E$571,"Skipped")</f>
        <v>6</v>
      </c>
    </row>
    <row r="83" spans="1:9" x14ac:dyDescent="0.25">
      <c r="A83" s="24">
        <v>45901</v>
      </c>
      <c r="B83" s="11">
        <f>COUNTIFS(Calc!$C$7:$C$841,$A83)</f>
        <v>8</v>
      </c>
      <c r="C83" s="11">
        <f>COUNTIFS(Calc!$C$7:$C$841,$A83,Calc!$D$7:$D$841,"&gt;0")</f>
        <v>5</v>
      </c>
      <c r="D83" s="11">
        <f>COUNTIFS(Calc!$C$7:$C$841,$A83,Calc!$D$7:$D$841,"&lt;0")</f>
        <v>3</v>
      </c>
      <c r="E83" s="12">
        <f t="shared" si="2"/>
        <v>0.625</v>
      </c>
      <c r="F83" s="18">
        <f>SUMIFS(Calc!$D$7:$D$841,Calc!$C$7:$C$841,$A83)</f>
        <v>291.99999999999977</v>
      </c>
      <c r="G83" s="13">
        <f>IF(D83=0,"-",SUMIFS(Calc!$D$7:$D$841,Calc!$C$7:$C$841,$A83,Calc!$D$7:$D$841,"&gt;0")/-SUMIFS(Calc!$D$7:$D$841,Calc!$C$7:$C$841,$A83,Calc!$D$7:$D$841,"&lt;0"))</f>
        <v>1.1349153544762325</v>
      </c>
      <c r="H83" s="18">
        <f>SUMPRODUCT(MAX((Calc!$C$7:$C$841=$A83)*Calc!$J$7:$J$841))</f>
        <v>973.44</v>
      </c>
      <c r="I83" s="11">
        <f>COUNTIFS('News Days'!$A$7:$A$571,"&gt;="&amp;$A83,'News Days'!$A$7:$A$571,"&lt;"&amp;DATE(YEAR($A83),MONTH($A83)+1,1),'News Days'!$E$7:$E$571,"Skipped")</f>
        <v>7</v>
      </c>
    </row>
    <row r="84" spans="1:9" x14ac:dyDescent="0.25">
      <c r="A84" s="24">
        <v>45931</v>
      </c>
      <c r="B84" s="11">
        <f>COUNTIFS(Calc!$C$7:$C$841,$A84)</f>
        <v>7</v>
      </c>
      <c r="C84" s="11">
        <f>COUNTIFS(Calc!$C$7:$C$841,$A84,Calc!$D$7:$D$841,"&gt;0")</f>
        <v>4</v>
      </c>
      <c r="D84" s="11">
        <f>COUNTIFS(Calc!$C$7:$C$841,$A84,Calc!$D$7:$D$841,"&lt;0")</f>
        <v>3</v>
      </c>
      <c r="E84" s="12">
        <f t="shared" si="2"/>
        <v>0.5714285714285714</v>
      </c>
      <c r="F84" s="18">
        <f>SUMIFS(Calc!$D$7:$D$841,Calc!$C$7:$C$841,$A84)</f>
        <v>909.4399999999996</v>
      </c>
      <c r="G84" s="13">
        <f>IF(D84=0,"-",SUMIFS(Calc!$D$7:$D$841,Calc!$C$7:$C$841,$A84,Calc!$D$7:$D$841,"&gt;0")/-SUMIFS(Calc!$D$7:$D$841,Calc!$C$7:$C$841,$A84,Calc!$D$7:$D$841,"&lt;0"))</f>
        <v>1.348540593573706</v>
      </c>
      <c r="H84" s="18">
        <f>SUMPRODUCT(MAX((Calc!$C$7:$C$841=$A84)*Calc!$J$7:$J$841))</f>
        <v>1586.88</v>
      </c>
      <c r="I84" s="11">
        <f>COUNTIFS('News Days'!$A$7:$A$571,"&gt;="&amp;$A84,'News Days'!$A$7:$A$571,"&lt;"&amp;DATE(YEAR($A84),MONTH($A84)+1,1),'News Days'!$E$7:$E$571,"Skipped")</f>
        <v>3</v>
      </c>
    </row>
    <row r="85" spans="1:9" x14ac:dyDescent="0.25">
      <c r="A85" s="24">
        <v>45962</v>
      </c>
      <c r="B85" s="11">
        <f>COUNTIFS(Calc!$C$7:$C$841,$A85)</f>
        <v>11</v>
      </c>
      <c r="C85" s="11">
        <f>COUNTIFS(Calc!$C$7:$C$841,$A85,Calc!$D$7:$D$841,"&gt;0")</f>
        <v>8</v>
      </c>
      <c r="D85" s="11">
        <f>COUNTIFS(Calc!$C$7:$C$841,$A85,Calc!$D$7:$D$841,"&lt;0")</f>
        <v>3</v>
      </c>
      <c r="E85" s="12">
        <f t="shared" si="2"/>
        <v>0.72727272727272729</v>
      </c>
      <c r="F85" s="18">
        <f>SUMIFS(Calc!$D$7:$D$841,Calc!$C$7:$C$841,$A85)</f>
        <v>4579.079999999999</v>
      </c>
      <c r="G85" s="13">
        <f>IF(D85=0,"-",SUMIFS(Calc!$D$7:$D$841,Calc!$C$7:$C$841,$A85,Calc!$D$7:$D$841,"&gt;0")/-SUMIFS(Calc!$D$7:$D$841,Calc!$C$7:$C$841,$A85,Calc!$D$7:$D$841,"&lt;0"))</f>
        <v>4.2502484313335787</v>
      </c>
      <c r="H85" s="18">
        <f>SUMPRODUCT(MAX((Calc!$C$7:$C$841=$A85)*Calc!$J$7:$J$841))</f>
        <v>973.44</v>
      </c>
      <c r="I85" s="11">
        <f>COUNTIFS('News Days'!$A$7:$A$571,"&gt;="&amp;$A85,'News Days'!$A$7:$A$571,"&lt;"&amp;DATE(YEAR($A85),MONTH($A85)+1,1),'News Days'!$E$7:$E$571,"Skipped")</f>
        <v>4</v>
      </c>
    </row>
    <row r="86" spans="1:9" x14ac:dyDescent="0.25">
      <c r="A86" s="24">
        <v>45992</v>
      </c>
      <c r="B86" s="11">
        <f>COUNTIFS(Calc!$C$7:$C$841,$A86)</f>
        <v>9</v>
      </c>
      <c r="C86" s="11">
        <f>COUNTIFS(Calc!$C$7:$C$841,$A86,Calc!$D$7:$D$841,"&gt;0")</f>
        <v>3</v>
      </c>
      <c r="D86" s="11">
        <f>COUNTIFS(Calc!$C$7:$C$841,$A86,Calc!$D$7:$D$841,"&lt;0")</f>
        <v>6</v>
      </c>
      <c r="E86" s="12">
        <f t="shared" si="2"/>
        <v>0.33333333333333331</v>
      </c>
      <c r="F86" s="18">
        <f>SUMIFS(Calc!$D$7:$D$841,Calc!$C$7:$C$841,$A86)</f>
        <v>-2127.0800000000004</v>
      </c>
      <c r="G86" s="13">
        <f>IF(D86=0,"-",SUMIFS(Calc!$D$7:$D$841,Calc!$C$7:$C$841,$A86,Calc!$D$7:$D$841,"&gt;0")/-SUMIFS(Calc!$D$7:$D$841,Calc!$C$7:$C$841,$A86,Calc!$D$7:$D$841,"&lt;0"))</f>
        <v>0.49693013575516759</v>
      </c>
      <c r="H86" s="18">
        <f>SUMPRODUCT(MAX((Calc!$C$7:$C$841=$A86)*Calc!$J$7:$J$841))</f>
        <v>2415.6000000000004</v>
      </c>
      <c r="I86" s="11">
        <f>COUNTIFS('News Days'!$A$7:$A$571,"&gt;="&amp;$A86,'News Days'!$A$7:$A$571,"&lt;"&amp;DATE(YEAR($A86),MONTH($A86)+1,1),'News Days'!$E$7:$E$571,"Skipped")</f>
        <v>6</v>
      </c>
    </row>
    <row r="87" spans="1:9" x14ac:dyDescent="0.25">
      <c r="A87" s="24">
        <v>46023</v>
      </c>
      <c r="B87" s="11">
        <f>COUNTIFS(Calc!$C$7:$C$841,$A87)</f>
        <v>9</v>
      </c>
      <c r="C87" s="11">
        <f>COUNTIFS(Calc!$C$7:$C$841,$A87,Calc!$D$7:$D$841,"&gt;0")</f>
        <v>8</v>
      </c>
      <c r="D87" s="11">
        <f>COUNTIFS(Calc!$C$7:$C$841,$A87,Calc!$D$7:$D$841,"&lt;0")</f>
        <v>1</v>
      </c>
      <c r="E87" s="12">
        <f t="shared" si="2"/>
        <v>0.88888888888888884</v>
      </c>
      <c r="F87" s="18">
        <f>SUMIFS(Calc!$D$7:$D$841,Calc!$C$7:$C$841,$A87)</f>
        <v>6950.5599999999995</v>
      </c>
      <c r="G87" s="13">
        <f>IF(D87=0,"-",SUMIFS(Calc!$D$7:$D$841,Calc!$C$7:$C$841,$A87,Calc!$D$7:$D$841,"&gt;0")/-SUMIFS(Calc!$D$7:$D$841,Calc!$C$7:$C$841,$A87,Calc!$D$7:$D$841,"&lt;0"))</f>
        <v>12.330464267083984</v>
      </c>
      <c r="H87" s="18">
        <f>SUMPRODUCT(MAX((Calc!$C$7:$C$841=$A87)*Calc!$J$7:$J$841))</f>
        <v>613.44000000000005</v>
      </c>
      <c r="I87" s="11">
        <f>COUNTIFS('News Days'!$A$7:$A$571,"&gt;="&amp;$A87,'News Days'!$A$7:$A$571,"&lt;"&amp;DATE(YEAR($A87),MONTH($A87)+1,1),'News Days'!$E$7:$E$571,"Skipped")</f>
        <v>7</v>
      </c>
    </row>
    <row r="88" spans="1:9" x14ac:dyDescent="0.25">
      <c r="A88" s="24">
        <v>46054</v>
      </c>
      <c r="B88" s="11">
        <f>COUNTIFS(Calc!$C$7:$C$841,$A88)</f>
        <v>9</v>
      </c>
      <c r="C88" s="11">
        <f>COUNTIFS(Calc!$C$7:$C$841,$A88,Calc!$D$7:$D$841,"&gt;0")</f>
        <v>7</v>
      </c>
      <c r="D88" s="11">
        <f>COUNTIFS(Calc!$C$7:$C$841,$A88,Calc!$D$7:$D$841,"&lt;0")</f>
        <v>2</v>
      </c>
      <c r="E88" s="12">
        <f t="shared" si="2"/>
        <v>0.77777777777777779</v>
      </c>
      <c r="F88" s="18">
        <f>SUMIFS(Calc!$D$7:$D$841,Calc!$C$7:$C$841,$A88)</f>
        <v>4261.92</v>
      </c>
      <c r="G88" s="13">
        <f>IF(D88=0,"-",SUMIFS(Calc!$D$7:$D$841,Calc!$C$7:$C$841,$A88,Calc!$D$7:$D$841,"&gt;0")/-SUMIFS(Calc!$D$7:$D$841,Calc!$C$7:$C$841,$A88,Calc!$D$7:$D$841,"&lt;0"))</f>
        <v>5.3782051282051269</v>
      </c>
      <c r="H88" s="18">
        <f>SUMPRODUCT(MAX((Calc!$C$7:$C$841=$A88)*Calc!$J$7:$J$841))</f>
        <v>648.96</v>
      </c>
      <c r="I88" s="11">
        <f>COUNTIFS('News Days'!$A$7:$A$571,"&gt;="&amp;$A88,'News Days'!$A$7:$A$571,"&lt;"&amp;DATE(YEAR($A88),MONTH($A88)+1,1),'News Days'!$E$7:$E$571,"Skipped")</f>
        <v>5</v>
      </c>
    </row>
    <row r="89" spans="1:9" x14ac:dyDescent="0.25">
      <c r="A89" s="24">
        <v>46082</v>
      </c>
      <c r="B89" s="11">
        <f>COUNTIFS(Calc!$C$7:$C$841,$A89)</f>
        <v>20</v>
      </c>
      <c r="C89" s="11">
        <f>COUNTIFS(Calc!$C$7:$C$841,$A89,Calc!$D$7:$D$841,"&gt;0")</f>
        <v>15</v>
      </c>
      <c r="D89" s="11">
        <f>COUNTIFS(Calc!$C$7:$C$841,$A89,Calc!$D$7:$D$841,"&lt;0")</f>
        <v>5</v>
      </c>
      <c r="E89" s="12">
        <f t="shared" si="2"/>
        <v>0.75</v>
      </c>
      <c r="F89" s="18">
        <f>SUMIFS(Calc!$D$7:$D$841,Calc!$C$7:$C$841,$A89)</f>
        <v>10099.000000000002</v>
      </c>
      <c r="G89" s="13">
        <f>IF(D89=0,"-",SUMIFS(Calc!$D$7:$D$841,Calc!$C$7:$C$841,$A89,Calc!$D$7:$D$841,"&gt;0")/-SUMIFS(Calc!$D$7:$D$841,Calc!$C$7:$C$841,$A89,Calc!$D$7:$D$841,"&lt;0"))</f>
        <v>3.3978099416870857</v>
      </c>
      <c r="H89" s="18">
        <f>SUMPRODUCT(MAX((Calc!$C$7:$C$841=$A89)*Calc!$J$7:$J$841))</f>
        <v>1435.44</v>
      </c>
      <c r="I89" s="11">
        <f>COUNTIFS('News Days'!$A$7:$A$571,"&gt;="&amp;$A89,'News Days'!$A$7:$A$571,"&lt;"&amp;DATE(YEAR($A89),MONTH($A89)+1,1),'News Days'!$E$7:$E$571,"Skipped")</f>
        <v>5</v>
      </c>
    </row>
    <row r="90" spans="1:9" x14ac:dyDescent="0.25">
      <c r="A90" s="24">
        <v>46113</v>
      </c>
      <c r="B90" s="11">
        <f>COUNTIFS(Calc!$C$7:$C$841,$A90)</f>
        <v>9</v>
      </c>
      <c r="C90" s="11">
        <f>COUNTIFS(Calc!$C$7:$C$841,$A90,Calc!$D$7:$D$841,"&gt;0")</f>
        <v>6</v>
      </c>
      <c r="D90" s="11">
        <f>COUNTIFS(Calc!$C$7:$C$841,$A90,Calc!$D$7:$D$841,"&lt;0")</f>
        <v>3</v>
      </c>
      <c r="E90" s="12">
        <f t="shared" si="2"/>
        <v>0.66666666666666663</v>
      </c>
      <c r="F90" s="18">
        <f>SUMIFS(Calc!$D$7:$D$841,Calc!$C$7:$C$841,$A90)</f>
        <v>3292.9599999999996</v>
      </c>
      <c r="G90" s="13">
        <f>IF(D90=0,"-",SUMIFS(Calc!$D$7:$D$841,Calc!$C$7:$C$841,$A90,Calc!$D$7:$D$841,"&gt;0")/-SUMIFS(Calc!$D$7:$D$841,Calc!$C$7:$C$841,$A90,Calc!$D$7:$D$841,"&lt;0"))</f>
        <v>2.739655973965597</v>
      </c>
      <c r="H90" s="18">
        <f>SUMPRODUCT(MAX((Calc!$C$7:$C$841=$A90)*Calc!$J$7:$J$841))</f>
        <v>919.44</v>
      </c>
      <c r="I90" s="11">
        <f>COUNTIFS('News Days'!$A$7:$A$571,"&gt;="&amp;$A90,'News Days'!$A$7:$A$571,"&lt;"&amp;DATE(YEAR($A90),MONTH($A90)+1,1),'News Days'!$E$7:$E$571,"Skipped")</f>
        <v>7</v>
      </c>
    </row>
    <row r="91" spans="1:9" x14ac:dyDescent="0.25">
      <c r="A91" s="24">
        <v>46143</v>
      </c>
      <c r="B91" s="11">
        <f>COUNTIFS(Calc!$C$7:$C$841,$A91)</f>
        <v>6</v>
      </c>
      <c r="C91" s="11">
        <f>COUNTIFS(Calc!$C$7:$C$841,$A91,Calc!$D$7:$D$841,"&gt;0")</f>
        <v>5</v>
      </c>
      <c r="D91" s="11">
        <f>COUNTIFS(Calc!$C$7:$C$841,$A91,Calc!$D$7:$D$841,"&lt;0")</f>
        <v>1</v>
      </c>
      <c r="E91" s="12">
        <f t="shared" si="2"/>
        <v>0.83333333333333337</v>
      </c>
      <c r="F91" s="18">
        <f>SUMIFS(Calc!$D$7:$D$841,Calc!$C$7:$C$841,$A91)</f>
        <v>4083.3199999999997</v>
      </c>
      <c r="G91" s="13">
        <f>IF(D91=0,"-",SUMIFS(Calc!$D$7:$D$841,Calc!$C$7:$C$841,$A91,Calc!$D$7:$D$841,"&gt;0")/-SUMIFS(Calc!$D$7:$D$841,Calc!$C$7:$C$841,$A91,Calc!$D$7:$D$841,"&lt;0"))</f>
        <v>10.420727205610927</v>
      </c>
      <c r="H91" s="18">
        <f>SUMPRODUCT(MAX((Calc!$C$7:$C$841=$A91)*Calc!$J$7:$J$841))</f>
        <v>433.44000000000005</v>
      </c>
      <c r="I91" s="11">
        <f>COUNTIFS('News Days'!$A$7:$A$571,"&gt;="&amp;$A91,'News Days'!$A$7:$A$571,"&lt;"&amp;DATE(YEAR($A91),MONTH($A91)+1,1),'News Days'!$E$7:$E$571,"Skipped")</f>
        <v>5</v>
      </c>
    </row>
    <row r="92" spans="1:9" x14ac:dyDescent="0.25">
      <c r="A92" s="24">
        <v>46174</v>
      </c>
      <c r="B92" s="11">
        <f>COUNTIFS(Calc!$C$7:$C$841,$A92)</f>
        <v>5</v>
      </c>
      <c r="C92" s="11">
        <f>COUNTIFS(Calc!$C$7:$C$841,$A92,Calc!$D$7:$D$841,"&gt;0")</f>
        <v>3</v>
      </c>
      <c r="D92" s="11">
        <f>COUNTIFS(Calc!$C$7:$C$841,$A92,Calc!$D$7:$D$841,"&lt;0")</f>
        <v>2</v>
      </c>
      <c r="E92" s="12">
        <f t="shared" si="2"/>
        <v>0.6</v>
      </c>
      <c r="F92" s="18">
        <f>SUMIFS(Calc!$D$7:$D$841,Calc!$C$7:$C$841,$A92)</f>
        <v>673.79999999999973</v>
      </c>
      <c r="G92" s="13">
        <f>IF(D92=0,"-",SUMIFS(Calc!$D$7:$D$841,Calc!$C$7:$C$841,$A92,Calc!$D$7:$D$841,"&gt;0")/-SUMIFS(Calc!$D$7:$D$841,Calc!$C$7:$C$841,$A92,Calc!$D$7:$D$841,"&lt;0"))</f>
        <v>1.2595691568047336</v>
      </c>
      <c r="H92" s="18">
        <f>SUMPRODUCT(MAX((Calc!$C$7:$C$841=$A92)*Calc!$J$7:$J$841))</f>
        <v>1622.4</v>
      </c>
      <c r="I92" s="11">
        <f>COUNTIFS('News Days'!$A$7:$A$571,"&gt;="&amp;$A92,'News Days'!$A$7:$A$571,"&lt;"&amp;DATE(YEAR($A92),MONTH($A92)+1,1),'News Days'!$E$7:$E$571,"Skipped")</f>
        <v>7</v>
      </c>
    </row>
    <row r="93" spans="1:9" x14ac:dyDescent="0.25">
      <c r="A93" s="24">
        <v>46204</v>
      </c>
      <c r="B93" s="11">
        <f>COUNTIFS(Calc!$C$7:$C$841,$A93)</f>
        <v>11</v>
      </c>
      <c r="C93" s="11">
        <f>COUNTIFS(Calc!$C$7:$C$841,$A93,Calc!$D$7:$D$841,"&gt;0")</f>
        <v>8</v>
      </c>
      <c r="D93" s="11">
        <f>COUNTIFS(Calc!$C$7:$C$841,$A93,Calc!$D$7:$D$841,"&lt;0")</f>
        <v>3</v>
      </c>
      <c r="E93" s="12">
        <f t="shared" si="2"/>
        <v>0.72727272727272729</v>
      </c>
      <c r="F93" s="18">
        <f>SUMIFS(Calc!$D$7:$D$841,Calc!$C$7:$C$841,$A93)</f>
        <v>7164.68</v>
      </c>
      <c r="G93" s="13">
        <f>IF(D93=0,"-",SUMIFS(Calc!$D$7:$D$841,Calc!$C$7:$C$841,$A93,Calc!$D$7:$D$841,"&gt;0")/-SUMIFS(Calc!$D$7:$D$841,Calc!$C$7:$C$841,$A93,Calc!$D$7:$D$841,"&lt;0"))</f>
        <v>4.8317075257776061</v>
      </c>
      <c r="H93" s="18">
        <f>SUMPRODUCT(MAX((Calc!$C$7:$C$841=$A93)*Calc!$J$7:$J$841))</f>
        <v>973.44000000000051</v>
      </c>
      <c r="I93" s="11">
        <f>COUNTIFS('News Days'!$A$7:$A$571,"&gt;="&amp;$A93,'News Days'!$A$7:$A$571,"&lt;"&amp;DATE(YEAR($A93),MONTH($A93)+1,1),'News Days'!$E$7:$E$571,"Skipped")</f>
        <v>7</v>
      </c>
    </row>
    <row r="94" spans="1:9" x14ac:dyDescent="0.25">
      <c r="A94" s="24">
        <v>46235</v>
      </c>
      <c r="B94" s="11">
        <f>COUNTIFS(Calc!$C$7:$C$841,$A94)</f>
        <v>6</v>
      </c>
      <c r="C94" s="11">
        <f>COUNTIFS(Calc!$C$7:$C$841,$A94,Calc!$D$7:$D$841,"&gt;0")</f>
        <v>3</v>
      </c>
      <c r="D94" s="11">
        <f>COUNTIFS(Calc!$C$7:$C$841,$A94,Calc!$D$7:$D$841,"&lt;0")</f>
        <v>3</v>
      </c>
      <c r="E94" s="12">
        <f t="shared" si="2"/>
        <v>0.5</v>
      </c>
      <c r="F94" s="18">
        <f>SUMIFS(Calc!$D$7:$D$841,Calc!$C$7:$C$841,$A94)</f>
        <v>-606.64000000000033</v>
      </c>
      <c r="G94" s="13">
        <f>IF(D94=0,"-",SUMIFS(Calc!$D$7:$D$841,Calc!$C$7:$C$841,$A94,Calc!$D$7:$D$841,"&gt;0")/-SUMIFS(Calc!$D$7:$D$841,Calc!$C$7:$C$841,$A94,Calc!$D$7:$D$841,"&lt;0"))</f>
        <v>0.83003855119239722</v>
      </c>
      <c r="H94" s="18">
        <f>SUMPRODUCT(MAX((Calc!$C$7:$C$841=$A94)*Calc!$J$7:$J$841))</f>
        <v>3569.28</v>
      </c>
      <c r="I94" s="11">
        <f>COUNTIFS('News Days'!$A$7:$A$571,"&gt;="&amp;$A94,'News Days'!$A$7:$A$571,"&lt;"&amp;DATE(YEAR($A94),MONTH($A94)+1,1),'News Days'!$E$7:$E$571,"Skipped")</f>
        <v>6</v>
      </c>
    </row>
    <row r="95" spans="1:9" x14ac:dyDescent="0.25">
      <c r="A95" s="24">
        <v>46266</v>
      </c>
      <c r="B95" s="11">
        <f>COUNTIFS(Calc!$C$7:$C$841,$A95)</f>
        <v>4</v>
      </c>
      <c r="C95" s="11">
        <f>COUNTIFS(Calc!$C$7:$C$841,$A95,Calc!$D$7:$D$841,"&gt;0")</f>
        <v>3</v>
      </c>
      <c r="D95" s="11">
        <f>COUNTIFS(Calc!$C$7:$C$841,$A95,Calc!$D$7:$D$841,"&lt;0")</f>
        <v>1</v>
      </c>
      <c r="E95" s="12">
        <f t="shared" si="2"/>
        <v>0.75</v>
      </c>
      <c r="F95" s="18">
        <f>SUMIFS(Calc!$D$7:$D$841,Calc!$C$7:$C$841,$A95)</f>
        <v>6035.4</v>
      </c>
      <c r="G95" s="13">
        <f>IF(D95=0,"-",SUMIFS(Calc!$D$7:$D$841,Calc!$C$7:$C$841,$A95,Calc!$D$7:$D$841,"&gt;0")/-SUMIFS(Calc!$D$7:$D$841,Calc!$C$7:$C$841,$A95,Calc!$D$7:$D$841,"&lt;0"))</f>
        <v>17.427327163854109</v>
      </c>
      <c r="H95" s="18">
        <f>SUMPRODUCT(MAX((Calc!$C$7:$C$841=$A95)*Calc!$J$7:$J$841))</f>
        <v>367.4</v>
      </c>
      <c r="I95" s="11">
        <f>COUNTIFS('News Days'!$A$7:$A$571,"&gt;="&amp;$A95,'News Days'!$A$7:$A$571,"&lt;"&amp;DATE(YEAR($A95),MONTH($A95)+1,1),'News Days'!$E$7:$E$571,"Skipped")</f>
        <v>6</v>
      </c>
    </row>
    <row r="96" spans="1:9" x14ac:dyDescent="0.25">
      <c r="A96" s="24">
        <v>46296</v>
      </c>
      <c r="B96" s="11">
        <f>COUNTIFS(Calc!$C$7:$C$841,$A96)</f>
        <v>7</v>
      </c>
      <c r="C96" s="11">
        <f>COUNTIFS(Calc!$C$7:$C$841,$A96,Calc!$D$7:$D$841,"&gt;0")</f>
        <v>4</v>
      </c>
      <c r="D96" s="11">
        <f>COUNTIFS(Calc!$C$7:$C$841,$A96,Calc!$D$7:$D$841,"&lt;0")</f>
        <v>3</v>
      </c>
      <c r="E96" s="12">
        <f t="shared" si="2"/>
        <v>0.5714285714285714</v>
      </c>
      <c r="F96" s="18">
        <f>SUMIFS(Calc!$D$7:$D$841,Calc!$C$7:$C$841,$A96)</f>
        <v>-922.12000000000035</v>
      </c>
      <c r="G96" s="13">
        <f>IF(D96=0,"-",SUMIFS(Calc!$D$7:$D$841,Calc!$C$7:$C$841,$A96,Calc!$D$7:$D$841,"&gt;0")/-SUMIFS(Calc!$D$7:$D$841,Calc!$C$7:$C$841,$A96,Calc!$D$7:$D$841,"&lt;0"))</f>
        <v>0.751803363407334</v>
      </c>
      <c r="H96" s="18">
        <f>SUMPRODUCT(MAX((Calc!$C$7:$C$841=$A96)*Calc!$J$7:$J$841))</f>
        <v>2159.6800000000003</v>
      </c>
      <c r="I96" s="11">
        <f>COUNTIFS('News Days'!$A$7:$A$571,"&gt;="&amp;$A96,'News Days'!$A$7:$A$571,"&lt;"&amp;DATE(YEAR($A96),MONTH($A96)+1,1),'News Days'!$E$7:$E$571,"Skipped")</f>
        <v>6</v>
      </c>
    </row>
    <row r="98" spans="1:9" x14ac:dyDescent="0.25">
      <c r="A98" s="19" t="s">
        <v>59</v>
      </c>
      <c r="B98" s="20">
        <f>SUM(B7:B96)</f>
        <v>835</v>
      </c>
      <c r="C98" s="20">
        <f>SUM(C7:C96)</f>
        <v>529</v>
      </c>
      <c r="D98" s="20">
        <f>SUM(D7:D96)</f>
        <v>306</v>
      </c>
      <c r="E98" s="21">
        <f>IF(B98=0,0,C98/B98)</f>
        <v>0.6335329341317365</v>
      </c>
      <c r="F98" s="22">
        <f>SUM(F7:F96)</f>
        <v>205463.23999999987</v>
      </c>
      <c r="G98" s="23">
        <f>SUMIF(Calc!$D$7:$D$841,"&gt;0")/-SUMIF(Calc!$D$7:$D$841,"&lt;0")</f>
        <v>2.1246807086964057</v>
      </c>
      <c r="H98" s="22">
        <f>MAX('All Trades'!$T$7:$T$841)</f>
        <v>4201.1600000000053</v>
      </c>
      <c r="I98" s="20">
        <f>SUM(I7:I96)</f>
        <v>553</v>
      </c>
    </row>
    <row r="99" spans="1:9" x14ac:dyDescent="0.25">
      <c r="A99" s="2" t="s">
        <v>60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1"/>
  <sheetViews>
    <sheetView showGridLines="0" zoomScaleNormal="100" workbookViewId="0">
      <pane xSplit="1" ySplit="6" topLeftCell="B268" activePane="bottomRight" state="frozen"/>
      <selection pane="topRight" activeCell="B1" sqref="B1"/>
      <selection pane="bottomLeft" activeCell="A7" sqref="A7"/>
      <selection pane="bottomRight" activeCell="A6" sqref="A6"/>
    </sheetView>
  </sheetViews>
  <sheetFormatPr defaultColWidth="8.7109375" defaultRowHeight="15" x14ac:dyDescent="0.25"/>
  <cols>
    <col min="1" max="1" width="9" customWidth="1"/>
    <col min="2" max="2" width="12" customWidth="1"/>
    <col min="3" max="3" width="13" customWidth="1"/>
    <col min="4" max="5" width="12" customWidth="1"/>
    <col min="6" max="6" width="8" customWidth="1"/>
    <col min="7" max="7" width="19" customWidth="1"/>
    <col min="8" max="8" width="8" customWidth="1"/>
    <col min="9" max="9" width="11" customWidth="1"/>
    <col min="10" max="13" width="12" customWidth="1"/>
    <col min="14" max="14" width="10" customWidth="1"/>
    <col min="15" max="18" width="13" customWidth="1"/>
    <col min="19" max="19" width="15" customWidth="1"/>
    <col min="20" max="20" width="13" customWidth="1"/>
    <col min="21" max="21" width="16" customWidth="1"/>
    <col min="22" max="22" width="11" customWidth="1"/>
  </cols>
  <sheetData>
    <row r="1" spans="1:22" ht="15" customHeight="1" x14ac:dyDescent="0.25"/>
    <row r="2" spans="1:22" ht="18" customHeight="1" x14ac:dyDescent="0.3">
      <c r="A2" s="1" t="s">
        <v>63</v>
      </c>
    </row>
    <row r="3" spans="1:22" ht="15" customHeight="1" x14ac:dyDescent="0.25">
      <c r="A3" s="2" t="s">
        <v>64</v>
      </c>
    </row>
    <row r="4" spans="1:22" ht="15" customHeight="1" x14ac:dyDescent="0.25"/>
    <row r="5" spans="1:22" ht="15" customHeight="1" x14ac:dyDescent="0.25"/>
    <row r="6" spans="1:22" x14ac:dyDescent="0.25">
      <c r="A6" s="4" t="s">
        <v>65</v>
      </c>
      <c r="B6" s="4" t="s">
        <v>66</v>
      </c>
      <c r="C6" s="3" t="s">
        <v>67</v>
      </c>
      <c r="D6" s="4" t="s">
        <v>68</v>
      </c>
      <c r="E6" s="3" t="s">
        <v>69</v>
      </c>
      <c r="F6" s="3" t="s">
        <v>70</v>
      </c>
      <c r="G6" s="3" t="s">
        <v>9</v>
      </c>
      <c r="H6" s="3" t="s">
        <v>71</v>
      </c>
      <c r="I6" s="4" t="s">
        <v>72</v>
      </c>
      <c r="J6" s="4" t="s">
        <v>73</v>
      </c>
      <c r="K6" s="4" t="s">
        <v>74</v>
      </c>
      <c r="L6" s="4" t="s">
        <v>32</v>
      </c>
      <c r="M6" s="4" t="s">
        <v>30</v>
      </c>
      <c r="N6" s="4" t="s">
        <v>75</v>
      </c>
      <c r="O6" s="4" t="s">
        <v>76</v>
      </c>
      <c r="P6" s="4" t="s">
        <v>77</v>
      </c>
      <c r="Q6" s="4" t="s">
        <v>78</v>
      </c>
      <c r="R6" s="4" t="s">
        <v>79</v>
      </c>
      <c r="S6" s="4" t="s">
        <v>80</v>
      </c>
      <c r="T6" s="4" t="s">
        <v>81</v>
      </c>
      <c r="U6" s="3" t="s">
        <v>27</v>
      </c>
      <c r="V6" s="4" t="s">
        <v>82</v>
      </c>
    </row>
    <row r="7" spans="1:22" x14ac:dyDescent="0.25">
      <c r="A7" s="11">
        <v>1</v>
      </c>
      <c r="B7" s="25">
        <v>43591</v>
      </c>
      <c r="C7" s="9" t="s">
        <v>83</v>
      </c>
      <c r="D7" s="25">
        <v>43591</v>
      </c>
      <c r="E7" s="9" t="s">
        <v>84</v>
      </c>
      <c r="F7" s="9" t="s">
        <v>85</v>
      </c>
      <c r="G7" s="9" t="s">
        <v>13</v>
      </c>
      <c r="H7" s="9" t="s">
        <v>86</v>
      </c>
      <c r="I7" s="11">
        <v>6</v>
      </c>
      <c r="J7" s="26">
        <v>7751.25</v>
      </c>
      <c r="K7" s="26">
        <v>7801.5</v>
      </c>
      <c r="L7" s="26">
        <v>7701</v>
      </c>
      <c r="M7" s="26">
        <v>7835</v>
      </c>
      <c r="N7" s="27">
        <f t="shared" ref="N7:N70" si="0">(K7-J7)*IF(F7="Long",1,-1)</f>
        <v>50.25</v>
      </c>
      <c r="O7" s="18">
        <v>595.55999999999995</v>
      </c>
      <c r="P7" s="18">
        <v>7.44</v>
      </c>
      <c r="Q7" s="18">
        <v>-222.72</v>
      </c>
      <c r="R7" s="18">
        <v>791.28</v>
      </c>
      <c r="S7" s="18">
        <f>O7</f>
        <v>595.55999999999995</v>
      </c>
      <c r="T7" s="18">
        <f>MAX(0,MAX($S$7:S7))-S7</f>
        <v>0</v>
      </c>
      <c r="U7" s="9" t="s">
        <v>36</v>
      </c>
      <c r="V7" s="11">
        <v>73</v>
      </c>
    </row>
    <row r="8" spans="1:22" x14ac:dyDescent="0.25">
      <c r="A8" s="11">
        <v>2</v>
      </c>
      <c r="B8" s="25">
        <v>43592</v>
      </c>
      <c r="C8" s="9" t="s">
        <v>87</v>
      </c>
      <c r="D8" s="25">
        <v>43592</v>
      </c>
      <c r="E8" s="9" t="s">
        <v>88</v>
      </c>
      <c r="F8" s="9" t="s">
        <v>89</v>
      </c>
      <c r="G8" s="9" t="s">
        <v>13</v>
      </c>
      <c r="H8" s="9" t="s">
        <v>86</v>
      </c>
      <c r="I8" s="11">
        <v>6</v>
      </c>
      <c r="J8" s="26">
        <v>7689.25</v>
      </c>
      <c r="K8" s="26">
        <v>7615</v>
      </c>
      <c r="L8" s="26">
        <v>7739.5</v>
      </c>
      <c r="M8" s="26">
        <v>7615</v>
      </c>
      <c r="N8" s="27">
        <f t="shared" si="0"/>
        <v>74.25</v>
      </c>
      <c r="O8" s="18">
        <v>883.56</v>
      </c>
      <c r="P8" s="18">
        <v>7.44</v>
      </c>
      <c r="Q8" s="18">
        <v>-258.72000000000003</v>
      </c>
      <c r="R8" s="18">
        <v>887.28</v>
      </c>
      <c r="S8" s="18">
        <f t="shared" ref="S8:S71" si="1">S7+O8</f>
        <v>1479.12</v>
      </c>
      <c r="T8" s="18">
        <f>MAX(0,MAX($S$7:S8))-S8</f>
        <v>0</v>
      </c>
      <c r="U8" s="9" t="s">
        <v>30</v>
      </c>
      <c r="V8" s="11">
        <v>41</v>
      </c>
    </row>
    <row r="9" spans="1:22" x14ac:dyDescent="0.25">
      <c r="A9" s="11">
        <v>3</v>
      </c>
      <c r="B9" s="25">
        <v>43592</v>
      </c>
      <c r="C9" s="9" t="s">
        <v>88</v>
      </c>
      <c r="D9" s="25">
        <v>43592</v>
      </c>
      <c r="E9" s="9" t="s">
        <v>90</v>
      </c>
      <c r="F9" s="9" t="s">
        <v>89</v>
      </c>
      <c r="G9" s="9" t="s">
        <v>19</v>
      </c>
      <c r="H9" s="9" t="s">
        <v>91</v>
      </c>
      <c r="I9" s="11">
        <v>4</v>
      </c>
      <c r="J9" s="26">
        <v>7620.75</v>
      </c>
      <c r="K9" s="26">
        <v>7615</v>
      </c>
      <c r="L9" s="26">
        <v>7636</v>
      </c>
      <c r="M9" s="26">
        <v>7615</v>
      </c>
      <c r="N9" s="27">
        <f t="shared" si="0"/>
        <v>5.75</v>
      </c>
      <c r="O9" s="18">
        <v>41.04</v>
      </c>
      <c r="P9" s="18">
        <v>4.96</v>
      </c>
      <c r="Q9" s="18">
        <v>-4.4800000000000004</v>
      </c>
      <c r="R9" s="18">
        <v>43.52</v>
      </c>
      <c r="S9" s="18">
        <f t="shared" si="1"/>
        <v>1520.1599999999999</v>
      </c>
      <c r="T9" s="18">
        <f>MAX(0,MAX($S$7:S9))-S9</f>
        <v>0</v>
      </c>
      <c r="U9" s="9" t="s">
        <v>30</v>
      </c>
      <c r="V9" s="11">
        <v>1</v>
      </c>
    </row>
    <row r="10" spans="1:22" x14ac:dyDescent="0.25">
      <c r="A10" s="11">
        <v>4</v>
      </c>
      <c r="B10" s="25">
        <v>43592</v>
      </c>
      <c r="C10" s="9" t="s">
        <v>92</v>
      </c>
      <c r="D10" s="25">
        <v>43592</v>
      </c>
      <c r="E10" s="9" t="s">
        <v>93</v>
      </c>
      <c r="F10" s="9" t="s">
        <v>89</v>
      </c>
      <c r="G10" s="9" t="s">
        <v>19</v>
      </c>
      <c r="H10" s="9" t="s">
        <v>91</v>
      </c>
      <c r="I10" s="11">
        <v>4</v>
      </c>
      <c r="J10" s="26">
        <v>7620.5</v>
      </c>
      <c r="K10" s="26">
        <v>7615</v>
      </c>
      <c r="L10" s="26">
        <v>7635.75</v>
      </c>
      <c r="M10" s="26">
        <v>7615</v>
      </c>
      <c r="N10" s="27">
        <f t="shared" si="0"/>
        <v>5.5</v>
      </c>
      <c r="O10" s="18">
        <v>39.04</v>
      </c>
      <c r="P10" s="18">
        <v>4.96</v>
      </c>
      <c r="Q10" s="18">
        <v>-36.479999999999997</v>
      </c>
      <c r="R10" s="18">
        <v>41.52</v>
      </c>
      <c r="S10" s="18">
        <f t="shared" si="1"/>
        <v>1559.1999999999998</v>
      </c>
      <c r="T10" s="18">
        <f>MAX(0,MAX($S$7:S10))-S10</f>
        <v>0</v>
      </c>
      <c r="U10" s="9" t="s">
        <v>30</v>
      </c>
      <c r="V10" s="11">
        <v>1</v>
      </c>
    </row>
    <row r="11" spans="1:22" x14ac:dyDescent="0.25">
      <c r="A11" s="11">
        <v>5</v>
      </c>
      <c r="B11" s="25">
        <v>43599</v>
      </c>
      <c r="C11" s="9" t="s">
        <v>94</v>
      </c>
      <c r="D11" s="25">
        <v>43599</v>
      </c>
      <c r="E11" s="9" t="s">
        <v>84</v>
      </c>
      <c r="F11" s="9" t="s">
        <v>85</v>
      </c>
      <c r="G11" s="9" t="s">
        <v>13</v>
      </c>
      <c r="H11" s="9" t="s">
        <v>86</v>
      </c>
      <c r="I11" s="11">
        <v>6</v>
      </c>
      <c r="J11" s="26">
        <v>7404.25</v>
      </c>
      <c r="K11" s="26">
        <v>7414.75</v>
      </c>
      <c r="L11" s="26">
        <v>7354</v>
      </c>
      <c r="M11" s="26">
        <v>7638.5</v>
      </c>
      <c r="N11" s="27">
        <f t="shared" si="0"/>
        <v>10.5</v>
      </c>
      <c r="O11" s="18">
        <v>118.56</v>
      </c>
      <c r="P11" s="18">
        <v>7.44</v>
      </c>
      <c r="Q11" s="18">
        <v>-195.72</v>
      </c>
      <c r="R11" s="18">
        <v>659.28</v>
      </c>
      <c r="S11" s="18">
        <f t="shared" si="1"/>
        <v>1677.7599999999998</v>
      </c>
      <c r="T11" s="18">
        <f>MAX(0,MAX($S$7:S11))-S11</f>
        <v>0</v>
      </c>
      <c r="U11" s="9" t="s">
        <v>36</v>
      </c>
      <c r="V11" s="11">
        <v>68</v>
      </c>
    </row>
    <row r="12" spans="1:22" x14ac:dyDescent="0.25">
      <c r="A12" s="11">
        <v>6</v>
      </c>
      <c r="B12" s="25">
        <v>43600</v>
      </c>
      <c r="C12" s="9" t="s">
        <v>95</v>
      </c>
      <c r="D12" s="25">
        <v>43600</v>
      </c>
      <c r="E12" s="9" t="s">
        <v>84</v>
      </c>
      <c r="F12" s="9" t="s">
        <v>89</v>
      </c>
      <c r="G12" s="9" t="s">
        <v>17</v>
      </c>
      <c r="H12" s="9" t="s">
        <v>96</v>
      </c>
      <c r="I12" s="11">
        <v>2</v>
      </c>
      <c r="J12" s="26">
        <v>7523</v>
      </c>
      <c r="K12" s="26">
        <v>7520.25</v>
      </c>
      <c r="L12" s="26">
        <v>7543.25</v>
      </c>
      <c r="M12" s="26">
        <v>7478.44</v>
      </c>
      <c r="N12" s="27">
        <f t="shared" si="0"/>
        <v>2.75</v>
      </c>
      <c r="O12" s="18">
        <v>8.52</v>
      </c>
      <c r="P12" s="18">
        <v>2.48</v>
      </c>
      <c r="Q12" s="18">
        <v>-53.24</v>
      </c>
      <c r="R12" s="18">
        <v>40.76</v>
      </c>
      <c r="S12" s="18">
        <f t="shared" si="1"/>
        <v>1686.2799999999997</v>
      </c>
      <c r="T12" s="18">
        <f>MAX(0,MAX($S$7:S12))-S12</f>
        <v>0</v>
      </c>
      <c r="U12" s="9" t="s">
        <v>36</v>
      </c>
      <c r="V12" s="11">
        <v>14</v>
      </c>
    </row>
    <row r="13" spans="1:22" x14ac:dyDescent="0.25">
      <c r="A13" s="11">
        <v>7</v>
      </c>
      <c r="B13" s="25">
        <v>43601</v>
      </c>
      <c r="C13" s="9" t="s">
        <v>97</v>
      </c>
      <c r="D13" s="25">
        <v>43601</v>
      </c>
      <c r="E13" s="9" t="s">
        <v>84</v>
      </c>
      <c r="F13" s="9" t="s">
        <v>85</v>
      </c>
      <c r="G13" s="9" t="s">
        <v>13</v>
      </c>
      <c r="H13" s="9" t="s">
        <v>86</v>
      </c>
      <c r="I13" s="11">
        <v>6</v>
      </c>
      <c r="J13" s="26">
        <v>7577.25</v>
      </c>
      <c r="K13" s="26">
        <v>7598.75</v>
      </c>
      <c r="L13" s="26">
        <v>7497</v>
      </c>
      <c r="M13" s="26">
        <v>7685</v>
      </c>
      <c r="N13" s="27">
        <f t="shared" si="0"/>
        <v>21.5</v>
      </c>
      <c r="O13" s="18">
        <v>250.56</v>
      </c>
      <c r="P13" s="18">
        <v>7.44</v>
      </c>
      <c r="Q13" s="18">
        <v>-45.72</v>
      </c>
      <c r="R13" s="18">
        <v>764.28</v>
      </c>
      <c r="S13" s="18">
        <f t="shared" si="1"/>
        <v>1936.8399999999997</v>
      </c>
      <c r="T13" s="18">
        <f>MAX(0,MAX($S$7:S13))-S13</f>
        <v>0</v>
      </c>
      <c r="U13" s="9" t="s">
        <v>36</v>
      </c>
      <c r="V13" s="11">
        <v>74</v>
      </c>
    </row>
    <row r="14" spans="1:22" x14ac:dyDescent="0.25">
      <c r="A14" s="11">
        <v>8</v>
      </c>
      <c r="B14" s="25">
        <v>43608</v>
      </c>
      <c r="C14" s="9" t="s">
        <v>98</v>
      </c>
      <c r="D14" s="25">
        <v>43608</v>
      </c>
      <c r="E14" s="9" t="s">
        <v>84</v>
      </c>
      <c r="F14" s="9" t="s">
        <v>89</v>
      </c>
      <c r="G14" s="9" t="s">
        <v>13</v>
      </c>
      <c r="H14" s="9" t="s">
        <v>86</v>
      </c>
      <c r="I14" s="11">
        <v>10</v>
      </c>
      <c r="J14" s="26">
        <v>7310.75</v>
      </c>
      <c r="K14" s="26">
        <v>7312</v>
      </c>
      <c r="L14" s="26">
        <v>7391</v>
      </c>
      <c r="M14" s="26">
        <v>7215</v>
      </c>
      <c r="N14" s="27">
        <f t="shared" si="0"/>
        <v>-1.25</v>
      </c>
      <c r="O14" s="18">
        <v>-37.4</v>
      </c>
      <c r="P14" s="18">
        <v>12.4</v>
      </c>
      <c r="Q14" s="18">
        <v>-681.2</v>
      </c>
      <c r="R14" s="18">
        <v>843.8</v>
      </c>
      <c r="S14" s="18">
        <f t="shared" si="1"/>
        <v>1899.4399999999996</v>
      </c>
      <c r="T14" s="18">
        <f>MAX(0,MAX($S$7:S14))-S14</f>
        <v>37.400000000000091</v>
      </c>
      <c r="U14" s="9" t="s">
        <v>36</v>
      </c>
      <c r="V14" s="11">
        <v>69</v>
      </c>
    </row>
    <row r="15" spans="1:22" x14ac:dyDescent="0.25">
      <c r="A15" s="11">
        <v>9</v>
      </c>
      <c r="B15" s="25">
        <v>43620</v>
      </c>
      <c r="C15" s="9" t="s">
        <v>99</v>
      </c>
      <c r="D15" s="25">
        <v>43620</v>
      </c>
      <c r="E15" s="9" t="s">
        <v>84</v>
      </c>
      <c r="F15" s="9" t="s">
        <v>85</v>
      </c>
      <c r="G15" s="9" t="s">
        <v>13</v>
      </c>
      <c r="H15" s="9" t="s">
        <v>96</v>
      </c>
      <c r="I15" s="11">
        <v>6</v>
      </c>
      <c r="J15" s="26">
        <v>7085.25</v>
      </c>
      <c r="K15" s="26">
        <v>7174</v>
      </c>
      <c r="L15" s="26">
        <v>7035</v>
      </c>
      <c r="M15" s="26">
        <v>7241</v>
      </c>
      <c r="N15" s="27">
        <f t="shared" si="0"/>
        <v>88.75</v>
      </c>
      <c r="O15" s="18">
        <v>1057.56</v>
      </c>
      <c r="P15" s="18">
        <v>7.44</v>
      </c>
      <c r="Q15" s="18">
        <v>-189.72</v>
      </c>
      <c r="R15" s="18">
        <v>1130.28</v>
      </c>
      <c r="S15" s="18">
        <f t="shared" si="1"/>
        <v>2956.9999999999995</v>
      </c>
      <c r="T15" s="18">
        <f>MAX(0,MAX($S$7:S15))-S15</f>
        <v>0</v>
      </c>
      <c r="U15" s="9" t="s">
        <v>36</v>
      </c>
      <c r="V15" s="11">
        <v>67</v>
      </c>
    </row>
    <row r="16" spans="1:22" x14ac:dyDescent="0.25">
      <c r="A16" s="11">
        <v>10</v>
      </c>
      <c r="B16" s="25">
        <v>43621</v>
      </c>
      <c r="C16" s="9" t="s">
        <v>100</v>
      </c>
      <c r="D16" s="25">
        <v>43621</v>
      </c>
      <c r="E16" s="9" t="s">
        <v>101</v>
      </c>
      <c r="F16" s="9" t="s">
        <v>89</v>
      </c>
      <c r="G16" s="9" t="s">
        <v>21</v>
      </c>
      <c r="H16" s="9" t="s">
        <v>102</v>
      </c>
      <c r="I16" s="11">
        <v>6</v>
      </c>
      <c r="J16" s="26">
        <v>7205.75</v>
      </c>
      <c r="K16" s="26">
        <v>7171.5</v>
      </c>
      <c r="L16" s="26">
        <v>7242.25</v>
      </c>
      <c r="M16" s="26">
        <v>7171.5</v>
      </c>
      <c r="N16" s="27">
        <f t="shared" si="0"/>
        <v>34.25</v>
      </c>
      <c r="O16" s="18">
        <v>403.56</v>
      </c>
      <c r="P16" s="18">
        <v>7.44</v>
      </c>
      <c r="Q16" s="18">
        <v>-210.72</v>
      </c>
      <c r="R16" s="18">
        <v>407.28</v>
      </c>
      <c r="S16" s="18">
        <f t="shared" si="1"/>
        <v>3360.5599999999995</v>
      </c>
      <c r="T16" s="18">
        <f>MAX(0,MAX($S$7:S16))-S16</f>
        <v>0</v>
      </c>
      <c r="U16" s="9" t="s">
        <v>30</v>
      </c>
      <c r="V16" s="11">
        <v>10</v>
      </c>
    </row>
    <row r="17" spans="1:22" x14ac:dyDescent="0.25">
      <c r="A17" s="11">
        <v>11</v>
      </c>
      <c r="B17" s="25">
        <v>43626</v>
      </c>
      <c r="C17" s="9" t="s">
        <v>103</v>
      </c>
      <c r="D17" s="25">
        <v>43626</v>
      </c>
      <c r="E17" s="9" t="s">
        <v>84</v>
      </c>
      <c r="F17" s="9" t="s">
        <v>85</v>
      </c>
      <c r="G17" s="9" t="s">
        <v>13</v>
      </c>
      <c r="H17" s="9" t="s">
        <v>86</v>
      </c>
      <c r="I17" s="11">
        <v>10</v>
      </c>
      <c r="J17" s="26">
        <v>7527.5</v>
      </c>
      <c r="K17" s="26">
        <v>7509.75</v>
      </c>
      <c r="L17" s="26">
        <v>7447.25</v>
      </c>
      <c r="M17" s="26">
        <v>7635</v>
      </c>
      <c r="N17" s="27">
        <f t="shared" si="0"/>
        <v>-17.75</v>
      </c>
      <c r="O17" s="18">
        <v>-367.4</v>
      </c>
      <c r="P17" s="18">
        <v>12.4</v>
      </c>
      <c r="Q17" s="18">
        <v>-531.20000000000005</v>
      </c>
      <c r="R17" s="18">
        <v>1008.8</v>
      </c>
      <c r="S17" s="18">
        <f t="shared" si="1"/>
        <v>2993.1599999999994</v>
      </c>
      <c r="T17" s="18">
        <f>MAX(0,MAX($S$7:S17))-S17</f>
        <v>367.40000000000009</v>
      </c>
      <c r="U17" s="9" t="s">
        <v>36</v>
      </c>
      <c r="V17" s="11">
        <v>71</v>
      </c>
    </row>
    <row r="18" spans="1:22" x14ac:dyDescent="0.25">
      <c r="A18" s="11">
        <v>12</v>
      </c>
      <c r="B18" s="25">
        <v>43629</v>
      </c>
      <c r="C18" s="9" t="s">
        <v>83</v>
      </c>
      <c r="D18" s="25">
        <v>43629</v>
      </c>
      <c r="E18" s="9" t="s">
        <v>84</v>
      </c>
      <c r="F18" s="9" t="s">
        <v>85</v>
      </c>
      <c r="G18" s="9" t="s">
        <v>13</v>
      </c>
      <c r="H18" s="9" t="s">
        <v>96</v>
      </c>
      <c r="I18" s="11">
        <v>6</v>
      </c>
      <c r="J18" s="26">
        <v>7530.75</v>
      </c>
      <c r="K18" s="26">
        <v>7523</v>
      </c>
      <c r="L18" s="26">
        <v>7450.5</v>
      </c>
      <c r="M18" s="26">
        <v>7635</v>
      </c>
      <c r="N18" s="27">
        <f t="shared" si="0"/>
        <v>-7.75</v>
      </c>
      <c r="O18" s="18">
        <v>-100.44</v>
      </c>
      <c r="P18" s="18">
        <v>7.44</v>
      </c>
      <c r="Q18" s="18">
        <v>-498.72</v>
      </c>
      <c r="R18" s="18">
        <v>59.28</v>
      </c>
      <c r="S18" s="18">
        <f t="shared" si="1"/>
        <v>2892.7199999999993</v>
      </c>
      <c r="T18" s="18">
        <f>MAX(0,MAX($S$7:S18))-S18</f>
        <v>467.84000000000015</v>
      </c>
      <c r="U18" s="9" t="s">
        <v>36</v>
      </c>
      <c r="V18" s="11">
        <v>73</v>
      </c>
    </row>
    <row r="19" spans="1:22" x14ac:dyDescent="0.25">
      <c r="A19" s="11">
        <v>13</v>
      </c>
      <c r="B19" s="25">
        <v>43633</v>
      </c>
      <c r="C19" s="9" t="s">
        <v>97</v>
      </c>
      <c r="D19" s="25">
        <v>43633</v>
      </c>
      <c r="E19" s="9" t="s">
        <v>84</v>
      </c>
      <c r="F19" s="9" t="s">
        <v>85</v>
      </c>
      <c r="G19" s="9" t="s">
        <v>13</v>
      </c>
      <c r="H19" s="9" t="s">
        <v>96</v>
      </c>
      <c r="I19" s="11">
        <v>6</v>
      </c>
      <c r="J19" s="26">
        <v>7539.5</v>
      </c>
      <c r="K19" s="26">
        <v>7532</v>
      </c>
      <c r="L19" s="26">
        <v>7459.25</v>
      </c>
      <c r="M19" s="26">
        <v>7635</v>
      </c>
      <c r="N19" s="27">
        <f t="shared" si="0"/>
        <v>-7.5</v>
      </c>
      <c r="O19" s="18">
        <v>-97.44</v>
      </c>
      <c r="P19" s="18">
        <v>7.44</v>
      </c>
      <c r="Q19" s="18">
        <v>-228.72</v>
      </c>
      <c r="R19" s="18">
        <v>131.28</v>
      </c>
      <c r="S19" s="18">
        <f t="shared" si="1"/>
        <v>2795.2799999999993</v>
      </c>
      <c r="T19" s="18">
        <f>MAX(0,MAX($S$7:S19))-S19</f>
        <v>565.2800000000002</v>
      </c>
      <c r="U19" s="9" t="s">
        <v>36</v>
      </c>
      <c r="V19" s="11">
        <v>74</v>
      </c>
    </row>
    <row r="20" spans="1:22" x14ac:dyDescent="0.25">
      <c r="A20" s="11">
        <v>14</v>
      </c>
      <c r="B20" s="25">
        <v>43641</v>
      </c>
      <c r="C20" s="9" t="s">
        <v>87</v>
      </c>
      <c r="D20" s="25">
        <v>43641</v>
      </c>
      <c r="E20" s="9" t="s">
        <v>98</v>
      </c>
      <c r="F20" s="9" t="s">
        <v>89</v>
      </c>
      <c r="G20" s="9" t="s">
        <v>15</v>
      </c>
      <c r="H20" s="9" t="s">
        <v>86</v>
      </c>
      <c r="I20" s="11">
        <v>10</v>
      </c>
      <c r="J20" s="26">
        <v>7720</v>
      </c>
      <c r="K20" s="26">
        <v>7708.5</v>
      </c>
      <c r="L20" s="26">
        <v>7739</v>
      </c>
      <c r="M20" s="26">
        <v>7708.5</v>
      </c>
      <c r="N20" s="27">
        <f t="shared" si="0"/>
        <v>11.5</v>
      </c>
      <c r="O20" s="18">
        <v>217.6</v>
      </c>
      <c r="P20" s="18">
        <v>12.4</v>
      </c>
      <c r="Q20" s="18">
        <v>-141.19999999999999</v>
      </c>
      <c r="R20" s="18">
        <v>223.8</v>
      </c>
      <c r="S20" s="18">
        <f t="shared" si="1"/>
        <v>3012.8799999999992</v>
      </c>
      <c r="T20" s="18">
        <f>MAX(0,MAX($S$7:S20))-S20</f>
        <v>347.68000000000029</v>
      </c>
      <c r="U20" s="9" t="s">
        <v>30</v>
      </c>
      <c r="V20" s="11">
        <v>3</v>
      </c>
    </row>
    <row r="21" spans="1:22" x14ac:dyDescent="0.25">
      <c r="A21" s="11">
        <v>15</v>
      </c>
      <c r="B21" s="25">
        <v>43641</v>
      </c>
      <c r="C21" s="9" t="s">
        <v>98</v>
      </c>
      <c r="D21" s="25">
        <v>43641</v>
      </c>
      <c r="E21" s="9" t="s">
        <v>104</v>
      </c>
      <c r="F21" s="9" t="s">
        <v>89</v>
      </c>
      <c r="G21" s="9" t="s">
        <v>19</v>
      </c>
      <c r="H21" s="9" t="s">
        <v>86</v>
      </c>
      <c r="I21" s="11">
        <v>4</v>
      </c>
      <c r="J21" s="26">
        <v>7710.5</v>
      </c>
      <c r="K21" s="26">
        <v>7665</v>
      </c>
      <c r="L21" s="26">
        <v>7725.75</v>
      </c>
      <c r="M21" s="26">
        <v>7665</v>
      </c>
      <c r="N21" s="27">
        <f t="shared" si="0"/>
        <v>45.5</v>
      </c>
      <c r="O21" s="18">
        <v>359.04</v>
      </c>
      <c r="P21" s="18">
        <v>4.96</v>
      </c>
      <c r="Q21" s="18">
        <v>-60.48</v>
      </c>
      <c r="R21" s="18">
        <v>361.52</v>
      </c>
      <c r="S21" s="18">
        <f t="shared" si="1"/>
        <v>3371.9199999999992</v>
      </c>
      <c r="T21" s="18">
        <f>MAX(0,MAX($S$7:S21))-S21</f>
        <v>0</v>
      </c>
      <c r="U21" s="9" t="s">
        <v>30</v>
      </c>
      <c r="V21" s="11">
        <v>28</v>
      </c>
    </row>
    <row r="22" spans="1:22" x14ac:dyDescent="0.25">
      <c r="A22" s="11">
        <v>16</v>
      </c>
      <c r="B22" s="25">
        <v>43641</v>
      </c>
      <c r="C22" s="9" t="s">
        <v>104</v>
      </c>
      <c r="D22" s="25">
        <v>43641</v>
      </c>
      <c r="E22" s="9" t="s">
        <v>84</v>
      </c>
      <c r="F22" s="9" t="s">
        <v>89</v>
      </c>
      <c r="G22" s="9" t="s">
        <v>19</v>
      </c>
      <c r="H22" s="9" t="s">
        <v>91</v>
      </c>
      <c r="I22" s="11">
        <v>4</v>
      </c>
      <c r="J22" s="26">
        <v>7665.25</v>
      </c>
      <c r="K22" s="26">
        <v>7628</v>
      </c>
      <c r="L22" s="26">
        <v>7723.25</v>
      </c>
      <c r="M22" s="26">
        <v>7436.5</v>
      </c>
      <c r="N22" s="27">
        <f t="shared" si="0"/>
        <v>37.25</v>
      </c>
      <c r="O22" s="18">
        <v>293.04000000000002</v>
      </c>
      <c r="P22" s="18">
        <v>4.96</v>
      </c>
      <c r="Q22" s="18">
        <v>-122.48</v>
      </c>
      <c r="R22" s="18">
        <v>443.52</v>
      </c>
      <c r="S22" s="18">
        <f t="shared" si="1"/>
        <v>3664.9599999999991</v>
      </c>
      <c r="T22" s="18">
        <f>MAX(0,MAX($S$7:S22))-S22</f>
        <v>0</v>
      </c>
      <c r="U22" s="9" t="s">
        <v>36</v>
      </c>
      <c r="V22" s="11">
        <v>41</v>
      </c>
    </row>
    <row r="23" spans="1:22" x14ac:dyDescent="0.25">
      <c r="A23" s="11">
        <v>17</v>
      </c>
      <c r="B23" s="25">
        <v>43655</v>
      </c>
      <c r="C23" s="9" t="s">
        <v>103</v>
      </c>
      <c r="D23" s="25">
        <v>43655</v>
      </c>
      <c r="E23" s="9" t="s">
        <v>84</v>
      </c>
      <c r="F23" s="9" t="s">
        <v>85</v>
      </c>
      <c r="G23" s="9" t="s">
        <v>13</v>
      </c>
      <c r="H23" s="9" t="s">
        <v>86</v>
      </c>
      <c r="I23" s="11">
        <v>6</v>
      </c>
      <c r="J23" s="26">
        <v>7812</v>
      </c>
      <c r="K23" s="26">
        <v>7845.5</v>
      </c>
      <c r="L23" s="26">
        <v>7731.75</v>
      </c>
      <c r="M23" s="26">
        <v>7894.25</v>
      </c>
      <c r="N23" s="27">
        <f t="shared" si="0"/>
        <v>33.5</v>
      </c>
      <c r="O23" s="18">
        <v>394.56</v>
      </c>
      <c r="P23" s="18">
        <v>7.44</v>
      </c>
      <c r="Q23" s="18">
        <v>-69.72</v>
      </c>
      <c r="R23" s="18">
        <v>557.28</v>
      </c>
      <c r="S23" s="18">
        <f t="shared" si="1"/>
        <v>4059.5199999999991</v>
      </c>
      <c r="T23" s="18">
        <f>MAX(0,MAX($S$7:S23))-S23</f>
        <v>0</v>
      </c>
      <c r="U23" s="9" t="s">
        <v>36</v>
      </c>
      <c r="V23" s="11">
        <v>71</v>
      </c>
    </row>
    <row r="24" spans="1:22" x14ac:dyDescent="0.25">
      <c r="A24" s="11">
        <v>18</v>
      </c>
      <c r="B24" s="25">
        <v>43656</v>
      </c>
      <c r="C24" s="9" t="s">
        <v>97</v>
      </c>
      <c r="D24" s="25">
        <v>43656</v>
      </c>
      <c r="E24" s="9" t="s">
        <v>84</v>
      </c>
      <c r="F24" s="9" t="s">
        <v>85</v>
      </c>
      <c r="G24" s="9" t="s">
        <v>13</v>
      </c>
      <c r="H24" s="9" t="s">
        <v>86</v>
      </c>
      <c r="I24" s="11">
        <v>10</v>
      </c>
      <c r="J24" s="26">
        <v>7946.5</v>
      </c>
      <c r="K24" s="26">
        <v>7928.25</v>
      </c>
      <c r="L24" s="26">
        <v>7866.25</v>
      </c>
      <c r="M24" s="26">
        <v>8035</v>
      </c>
      <c r="N24" s="27">
        <f t="shared" si="0"/>
        <v>-18.25</v>
      </c>
      <c r="O24" s="18">
        <v>-377.4</v>
      </c>
      <c r="P24" s="18">
        <v>12.4</v>
      </c>
      <c r="Q24" s="18">
        <v>-1306.2</v>
      </c>
      <c r="R24" s="18">
        <v>43.8</v>
      </c>
      <c r="S24" s="18">
        <f t="shared" si="1"/>
        <v>3682.119999999999</v>
      </c>
      <c r="T24" s="18">
        <f>MAX(0,MAX($S$7:S24))-S24</f>
        <v>377.40000000000009</v>
      </c>
      <c r="U24" s="9" t="s">
        <v>36</v>
      </c>
      <c r="V24" s="11">
        <v>74</v>
      </c>
    </row>
    <row r="25" spans="1:22" x14ac:dyDescent="0.25">
      <c r="A25" s="11">
        <v>19</v>
      </c>
      <c r="B25" s="25">
        <v>43664</v>
      </c>
      <c r="C25" s="9" t="s">
        <v>105</v>
      </c>
      <c r="D25" s="25">
        <v>43664</v>
      </c>
      <c r="E25" s="9" t="s">
        <v>84</v>
      </c>
      <c r="F25" s="9" t="s">
        <v>85</v>
      </c>
      <c r="G25" s="9" t="s">
        <v>13</v>
      </c>
      <c r="H25" s="9" t="s">
        <v>96</v>
      </c>
      <c r="I25" s="11">
        <v>6</v>
      </c>
      <c r="J25" s="26">
        <v>7909.5</v>
      </c>
      <c r="K25" s="26">
        <v>7928.75</v>
      </c>
      <c r="L25" s="26">
        <v>7829.25</v>
      </c>
      <c r="M25" s="26">
        <v>7986.5</v>
      </c>
      <c r="N25" s="27">
        <f t="shared" si="0"/>
        <v>19.25</v>
      </c>
      <c r="O25" s="18">
        <v>223.56</v>
      </c>
      <c r="P25" s="18">
        <v>7.44</v>
      </c>
      <c r="Q25" s="18">
        <v>-87.72</v>
      </c>
      <c r="R25" s="18">
        <v>428.28</v>
      </c>
      <c r="S25" s="18">
        <f t="shared" si="1"/>
        <v>3905.6799999999989</v>
      </c>
      <c r="T25" s="18">
        <f>MAX(0,MAX($S$7:S25))-S25</f>
        <v>153.84000000000015</v>
      </c>
      <c r="U25" s="9" t="s">
        <v>36</v>
      </c>
      <c r="V25" s="11">
        <v>18</v>
      </c>
    </row>
    <row r="26" spans="1:22" x14ac:dyDescent="0.25">
      <c r="A26" s="11">
        <v>20</v>
      </c>
      <c r="B26" s="25">
        <v>43670</v>
      </c>
      <c r="C26" s="9" t="s">
        <v>103</v>
      </c>
      <c r="D26" s="25">
        <v>43670</v>
      </c>
      <c r="E26" s="9" t="s">
        <v>84</v>
      </c>
      <c r="F26" s="9" t="s">
        <v>85</v>
      </c>
      <c r="G26" s="9" t="s">
        <v>13</v>
      </c>
      <c r="H26" s="9" t="s">
        <v>86</v>
      </c>
      <c r="I26" s="11">
        <v>6</v>
      </c>
      <c r="J26" s="26">
        <v>7974.75</v>
      </c>
      <c r="K26" s="26">
        <v>8024</v>
      </c>
      <c r="L26" s="26">
        <v>7894.5</v>
      </c>
      <c r="M26" s="26">
        <v>8085</v>
      </c>
      <c r="N26" s="27">
        <f t="shared" si="0"/>
        <v>49.25</v>
      </c>
      <c r="O26" s="18">
        <v>583.55999999999995</v>
      </c>
      <c r="P26" s="18">
        <v>7.44</v>
      </c>
      <c r="Q26" s="18">
        <v>-105.72</v>
      </c>
      <c r="R26" s="18">
        <v>647.28</v>
      </c>
      <c r="S26" s="18">
        <f t="shared" si="1"/>
        <v>4489.2399999999989</v>
      </c>
      <c r="T26" s="18">
        <f>MAX(0,MAX($S$7:S26))-S26</f>
        <v>0</v>
      </c>
      <c r="U26" s="9" t="s">
        <v>36</v>
      </c>
      <c r="V26" s="11">
        <v>71</v>
      </c>
    </row>
    <row r="27" spans="1:22" x14ac:dyDescent="0.25">
      <c r="A27" s="11">
        <v>21</v>
      </c>
      <c r="B27" s="25">
        <v>43671</v>
      </c>
      <c r="C27" s="9" t="s">
        <v>94</v>
      </c>
      <c r="D27" s="25">
        <v>43671</v>
      </c>
      <c r="E27" s="9" t="s">
        <v>106</v>
      </c>
      <c r="F27" s="9" t="s">
        <v>89</v>
      </c>
      <c r="G27" s="9" t="s">
        <v>15</v>
      </c>
      <c r="H27" s="9" t="s">
        <v>86</v>
      </c>
      <c r="I27" s="11">
        <v>10</v>
      </c>
      <c r="J27" s="26">
        <v>7953</v>
      </c>
      <c r="K27" s="26">
        <v>7972.5</v>
      </c>
      <c r="L27" s="26">
        <v>7972.25</v>
      </c>
      <c r="M27" s="26">
        <v>7940.75</v>
      </c>
      <c r="N27" s="27">
        <f t="shared" si="0"/>
        <v>-19.5</v>
      </c>
      <c r="O27" s="18">
        <v>-402.4</v>
      </c>
      <c r="P27" s="18">
        <v>12.4</v>
      </c>
      <c r="Q27" s="18">
        <v>-396.2</v>
      </c>
      <c r="R27" s="18">
        <v>168.8</v>
      </c>
      <c r="S27" s="18">
        <f t="shared" si="1"/>
        <v>4086.8399999999988</v>
      </c>
      <c r="T27" s="18">
        <f>MAX(0,MAX($S$7:S27))-S27</f>
        <v>402.40000000000009</v>
      </c>
      <c r="U27" s="9" t="s">
        <v>32</v>
      </c>
      <c r="V27" s="11">
        <v>3</v>
      </c>
    </row>
    <row r="28" spans="1:22" x14ac:dyDescent="0.25">
      <c r="A28" s="11">
        <v>22</v>
      </c>
      <c r="B28" s="25">
        <v>43675</v>
      </c>
      <c r="C28" s="9" t="s">
        <v>83</v>
      </c>
      <c r="D28" s="25">
        <v>43675</v>
      </c>
      <c r="E28" s="9" t="s">
        <v>103</v>
      </c>
      <c r="F28" s="9" t="s">
        <v>89</v>
      </c>
      <c r="G28" s="9" t="s">
        <v>15</v>
      </c>
      <c r="H28" s="9" t="s">
        <v>86</v>
      </c>
      <c r="I28" s="11">
        <v>10</v>
      </c>
      <c r="J28" s="26">
        <v>7970.25</v>
      </c>
      <c r="K28" s="26">
        <v>7962</v>
      </c>
      <c r="L28" s="26">
        <v>7986.5</v>
      </c>
      <c r="M28" s="26">
        <v>7962</v>
      </c>
      <c r="N28" s="27">
        <f t="shared" si="0"/>
        <v>8.25</v>
      </c>
      <c r="O28" s="18">
        <v>152.6</v>
      </c>
      <c r="P28" s="18">
        <v>12.4</v>
      </c>
      <c r="Q28" s="18">
        <v>-86.2</v>
      </c>
      <c r="R28" s="18">
        <v>158.80000000000001</v>
      </c>
      <c r="S28" s="18">
        <f t="shared" si="1"/>
        <v>4239.4399999999987</v>
      </c>
      <c r="T28" s="18">
        <f>MAX(0,MAX($S$7:S28))-S28</f>
        <v>249.80000000000018</v>
      </c>
      <c r="U28" s="9" t="s">
        <v>30</v>
      </c>
      <c r="V28" s="11">
        <v>2</v>
      </c>
    </row>
    <row r="29" spans="1:22" x14ac:dyDescent="0.25">
      <c r="A29" s="11">
        <v>23</v>
      </c>
      <c r="B29" s="25">
        <v>43678</v>
      </c>
      <c r="C29" s="9" t="s">
        <v>83</v>
      </c>
      <c r="D29" s="25">
        <v>43678</v>
      </c>
      <c r="E29" s="9" t="s">
        <v>107</v>
      </c>
      <c r="F29" s="9" t="s">
        <v>85</v>
      </c>
      <c r="G29" s="9" t="s">
        <v>13</v>
      </c>
      <c r="H29" s="9" t="s">
        <v>86</v>
      </c>
      <c r="I29" s="11">
        <v>6</v>
      </c>
      <c r="J29" s="26">
        <v>7928.5</v>
      </c>
      <c r="K29" s="26">
        <v>8004.75</v>
      </c>
      <c r="L29" s="26">
        <v>7878.25</v>
      </c>
      <c r="M29" s="26">
        <v>8004.75</v>
      </c>
      <c r="N29" s="27">
        <f t="shared" si="0"/>
        <v>76.25</v>
      </c>
      <c r="O29" s="18">
        <v>907.56</v>
      </c>
      <c r="P29" s="18">
        <v>7.44</v>
      </c>
      <c r="Q29" s="18">
        <v>-24.72</v>
      </c>
      <c r="R29" s="18">
        <v>911.28</v>
      </c>
      <c r="S29" s="18">
        <f t="shared" si="1"/>
        <v>5146.9999999999982</v>
      </c>
      <c r="T29" s="18">
        <f>MAX(0,MAX($S$7:S29))-S29</f>
        <v>0</v>
      </c>
      <c r="U29" s="9" t="s">
        <v>30</v>
      </c>
      <c r="V29" s="11">
        <v>13</v>
      </c>
    </row>
    <row r="30" spans="1:22" x14ac:dyDescent="0.25">
      <c r="A30" s="11">
        <v>24</v>
      </c>
      <c r="B30" s="25">
        <v>43678</v>
      </c>
      <c r="C30" s="9" t="s">
        <v>108</v>
      </c>
      <c r="D30" s="25">
        <v>43678</v>
      </c>
      <c r="E30" s="9" t="s">
        <v>84</v>
      </c>
      <c r="F30" s="9" t="s">
        <v>85</v>
      </c>
      <c r="G30" s="9" t="s">
        <v>17</v>
      </c>
      <c r="H30" s="9" t="s">
        <v>96</v>
      </c>
      <c r="I30" s="11">
        <v>2</v>
      </c>
      <c r="J30" s="26">
        <v>7825</v>
      </c>
      <c r="K30" s="26">
        <v>7820.5</v>
      </c>
      <c r="L30" s="26">
        <v>7770</v>
      </c>
      <c r="M30" s="26">
        <v>7896.39</v>
      </c>
      <c r="N30" s="27">
        <f t="shared" si="0"/>
        <v>-4.5</v>
      </c>
      <c r="O30" s="18">
        <v>-20.48</v>
      </c>
      <c r="P30" s="18">
        <v>2.48</v>
      </c>
      <c r="Q30" s="18">
        <v>-117.24</v>
      </c>
      <c r="R30" s="18">
        <v>84.76</v>
      </c>
      <c r="S30" s="18">
        <f t="shared" si="1"/>
        <v>5126.5199999999986</v>
      </c>
      <c r="T30" s="18">
        <f>MAX(0,MAX($S$7:S30))-S30</f>
        <v>20.479999999999563</v>
      </c>
      <c r="U30" s="9" t="s">
        <v>36</v>
      </c>
      <c r="V30" s="11">
        <v>15</v>
      </c>
    </row>
    <row r="31" spans="1:22" x14ac:dyDescent="0.25">
      <c r="A31" s="11">
        <v>25</v>
      </c>
      <c r="B31" s="25">
        <v>43682</v>
      </c>
      <c r="C31" s="9" t="s">
        <v>87</v>
      </c>
      <c r="D31" s="25">
        <v>43682</v>
      </c>
      <c r="E31" s="9" t="s">
        <v>109</v>
      </c>
      <c r="F31" s="9" t="s">
        <v>89</v>
      </c>
      <c r="G31" s="9" t="s">
        <v>15</v>
      </c>
      <c r="H31" s="9" t="s">
        <v>86</v>
      </c>
      <c r="I31" s="11">
        <v>6</v>
      </c>
      <c r="J31" s="26">
        <v>7488.25</v>
      </c>
      <c r="K31" s="26">
        <v>7415</v>
      </c>
      <c r="L31" s="26">
        <v>7568.5</v>
      </c>
      <c r="M31" s="26">
        <v>7415</v>
      </c>
      <c r="N31" s="27">
        <f t="shared" si="0"/>
        <v>73.25</v>
      </c>
      <c r="O31" s="18">
        <v>871.56</v>
      </c>
      <c r="P31" s="18">
        <v>7.44</v>
      </c>
      <c r="Q31" s="18">
        <v>-294.72000000000003</v>
      </c>
      <c r="R31" s="18">
        <v>875.28</v>
      </c>
      <c r="S31" s="18">
        <f t="shared" si="1"/>
        <v>5998.0799999999981</v>
      </c>
      <c r="T31" s="18">
        <f>MAX(0,MAX($S$7:S31))-S31</f>
        <v>0</v>
      </c>
      <c r="U31" s="9" t="s">
        <v>30</v>
      </c>
      <c r="V31" s="11">
        <v>47</v>
      </c>
    </row>
    <row r="32" spans="1:22" x14ac:dyDescent="0.25">
      <c r="A32" s="11">
        <v>26</v>
      </c>
      <c r="B32" s="25">
        <v>43685</v>
      </c>
      <c r="C32" s="9" t="s">
        <v>100</v>
      </c>
      <c r="D32" s="25">
        <v>43685</v>
      </c>
      <c r="E32" s="9" t="s">
        <v>83</v>
      </c>
      <c r="F32" s="9" t="s">
        <v>89</v>
      </c>
      <c r="G32" s="9" t="s">
        <v>21</v>
      </c>
      <c r="H32" s="9" t="s">
        <v>102</v>
      </c>
      <c r="I32" s="11">
        <v>6</v>
      </c>
      <c r="J32" s="26">
        <v>7595.5</v>
      </c>
      <c r="K32" s="26">
        <v>7617.75</v>
      </c>
      <c r="L32" s="26">
        <v>7617.5</v>
      </c>
      <c r="M32" s="26">
        <v>7559</v>
      </c>
      <c r="N32" s="27">
        <f t="shared" si="0"/>
        <v>-22.25</v>
      </c>
      <c r="O32" s="18">
        <v>-274.44</v>
      </c>
      <c r="P32" s="18">
        <v>7.44</v>
      </c>
      <c r="Q32" s="18">
        <v>-270.72000000000003</v>
      </c>
      <c r="R32" s="18">
        <v>206.28</v>
      </c>
      <c r="S32" s="18">
        <f t="shared" si="1"/>
        <v>5723.6399999999985</v>
      </c>
      <c r="T32" s="18">
        <f>MAX(0,MAX($S$7:S32))-S32</f>
        <v>274.4399999999996</v>
      </c>
      <c r="U32" s="9" t="s">
        <v>32</v>
      </c>
      <c r="V32" s="11">
        <v>3</v>
      </c>
    </row>
    <row r="33" spans="1:22" x14ac:dyDescent="0.25">
      <c r="A33" s="11">
        <v>27</v>
      </c>
      <c r="B33" s="25">
        <v>43691</v>
      </c>
      <c r="C33" s="9" t="s">
        <v>110</v>
      </c>
      <c r="D33" s="25">
        <v>43691</v>
      </c>
      <c r="E33" s="9" t="s">
        <v>111</v>
      </c>
      <c r="F33" s="9" t="s">
        <v>89</v>
      </c>
      <c r="G33" s="9" t="s">
        <v>13</v>
      </c>
      <c r="H33" s="9" t="s">
        <v>86</v>
      </c>
      <c r="I33" s="11">
        <v>6</v>
      </c>
      <c r="J33" s="26">
        <v>7583.5</v>
      </c>
      <c r="K33" s="26">
        <v>7515</v>
      </c>
      <c r="L33" s="26">
        <v>7633.75</v>
      </c>
      <c r="M33" s="26">
        <v>7515</v>
      </c>
      <c r="N33" s="27">
        <f t="shared" si="0"/>
        <v>68.5</v>
      </c>
      <c r="O33" s="18">
        <v>814.56</v>
      </c>
      <c r="P33" s="18">
        <v>7.44</v>
      </c>
      <c r="Q33" s="18">
        <v>-297.72000000000003</v>
      </c>
      <c r="R33" s="18">
        <v>818.28</v>
      </c>
      <c r="S33" s="18">
        <f t="shared" si="1"/>
        <v>6538.1999999999989</v>
      </c>
      <c r="T33" s="18">
        <f>MAX(0,MAX($S$7:S33))-S33</f>
        <v>0</v>
      </c>
      <c r="U33" s="9" t="s">
        <v>30</v>
      </c>
      <c r="V33" s="11">
        <v>22</v>
      </c>
    </row>
    <row r="34" spans="1:22" x14ac:dyDescent="0.25">
      <c r="A34" s="11">
        <v>28</v>
      </c>
      <c r="B34" s="25">
        <v>43691</v>
      </c>
      <c r="C34" s="9" t="s">
        <v>104</v>
      </c>
      <c r="D34" s="25">
        <v>43691</v>
      </c>
      <c r="E34" s="9" t="s">
        <v>84</v>
      </c>
      <c r="F34" s="9" t="s">
        <v>89</v>
      </c>
      <c r="G34" s="9" t="s">
        <v>19</v>
      </c>
      <c r="H34" s="9" t="s">
        <v>91</v>
      </c>
      <c r="I34" s="11">
        <v>4</v>
      </c>
      <c r="J34" s="26">
        <v>7523.75</v>
      </c>
      <c r="K34" s="26">
        <v>7512.5</v>
      </c>
      <c r="L34" s="26">
        <v>7604</v>
      </c>
      <c r="M34" s="26">
        <v>7415</v>
      </c>
      <c r="N34" s="27">
        <f t="shared" si="0"/>
        <v>11.25</v>
      </c>
      <c r="O34" s="18">
        <v>85.04</v>
      </c>
      <c r="P34" s="18">
        <v>4.96</v>
      </c>
      <c r="Q34" s="18">
        <v>-202.48</v>
      </c>
      <c r="R34" s="18">
        <v>273.52</v>
      </c>
      <c r="S34" s="18">
        <f t="shared" si="1"/>
        <v>6623.2399999999989</v>
      </c>
      <c r="T34" s="18">
        <f>MAX(0,MAX($S$7:S34))-S34</f>
        <v>0</v>
      </c>
      <c r="U34" s="9" t="s">
        <v>36</v>
      </c>
      <c r="V34" s="11">
        <v>41</v>
      </c>
    </row>
    <row r="35" spans="1:22" x14ac:dyDescent="0.25">
      <c r="A35" s="11">
        <v>29</v>
      </c>
      <c r="B35" s="25">
        <v>43698</v>
      </c>
      <c r="C35" s="9" t="s">
        <v>112</v>
      </c>
      <c r="D35" s="25">
        <v>43698</v>
      </c>
      <c r="E35" s="9" t="s">
        <v>108</v>
      </c>
      <c r="F35" s="9" t="s">
        <v>85</v>
      </c>
      <c r="G35" s="9" t="s">
        <v>17</v>
      </c>
      <c r="H35" s="9" t="s">
        <v>113</v>
      </c>
      <c r="I35" s="11">
        <v>2</v>
      </c>
      <c r="J35" s="26">
        <v>7745.5</v>
      </c>
      <c r="K35" s="26">
        <v>7727</v>
      </c>
      <c r="L35" s="26">
        <v>7727.25</v>
      </c>
      <c r="M35" s="26">
        <v>7785</v>
      </c>
      <c r="N35" s="27">
        <f t="shared" si="0"/>
        <v>-18.5</v>
      </c>
      <c r="O35" s="18">
        <v>-76.48</v>
      </c>
      <c r="P35" s="18">
        <v>2.48</v>
      </c>
      <c r="Q35" s="18">
        <v>-75.239999999999995</v>
      </c>
      <c r="R35" s="18">
        <v>12.76</v>
      </c>
      <c r="S35" s="18">
        <f t="shared" si="1"/>
        <v>6546.7599999999993</v>
      </c>
      <c r="T35" s="18">
        <f>MAX(0,MAX($S$7:S35))-S35</f>
        <v>76.479999999999563</v>
      </c>
      <c r="U35" s="9" t="s">
        <v>32</v>
      </c>
      <c r="V35" s="11">
        <v>6</v>
      </c>
    </row>
    <row r="36" spans="1:22" x14ac:dyDescent="0.25">
      <c r="A36" s="11">
        <v>30</v>
      </c>
      <c r="B36" s="25">
        <v>43700</v>
      </c>
      <c r="C36" s="9" t="s">
        <v>100</v>
      </c>
      <c r="D36" s="25">
        <v>43700</v>
      </c>
      <c r="E36" s="9" t="s">
        <v>114</v>
      </c>
      <c r="F36" s="9" t="s">
        <v>85</v>
      </c>
      <c r="G36" s="9" t="s">
        <v>21</v>
      </c>
      <c r="H36" s="9" t="s">
        <v>102</v>
      </c>
      <c r="I36" s="11">
        <v>6</v>
      </c>
      <c r="J36" s="26">
        <v>7667</v>
      </c>
      <c r="K36" s="26">
        <v>7655.75</v>
      </c>
      <c r="L36" s="26">
        <v>7656</v>
      </c>
      <c r="M36" s="26">
        <v>7714.75</v>
      </c>
      <c r="N36" s="27">
        <f t="shared" si="0"/>
        <v>-11.25</v>
      </c>
      <c r="O36" s="18">
        <v>-142.44</v>
      </c>
      <c r="P36" s="18">
        <v>7.44</v>
      </c>
      <c r="Q36" s="18">
        <v>-138.72</v>
      </c>
      <c r="R36" s="18">
        <v>32.28</v>
      </c>
      <c r="S36" s="18">
        <f t="shared" si="1"/>
        <v>6404.32</v>
      </c>
      <c r="T36" s="18">
        <f>MAX(0,MAX($S$7:S36))-S36</f>
        <v>218.91999999999916</v>
      </c>
      <c r="U36" s="9" t="s">
        <v>32</v>
      </c>
      <c r="V36" s="11">
        <v>1</v>
      </c>
    </row>
    <row r="37" spans="1:22" x14ac:dyDescent="0.25">
      <c r="A37" s="11">
        <v>31</v>
      </c>
      <c r="B37" s="25">
        <v>43703</v>
      </c>
      <c r="C37" s="9" t="s">
        <v>115</v>
      </c>
      <c r="D37" s="25">
        <v>43703</v>
      </c>
      <c r="E37" s="9" t="s">
        <v>84</v>
      </c>
      <c r="F37" s="9" t="s">
        <v>89</v>
      </c>
      <c r="G37" s="9" t="s">
        <v>17</v>
      </c>
      <c r="H37" s="9" t="s">
        <v>86</v>
      </c>
      <c r="I37" s="11">
        <v>2</v>
      </c>
      <c r="J37" s="26">
        <v>7545.5</v>
      </c>
      <c r="K37" s="26">
        <v>7598.5</v>
      </c>
      <c r="L37" s="26">
        <v>7625.75</v>
      </c>
      <c r="M37" s="26">
        <v>7403.5</v>
      </c>
      <c r="N37" s="27">
        <f t="shared" si="0"/>
        <v>-53</v>
      </c>
      <c r="O37" s="18">
        <v>-214.48</v>
      </c>
      <c r="P37" s="18">
        <v>2.48</v>
      </c>
      <c r="Q37" s="18">
        <v>-217.24</v>
      </c>
      <c r="R37" s="18">
        <v>18.760000000000002</v>
      </c>
      <c r="S37" s="18">
        <f t="shared" si="1"/>
        <v>6189.84</v>
      </c>
      <c r="T37" s="18">
        <f>MAX(0,MAX($S$7:S37))-S37</f>
        <v>433.39999999999873</v>
      </c>
      <c r="U37" s="9" t="s">
        <v>36</v>
      </c>
      <c r="V37" s="11">
        <v>24</v>
      </c>
    </row>
    <row r="38" spans="1:22" x14ac:dyDescent="0.25">
      <c r="A38" s="11">
        <v>32</v>
      </c>
      <c r="B38" s="25">
        <v>43704</v>
      </c>
      <c r="C38" s="9" t="s">
        <v>100</v>
      </c>
      <c r="D38" s="25">
        <v>43704</v>
      </c>
      <c r="E38" s="9" t="s">
        <v>114</v>
      </c>
      <c r="F38" s="9" t="s">
        <v>89</v>
      </c>
      <c r="G38" s="9" t="s">
        <v>21</v>
      </c>
      <c r="H38" s="9" t="s">
        <v>102</v>
      </c>
      <c r="I38" s="11">
        <v>6</v>
      </c>
      <c r="J38" s="26">
        <v>7626.25</v>
      </c>
      <c r="K38" s="26">
        <v>7642.5</v>
      </c>
      <c r="L38" s="26">
        <v>7642.25</v>
      </c>
      <c r="M38" s="26">
        <v>7583.25</v>
      </c>
      <c r="N38" s="27">
        <f t="shared" si="0"/>
        <v>-16.25</v>
      </c>
      <c r="O38" s="18">
        <v>-202.44</v>
      </c>
      <c r="P38" s="18">
        <v>7.44</v>
      </c>
      <c r="Q38" s="18">
        <v>-198.72</v>
      </c>
      <c r="R38" s="18">
        <v>0</v>
      </c>
      <c r="S38" s="18">
        <f t="shared" si="1"/>
        <v>5987.4000000000005</v>
      </c>
      <c r="T38" s="18">
        <f>MAX(0,MAX($S$7:S38))-S38</f>
        <v>635.83999999999833</v>
      </c>
      <c r="U38" s="9" t="s">
        <v>32</v>
      </c>
      <c r="V38" s="11">
        <v>1</v>
      </c>
    </row>
    <row r="39" spans="1:22" x14ac:dyDescent="0.25">
      <c r="A39" s="11">
        <v>33</v>
      </c>
      <c r="B39" s="25">
        <v>43713</v>
      </c>
      <c r="C39" s="9" t="s">
        <v>98</v>
      </c>
      <c r="D39" s="25">
        <v>43713</v>
      </c>
      <c r="E39" s="9" t="s">
        <v>84</v>
      </c>
      <c r="F39" s="9" t="s">
        <v>85</v>
      </c>
      <c r="G39" s="9" t="s">
        <v>15</v>
      </c>
      <c r="H39" s="9" t="s">
        <v>86</v>
      </c>
      <c r="I39" s="11">
        <v>6</v>
      </c>
      <c r="J39" s="26">
        <v>7886.25</v>
      </c>
      <c r="K39" s="26">
        <v>7854.25</v>
      </c>
      <c r="L39" s="26">
        <v>7806</v>
      </c>
      <c r="M39" s="26">
        <v>7985</v>
      </c>
      <c r="N39" s="27">
        <f t="shared" si="0"/>
        <v>-32</v>
      </c>
      <c r="O39" s="18">
        <v>-391.44</v>
      </c>
      <c r="P39" s="18">
        <v>7.44</v>
      </c>
      <c r="Q39" s="18">
        <v>-570.72</v>
      </c>
      <c r="R39" s="18">
        <v>0</v>
      </c>
      <c r="S39" s="18">
        <f t="shared" si="1"/>
        <v>5595.9600000000009</v>
      </c>
      <c r="T39" s="18">
        <f>MAX(0,MAX($S$7:S39))-S39</f>
        <v>1027.2799999999979</v>
      </c>
      <c r="U39" s="9" t="s">
        <v>36</v>
      </c>
      <c r="V39" s="11">
        <v>69</v>
      </c>
    </row>
    <row r="40" spans="1:22" x14ac:dyDescent="0.25">
      <c r="A40" s="11">
        <v>34</v>
      </c>
      <c r="B40" s="25">
        <v>43717</v>
      </c>
      <c r="C40" s="9" t="s">
        <v>100</v>
      </c>
      <c r="D40" s="25">
        <v>43717</v>
      </c>
      <c r="E40" s="9" t="s">
        <v>83</v>
      </c>
      <c r="F40" s="9" t="s">
        <v>89</v>
      </c>
      <c r="G40" s="9" t="s">
        <v>21</v>
      </c>
      <c r="H40" s="9" t="s">
        <v>102</v>
      </c>
      <c r="I40" s="11">
        <v>6</v>
      </c>
      <c r="J40" s="26">
        <v>7870</v>
      </c>
      <c r="K40" s="26">
        <v>7856.25</v>
      </c>
      <c r="L40" s="26">
        <v>7883.75</v>
      </c>
      <c r="M40" s="26">
        <v>7856.25</v>
      </c>
      <c r="N40" s="27">
        <f t="shared" si="0"/>
        <v>13.75</v>
      </c>
      <c r="O40" s="18">
        <v>157.56</v>
      </c>
      <c r="P40" s="18">
        <v>7.44</v>
      </c>
      <c r="Q40" s="18">
        <v>-51.72</v>
      </c>
      <c r="R40" s="18">
        <v>161.28</v>
      </c>
      <c r="S40" s="18">
        <f t="shared" si="1"/>
        <v>5753.5200000000013</v>
      </c>
      <c r="T40" s="18">
        <f>MAX(0,MAX($S$7:S40))-S40</f>
        <v>869.71999999999753</v>
      </c>
      <c r="U40" s="9" t="s">
        <v>30</v>
      </c>
      <c r="V40" s="11">
        <v>3</v>
      </c>
    </row>
    <row r="41" spans="1:22" x14ac:dyDescent="0.25">
      <c r="A41" s="11">
        <v>35</v>
      </c>
      <c r="B41" s="25">
        <v>43724</v>
      </c>
      <c r="C41" s="9" t="s">
        <v>100</v>
      </c>
      <c r="D41" s="25">
        <v>43724</v>
      </c>
      <c r="E41" s="9" t="s">
        <v>116</v>
      </c>
      <c r="F41" s="9" t="s">
        <v>85</v>
      </c>
      <c r="G41" s="9" t="s">
        <v>21</v>
      </c>
      <c r="H41" s="9" t="s">
        <v>102</v>
      </c>
      <c r="I41" s="11">
        <v>6</v>
      </c>
      <c r="J41" s="26">
        <v>7858.25</v>
      </c>
      <c r="K41" s="26">
        <v>7833.75</v>
      </c>
      <c r="L41" s="26">
        <v>7834</v>
      </c>
      <c r="M41" s="26">
        <v>7893.25</v>
      </c>
      <c r="N41" s="27">
        <f t="shared" si="0"/>
        <v>-24.5</v>
      </c>
      <c r="O41" s="18">
        <v>-301.44</v>
      </c>
      <c r="P41" s="18">
        <v>7.44</v>
      </c>
      <c r="Q41" s="18">
        <v>-297.72000000000003</v>
      </c>
      <c r="R41" s="18">
        <v>176.28</v>
      </c>
      <c r="S41" s="18">
        <f t="shared" si="1"/>
        <v>5452.0800000000017</v>
      </c>
      <c r="T41" s="18">
        <f>MAX(0,MAX($S$7:S41))-S41</f>
        <v>1171.1599999999971</v>
      </c>
      <c r="U41" s="9" t="s">
        <v>32</v>
      </c>
      <c r="V41" s="11">
        <v>27</v>
      </c>
    </row>
    <row r="42" spans="1:22" x14ac:dyDescent="0.25">
      <c r="A42" s="11">
        <v>36</v>
      </c>
      <c r="B42" s="25">
        <v>43727</v>
      </c>
      <c r="C42" s="9" t="s">
        <v>101</v>
      </c>
      <c r="D42" s="25">
        <v>43727</v>
      </c>
      <c r="E42" s="9" t="s">
        <v>84</v>
      </c>
      <c r="F42" s="9" t="s">
        <v>85</v>
      </c>
      <c r="G42" s="9" t="s">
        <v>13</v>
      </c>
      <c r="H42" s="9" t="s">
        <v>86</v>
      </c>
      <c r="I42" s="11">
        <v>10</v>
      </c>
      <c r="J42" s="26">
        <v>7970.25</v>
      </c>
      <c r="K42" s="26">
        <v>7918</v>
      </c>
      <c r="L42" s="26">
        <v>7890</v>
      </c>
      <c r="M42" s="26">
        <v>8035</v>
      </c>
      <c r="N42" s="27">
        <f t="shared" si="0"/>
        <v>-52.25</v>
      </c>
      <c r="O42" s="18">
        <v>-1057.4000000000001</v>
      </c>
      <c r="P42" s="18">
        <v>12.4</v>
      </c>
      <c r="Q42" s="18">
        <v>-1251.2</v>
      </c>
      <c r="R42" s="18">
        <v>68.8</v>
      </c>
      <c r="S42" s="18">
        <f t="shared" si="1"/>
        <v>4394.6800000000021</v>
      </c>
      <c r="T42" s="18">
        <f>MAX(0,MAX($S$7:S42))-S42</f>
        <v>2228.5599999999968</v>
      </c>
      <c r="U42" s="9" t="s">
        <v>36</v>
      </c>
      <c r="V42" s="11">
        <v>66</v>
      </c>
    </row>
    <row r="43" spans="1:22" x14ac:dyDescent="0.25">
      <c r="A43" s="11">
        <v>37</v>
      </c>
      <c r="B43" s="25">
        <v>43738</v>
      </c>
      <c r="C43" s="9" t="s">
        <v>100</v>
      </c>
      <c r="D43" s="25">
        <v>43738</v>
      </c>
      <c r="E43" s="9" t="s">
        <v>97</v>
      </c>
      <c r="F43" s="9" t="s">
        <v>89</v>
      </c>
      <c r="G43" s="9" t="s">
        <v>21</v>
      </c>
      <c r="H43" s="9" t="s">
        <v>102</v>
      </c>
      <c r="I43" s="11">
        <v>6</v>
      </c>
      <c r="J43" s="26">
        <v>7722</v>
      </c>
      <c r="K43" s="26">
        <v>7735.5</v>
      </c>
      <c r="L43" s="26">
        <v>7735.25</v>
      </c>
      <c r="M43" s="26">
        <v>7698.75</v>
      </c>
      <c r="N43" s="27">
        <f t="shared" si="0"/>
        <v>-13.5</v>
      </c>
      <c r="O43" s="18">
        <v>-169.44</v>
      </c>
      <c r="P43" s="18">
        <v>7.44</v>
      </c>
      <c r="Q43" s="18">
        <v>-165.72</v>
      </c>
      <c r="R43" s="18">
        <v>89.28</v>
      </c>
      <c r="S43" s="18">
        <f t="shared" si="1"/>
        <v>4225.2400000000025</v>
      </c>
      <c r="T43" s="18">
        <f>MAX(0,MAX($S$7:S43))-S43</f>
        <v>2397.9999999999964</v>
      </c>
      <c r="U43" s="9" t="s">
        <v>32</v>
      </c>
      <c r="V43" s="11">
        <v>2</v>
      </c>
    </row>
    <row r="44" spans="1:22" x14ac:dyDescent="0.25">
      <c r="A44" s="11">
        <v>38</v>
      </c>
      <c r="B44" s="25">
        <v>43739</v>
      </c>
      <c r="C44" s="9" t="s">
        <v>110</v>
      </c>
      <c r="D44" s="25">
        <v>43739</v>
      </c>
      <c r="E44" s="9" t="s">
        <v>84</v>
      </c>
      <c r="F44" s="9" t="s">
        <v>89</v>
      </c>
      <c r="G44" s="9" t="s">
        <v>13</v>
      </c>
      <c r="H44" s="9" t="s">
        <v>96</v>
      </c>
      <c r="I44" s="11">
        <v>6</v>
      </c>
      <c r="J44" s="26">
        <v>7766.75</v>
      </c>
      <c r="K44" s="26">
        <v>7705.25</v>
      </c>
      <c r="L44" s="26">
        <v>7817</v>
      </c>
      <c r="M44" s="26">
        <v>7655.75</v>
      </c>
      <c r="N44" s="27">
        <f t="shared" si="0"/>
        <v>61.5</v>
      </c>
      <c r="O44" s="18">
        <v>730.56</v>
      </c>
      <c r="P44" s="18">
        <v>7.44</v>
      </c>
      <c r="Q44" s="18">
        <v>-204.72</v>
      </c>
      <c r="R44" s="18">
        <v>905.28</v>
      </c>
      <c r="S44" s="18">
        <f t="shared" si="1"/>
        <v>4955.8000000000029</v>
      </c>
      <c r="T44" s="18">
        <f>MAX(0,MAX($S$7:S44))-S44</f>
        <v>1667.439999999996</v>
      </c>
      <c r="U44" s="9" t="s">
        <v>36</v>
      </c>
      <c r="V44" s="11">
        <v>70</v>
      </c>
    </row>
    <row r="45" spans="1:22" x14ac:dyDescent="0.25">
      <c r="A45" s="11">
        <v>39</v>
      </c>
      <c r="B45" s="25">
        <v>43740</v>
      </c>
      <c r="C45" s="9" t="s">
        <v>87</v>
      </c>
      <c r="D45" s="25">
        <v>43740</v>
      </c>
      <c r="E45" s="9" t="s">
        <v>84</v>
      </c>
      <c r="F45" s="9" t="s">
        <v>89</v>
      </c>
      <c r="G45" s="9" t="s">
        <v>13</v>
      </c>
      <c r="H45" s="9" t="s">
        <v>86</v>
      </c>
      <c r="I45" s="11">
        <v>10</v>
      </c>
      <c r="J45" s="26">
        <v>7595.75</v>
      </c>
      <c r="K45" s="26">
        <v>7555.75</v>
      </c>
      <c r="L45" s="26">
        <v>7676</v>
      </c>
      <c r="M45" s="26">
        <v>7515</v>
      </c>
      <c r="N45" s="27">
        <f t="shared" si="0"/>
        <v>40</v>
      </c>
      <c r="O45" s="18">
        <v>787.6</v>
      </c>
      <c r="P45" s="18">
        <v>12.4</v>
      </c>
      <c r="Q45" s="18">
        <v>-481.2</v>
      </c>
      <c r="R45" s="18">
        <v>1398.8</v>
      </c>
      <c r="S45" s="18">
        <f t="shared" si="1"/>
        <v>5743.4000000000033</v>
      </c>
      <c r="T45" s="18">
        <f>MAX(0,MAX($S$7:S45))-S45</f>
        <v>879.8399999999956</v>
      </c>
      <c r="U45" s="9" t="s">
        <v>36</v>
      </c>
      <c r="V45" s="11">
        <v>72</v>
      </c>
    </row>
    <row r="46" spans="1:22" x14ac:dyDescent="0.25">
      <c r="A46" s="11">
        <v>40</v>
      </c>
      <c r="B46" s="25">
        <v>43753</v>
      </c>
      <c r="C46" s="9" t="s">
        <v>110</v>
      </c>
      <c r="D46" s="25">
        <v>43753</v>
      </c>
      <c r="E46" s="9" t="s">
        <v>84</v>
      </c>
      <c r="F46" s="9" t="s">
        <v>85</v>
      </c>
      <c r="G46" s="9" t="s">
        <v>13</v>
      </c>
      <c r="H46" s="9" t="s">
        <v>86</v>
      </c>
      <c r="I46" s="11">
        <v>6</v>
      </c>
      <c r="J46" s="26">
        <v>7914.25</v>
      </c>
      <c r="K46" s="26">
        <v>7957</v>
      </c>
      <c r="L46" s="26">
        <v>7862.5</v>
      </c>
      <c r="M46" s="26">
        <v>7985</v>
      </c>
      <c r="N46" s="27">
        <f t="shared" si="0"/>
        <v>42.75</v>
      </c>
      <c r="O46" s="18">
        <v>505.56</v>
      </c>
      <c r="P46" s="18">
        <v>7.44</v>
      </c>
      <c r="Q46" s="18">
        <v>-33.72</v>
      </c>
      <c r="R46" s="18">
        <v>686.28</v>
      </c>
      <c r="S46" s="18">
        <f t="shared" si="1"/>
        <v>6248.9600000000037</v>
      </c>
      <c r="T46" s="18">
        <f>MAX(0,MAX($S$7:S46))-S46</f>
        <v>374.2799999999952</v>
      </c>
      <c r="U46" s="9" t="s">
        <v>36</v>
      </c>
      <c r="V46" s="11">
        <v>70</v>
      </c>
    </row>
    <row r="47" spans="1:22" x14ac:dyDescent="0.25">
      <c r="A47" s="11">
        <v>41</v>
      </c>
      <c r="B47" s="25">
        <v>43754</v>
      </c>
      <c r="C47" s="9" t="s">
        <v>100</v>
      </c>
      <c r="D47" s="25">
        <v>43754</v>
      </c>
      <c r="E47" s="9" t="s">
        <v>83</v>
      </c>
      <c r="F47" s="9" t="s">
        <v>85</v>
      </c>
      <c r="G47" s="9" t="s">
        <v>21</v>
      </c>
      <c r="H47" s="9" t="s">
        <v>102</v>
      </c>
      <c r="I47" s="11">
        <v>6</v>
      </c>
      <c r="J47" s="26">
        <v>7930.25</v>
      </c>
      <c r="K47" s="26">
        <v>7916</v>
      </c>
      <c r="L47" s="26">
        <v>7916.25</v>
      </c>
      <c r="M47" s="26">
        <v>7953</v>
      </c>
      <c r="N47" s="27">
        <f t="shared" si="0"/>
        <v>-14.25</v>
      </c>
      <c r="O47" s="18">
        <v>-178.44</v>
      </c>
      <c r="P47" s="18">
        <v>7.44</v>
      </c>
      <c r="Q47" s="18">
        <v>-174.72</v>
      </c>
      <c r="R47" s="18">
        <v>20.28</v>
      </c>
      <c r="S47" s="18">
        <f t="shared" si="1"/>
        <v>6070.5200000000041</v>
      </c>
      <c r="T47" s="18">
        <f>MAX(0,MAX($S$7:S47))-S47</f>
        <v>552.7199999999948</v>
      </c>
      <c r="U47" s="9" t="s">
        <v>32</v>
      </c>
      <c r="V47" s="11">
        <v>3</v>
      </c>
    </row>
    <row r="48" spans="1:22" x14ac:dyDescent="0.25">
      <c r="A48" s="11">
        <v>42</v>
      </c>
      <c r="B48" s="25">
        <v>43761</v>
      </c>
      <c r="C48" s="9" t="s">
        <v>117</v>
      </c>
      <c r="D48" s="25">
        <v>43761</v>
      </c>
      <c r="E48" s="9" t="s">
        <v>84</v>
      </c>
      <c r="F48" s="9" t="s">
        <v>85</v>
      </c>
      <c r="G48" s="9" t="s">
        <v>13</v>
      </c>
      <c r="H48" s="9" t="s">
        <v>86</v>
      </c>
      <c r="I48" s="11">
        <v>6</v>
      </c>
      <c r="J48" s="26">
        <v>7894.75</v>
      </c>
      <c r="K48" s="26">
        <v>7905.75</v>
      </c>
      <c r="L48" s="26">
        <v>7844.5</v>
      </c>
      <c r="M48" s="26">
        <v>7936.25</v>
      </c>
      <c r="N48" s="27">
        <f t="shared" si="0"/>
        <v>11</v>
      </c>
      <c r="O48" s="18">
        <v>124.56</v>
      </c>
      <c r="P48" s="18">
        <v>7.44</v>
      </c>
      <c r="Q48" s="18">
        <v>-381.72</v>
      </c>
      <c r="R48" s="18">
        <v>275.27999999999997</v>
      </c>
      <c r="S48" s="18">
        <f t="shared" si="1"/>
        <v>6195.0800000000045</v>
      </c>
      <c r="T48" s="18">
        <f>MAX(0,MAX($S$7:S48))-S48</f>
        <v>428.1599999999944</v>
      </c>
      <c r="U48" s="9" t="s">
        <v>36</v>
      </c>
      <c r="V48" s="11">
        <v>52</v>
      </c>
    </row>
    <row r="49" spans="1:22" x14ac:dyDescent="0.25">
      <c r="A49" s="11">
        <v>43</v>
      </c>
      <c r="B49" s="25">
        <v>43794</v>
      </c>
      <c r="C49" s="9" t="s">
        <v>83</v>
      </c>
      <c r="D49" s="25">
        <v>43794</v>
      </c>
      <c r="E49" s="9" t="s">
        <v>84</v>
      </c>
      <c r="F49" s="9" t="s">
        <v>85</v>
      </c>
      <c r="G49" s="9" t="s">
        <v>13</v>
      </c>
      <c r="H49" s="9" t="s">
        <v>86</v>
      </c>
      <c r="I49" s="11">
        <v>10</v>
      </c>
      <c r="J49" s="26">
        <v>8351.25</v>
      </c>
      <c r="K49" s="26">
        <v>8371.25</v>
      </c>
      <c r="L49" s="26">
        <v>8301</v>
      </c>
      <c r="M49" s="26">
        <v>8435</v>
      </c>
      <c r="N49" s="27">
        <f t="shared" si="0"/>
        <v>20</v>
      </c>
      <c r="O49" s="18">
        <v>387.6</v>
      </c>
      <c r="P49" s="18">
        <v>12.4</v>
      </c>
      <c r="Q49" s="18">
        <v>-71.2</v>
      </c>
      <c r="R49" s="18">
        <v>518.79999999999995</v>
      </c>
      <c r="S49" s="18">
        <f t="shared" si="1"/>
        <v>6582.6800000000048</v>
      </c>
      <c r="T49" s="18">
        <f>MAX(0,MAX($S$7:S49))-S49</f>
        <v>40.559999999994034</v>
      </c>
      <c r="U49" s="9" t="s">
        <v>36</v>
      </c>
      <c r="V49" s="11">
        <v>73</v>
      </c>
    </row>
    <row r="50" spans="1:22" x14ac:dyDescent="0.25">
      <c r="A50" s="11">
        <v>44</v>
      </c>
      <c r="B50" s="25">
        <v>43801</v>
      </c>
      <c r="C50" s="9" t="s">
        <v>83</v>
      </c>
      <c r="D50" s="25">
        <v>43801</v>
      </c>
      <c r="E50" s="9" t="s">
        <v>87</v>
      </c>
      <c r="F50" s="9" t="s">
        <v>89</v>
      </c>
      <c r="G50" s="9" t="s">
        <v>15</v>
      </c>
      <c r="H50" s="9" t="s">
        <v>86</v>
      </c>
      <c r="I50" s="11">
        <v>10</v>
      </c>
      <c r="J50" s="26">
        <v>8340.75</v>
      </c>
      <c r="K50" s="26">
        <v>8314.25</v>
      </c>
      <c r="L50" s="26">
        <v>8365.5</v>
      </c>
      <c r="M50" s="26">
        <v>8314.25</v>
      </c>
      <c r="N50" s="27">
        <f t="shared" si="0"/>
        <v>26.5</v>
      </c>
      <c r="O50" s="18">
        <v>517.6</v>
      </c>
      <c r="P50" s="18">
        <v>12.4</v>
      </c>
      <c r="Q50" s="18">
        <v>-26.2</v>
      </c>
      <c r="R50" s="18">
        <v>523.79999999999995</v>
      </c>
      <c r="S50" s="18">
        <f t="shared" si="1"/>
        <v>7100.2800000000052</v>
      </c>
      <c r="T50" s="18">
        <f>MAX(0,MAX($S$7:S50))-S50</f>
        <v>0</v>
      </c>
      <c r="U50" s="9" t="s">
        <v>30</v>
      </c>
      <c r="V50" s="11">
        <v>1</v>
      </c>
    </row>
    <row r="51" spans="1:22" x14ac:dyDescent="0.25">
      <c r="A51" s="11">
        <v>45</v>
      </c>
      <c r="B51" s="25">
        <v>43809</v>
      </c>
      <c r="C51" s="9" t="s">
        <v>94</v>
      </c>
      <c r="D51" s="25">
        <v>43809</v>
      </c>
      <c r="E51" s="9" t="s">
        <v>84</v>
      </c>
      <c r="F51" s="9" t="s">
        <v>85</v>
      </c>
      <c r="G51" s="9" t="s">
        <v>13</v>
      </c>
      <c r="H51" s="9" t="s">
        <v>86</v>
      </c>
      <c r="I51" s="11">
        <v>6</v>
      </c>
      <c r="J51" s="26">
        <v>8388</v>
      </c>
      <c r="K51" s="26">
        <v>8360.75</v>
      </c>
      <c r="L51" s="26">
        <v>8307.75</v>
      </c>
      <c r="M51" s="26">
        <v>8485</v>
      </c>
      <c r="N51" s="27">
        <f t="shared" si="0"/>
        <v>-27.25</v>
      </c>
      <c r="O51" s="18">
        <v>-334.44</v>
      </c>
      <c r="P51" s="18">
        <v>7.44</v>
      </c>
      <c r="Q51" s="18">
        <v>-543.72</v>
      </c>
      <c r="R51" s="18">
        <v>119.28</v>
      </c>
      <c r="S51" s="18">
        <f t="shared" si="1"/>
        <v>6765.8400000000056</v>
      </c>
      <c r="T51" s="18">
        <f>MAX(0,MAX($S$7:S51))-S51</f>
        <v>334.4399999999996</v>
      </c>
      <c r="U51" s="9" t="s">
        <v>36</v>
      </c>
      <c r="V51" s="11">
        <v>68</v>
      </c>
    </row>
    <row r="52" spans="1:22" x14ac:dyDescent="0.25">
      <c r="A52" s="11">
        <v>46</v>
      </c>
      <c r="B52" s="25">
        <v>43829</v>
      </c>
      <c r="C52" s="9" t="s">
        <v>110</v>
      </c>
      <c r="D52" s="25">
        <v>43829</v>
      </c>
      <c r="E52" s="9" t="s">
        <v>118</v>
      </c>
      <c r="F52" s="9" t="s">
        <v>89</v>
      </c>
      <c r="G52" s="9" t="s">
        <v>15</v>
      </c>
      <c r="H52" s="9" t="s">
        <v>86</v>
      </c>
      <c r="I52" s="11">
        <v>10</v>
      </c>
      <c r="J52" s="26">
        <v>8700.25</v>
      </c>
      <c r="K52" s="26">
        <v>8731.75</v>
      </c>
      <c r="L52" s="26">
        <v>8731.5</v>
      </c>
      <c r="M52" s="26">
        <v>8674</v>
      </c>
      <c r="N52" s="27">
        <f t="shared" si="0"/>
        <v>-31.5</v>
      </c>
      <c r="O52" s="18">
        <v>-642.4</v>
      </c>
      <c r="P52" s="18">
        <v>12.4</v>
      </c>
      <c r="Q52" s="18">
        <v>-636.20000000000005</v>
      </c>
      <c r="R52" s="18">
        <v>178.8</v>
      </c>
      <c r="S52" s="18">
        <f t="shared" si="1"/>
        <v>6123.440000000006</v>
      </c>
      <c r="T52" s="18">
        <f>MAX(0,MAX($S$7:S52))-S52</f>
        <v>976.83999999999924</v>
      </c>
      <c r="U52" s="9" t="s">
        <v>32</v>
      </c>
      <c r="V52" s="11">
        <v>14</v>
      </c>
    </row>
    <row r="53" spans="1:22" x14ac:dyDescent="0.25">
      <c r="A53" s="11">
        <v>47</v>
      </c>
      <c r="B53" s="25">
        <v>43832</v>
      </c>
      <c r="C53" s="9" t="s">
        <v>119</v>
      </c>
      <c r="D53" s="25">
        <v>43832</v>
      </c>
      <c r="E53" s="9" t="s">
        <v>84</v>
      </c>
      <c r="F53" s="9" t="s">
        <v>85</v>
      </c>
      <c r="G53" s="9" t="s">
        <v>13</v>
      </c>
      <c r="H53" s="9" t="s">
        <v>96</v>
      </c>
      <c r="I53" s="11">
        <v>10</v>
      </c>
      <c r="J53" s="26">
        <v>8861.5</v>
      </c>
      <c r="K53" s="26">
        <v>8888.25</v>
      </c>
      <c r="L53" s="26">
        <v>8781.25</v>
      </c>
      <c r="M53" s="26">
        <v>8935</v>
      </c>
      <c r="N53" s="27">
        <f t="shared" si="0"/>
        <v>26.75</v>
      </c>
      <c r="O53" s="18">
        <v>522.6</v>
      </c>
      <c r="P53" s="18">
        <v>12.4</v>
      </c>
      <c r="Q53" s="18">
        <v>-46.2</v>
      </c>
      <c r="R53" s="18">
        <v>583.79999999999995</v>
      </c>
      <c r="S53" s="18">
        <f t="shared" si="1"/>
        <v>6646.0400000000063</v>
      </c>
      <c r="T53" s="18">
        <f>MAX(0,MAX($S$7:S53))-S53</f>
        <v>454.23999999999887</v>
      </c>
      <c r="U53" s="9" t="s">
        <v>36</v>
      </c>
      <c r="V53" s="11">
        <v>16</v>
      </c>
    </row>
    <row r="54" spans="1:22" x14ac:dyDescent="0.25">
      <c r="A54" s="11">
        <v>48</v>
      </c>
      <c r="B54" s="25">
        <v>43836</v>
      </c>
      <c r="C54" s="9" t="s">
        <v>83</v>
      </c>
      <c r="D54" s="25">
        <v>43836</v>
      </c>
      <c r="E54" s="9" t="s">
        <v>84</v>
      </c>
      <c r="F54" s="9" t="s">
        <v>85</v>
      </c>
      <c r="G54" s="9" t="s">
        <v>13</v>
      </c>
      <c r="H54" s="9" t="s">
        <v>86</v>
      </c>
      <c r="I54" s="11">
        <v>6</v>
      </c>
      <c r="J54" s="26">
        <v>8797.5</v>
      </c>
      <c r="K54" s="26">
        <v>8865.5</v>
      </c>
      <c r="L54" s="26">
        <v>8747.25</v>
      </c>
      <c r="M54" s="26">
        <v>8886.5</v>
      </c>
      <c r="N54" s="27">
        <f t="shared" si="0"/>
        <v>68</v>
      </c>
      <c r="O54" s="18">
        <v>808.56</v>
      </c>
      <c r="P54" s="18">
        <v>7.44</v>
      </c>
      <c r="Q54" s="18">
        <v>-66.72</v>
      </c>
      <c r="R54" s="18">
        <v>896.28</v>
      </c>
      <c r="S54" s="18">
        <f t="shared" si="1"/>
        <v>7454.6000000000058</v>
      </c>
      <c r="T54" s="18">
        <f>MAX(0,MAX($S$7:S54))-S54</f>
        <v>0</v>
      </c>
      <c r="U54" s="9" t="s">
        <v>36</v>
      </c>
      <c r="V54" s="11">
        <v>73</v>
      </c>
    </row>
    <row r="55" spans="1:22" x14ac:dyDescent="0.25">
      <c r="A55" s="11">
        <v>49</v>
      </c>
      <c r="B55" s="25">
        <v>43837</v>
      </c>
      <c r="C55" s="9" t="s">
        <v>115</v>
      </c>
      <c r="D55" s="25">
        <v>43837</v>
      </c>
      <c r="E55" s="9" t="s">
        <v>84</v>
      </c>
      <c r="F55" s="9" t="s">
        <v>89</v>
      </c>
      <c r="G55" s="9" t="s">
        <v>17</v>
      </c>
      <c r="H55" s="9" t="s">
        <v>113</v>
      </c>
      <c r="I55" s="11">
        <v>2</v>
      </c>
      <c r="J55" s="26">
        <v>8874.5</v>
      </c>
      <c r="K55" s="26">
        <v>8856.75</v>
      </c>
      <c r="L55" s="26">
        <v>8892.25</v>
      </c>
      <c r="M55" s="26">
        <v>8750.25</v>
      </c>
      <c r="N55" s="27">
        <f t="shared" si="0"/>
        <v>17.75</v>
      </c>
      <c r="O55" s="18">
        <v>68.52</v>
      </c>
      <c r="P55" s="18">
        <v>2.48</v>
      </c>
      <c r="Q55" s="18">
        <v>-25.24</v>
      </c>
      <c r="R55" s="18">
        <v>87.76</v>
      </c>
      <c r="S55" s="18">
        <f t="shared" si="1"/>
        <v>7523.1200000000063</v>
      </c>
      <c r="T55" s="18">
        <f>MAX(0,MAX($S$7:S55))-S55</f>
        <v>0</v>
      </c>
      <c r="U55" s="9" t="s">
        <v>36</v>
      </c>
      <c r="V55" s="11">
        <v>24</v>
      </c>
    </row>
    <row r="56" spans="1:22" x14ac:dyDescent="0.25">
      <c r="A56" s="11">
        <v>50</v>
      </c>
      <c r="B56" s="25">
        <v>43838</v>
      </c>
      <c r="C56" s="9" t="s">
        <v>83</v>
      </c>
      <c r="D56" s="25">
        <v>43838</v>
      </c>
      <c r="E56" s="9" t="s">
        <v>84</v>
      </c>
      <c r="F56" s="9" t="s">
        <v>85</v>
      </c>
      <c r="G56" s="9" t="s">
        <v>13</v>
      </c>
      <c r="H56" s="9" t="s">
        <v>86</v>
      </c>
      <c r="I56" s="11">
        <v>6</v>
      </c>
      <c r="J56" s="26">
        <v>8890.25</v>
      </c>
      <c r="K56" s="26">
        <v>8938.75</v>
      </c>
      <c r="L56" s="26">
        <v>8810</v>
      </c>
      <c r="M56" s="26">
        <v>8985</v>
      </c>
      <c r="N56" s="27">
        <f t="shared" si="0"/>
        <v>48.5</v>
      </c>
      <c r="O56" s="18">
        <v>574.55999999999995</v>
      </c>
      <c r="P56" s="18">
        <v>7.44</v>
      </c>
      <c r="Q56" s="18">
        <v>-411.72</v>
      </c>
      <c r="R56" s="18">
        <v>983.28</v>
      </c>
      <c r="S56" s="18">
        <f t="shared" si="1"/>
        <v>8097.6800000000057</v>
      </c>
      <c r="T56" s="18">
        <f>MAX(0,MAX($S$7:S56))-S56</f>
        <v>0</v>
      </c>
      <c r="U56" s="9" t="s">
        <v>36</v>
      </c>
      <c r="V56" s="11">
        <v>73</v>
      </c>
    </row>
    <row r="57" spans="1:22" x14ac:dyDescent="0.25">
      <c r="A57" s="11">
        <v>51</v>
      </c>
      <c r="B57" s="25">
        <v>43846</v>
      </c>
      <c r="C57" s="9" t="s">
        <v>103</v>
      </c>
      <c r="D57" s="25">
        <v>43846</v>
      </c>
      <c r="E57" s="9" t="s">
        <v>84</v>
      </c>
      <c r="F57" s="9" t="s">
        <v>85</v>
      </c>
      <c r="G57" s="9" t="s">
        <v>13</v>
      </c>
      <c r="H57" s="9" t="s">
        <v>86</v>
      </c>
      <c r="I57" s="11">
        <v>6</v>
      </c>
      <c r="J57" s="26">
        <v>9116.75</v>
      </c>
      <c r="K57" s="26">
        <v>9135.5</v>
      </c>
      <c r="L57" s="26">
        <v>9036.5</v>
      </c>
      <c r="M57" s="26">
        <v>9185</v>
      </c>
      <c r="N57" s="27">
        <f t="shared" si="0"/>
        <v>18.75</v>
      </c>
      <c r="O57" s="18">
        <v>217.56</v>
      </c>
      <c r="P57" s="18">
        <v>7.44</v>
      </c>
      <c r="Q57" s="18">
        <v>-486.72</v>
      </c>
      <c r="R57" s="18">
        <v>278.27999999999997</v>
      </c>
      <c r="S57" s="18">
        <f t="shared" si="1"/>
        <v>8315.2400000000052</v>
      </c>
      <c r="T57" s="18">
        <f>MAX(0,MAX($S$7:S57))-S57</f>
        <v>0</v>
      </c>
      <c r="U57" s="9" t="s">
        <v>36</v>
      </c>
      <c r="V57" s="11">
        <v>71</v>
      </c>
    </row>
    <row r="58" spans="1:22" x14ac:dyDescent="0.25">
      <c r="A58" s="11">
        <v>52</v>
      </c>
      <c r="B58" s="25">
        <v>43850</v>
      </c>
      <c r="C58" s="9" t="s">
        <v>100</v>
      </c>
      <c r="D58" s="25">
        <v>43850</v>
      </c>
      <c r="E58" s="9" t="s">
        <v>106</v>
      </c>
      <c r="F58" s="9" t="s">
        <v>85</v>
      </c>
      <c r="G58" s="9" t="s">
        <v>21</v>
      </c>
      <c r="H58" s="9" t="s">
        <v>102</v>
      </c>
      <c r="I58" s="11">
        <v>6</v>
      </c>
      <c r="J58" s="26">
        <v>9170.75</v>
      </c>
      <c r="K58" s="26">
        <v>9163</v>
      </c>
      <c r="L58" s="26">
        <v>9163.25</v>
      </c>
      <c r="M58" s="26">
        <v>9182.25</v>
      </c>
      <c r="N58" s="27">
        <f t="shared" si="0"/>
        <v>-7.75</v>
      </c>
      <c r="O58" s="18">
        <v>-100.44</v>
      </c>
      <c r="P58" s="18">
        <v>7.44</v>
      </c>
      <c r="Q58" s="18">
        <v>-96.72</v>
      </c>
      <c r="R58" s="18">
        <v>17.28</v>
      </c>
      <c r="S58" s="18">
        <f t="shared" si="1"/>
        <v>8214.8000000000047</v>
      </c>
      <c r="T58" s="18">
        <f>MAX(0,MAX($S$7:S58))-S58</f>
        <v>100.44000000000051</v>
      </c>
      <c r="U58" s="9" t="s">
        <v>32</v>
      </c>
      <c r="V58" s="11">
        <v>11</v>
      </c>
    </row>
    <row r="59" spans="1:22" x14ac:dyDescent="0.25">
      <c r="A59" s="11">
        <v>53</v>
      </c>
      <c r="B59" s="25">
        <v>43858</v>
      </c>
      <c r="C59" s="9" t="s">
        <v>99</v>
      </c>
      <c r="D59" s="25">
        <v>43858</v>
      </c>
      <c r="E59" s="9" t="s">
        <v>84</v>
      </c>
      <c r="F59" s="9" t="s">
        <v>85</v>
      </c>
      <c r="G59" s="9" t="s">
        <v>13</v>
      </c>
      <c r="H59" s="9" t="s">
        <v>86</v>
      </c>
      <c r="I59" s="11">
        <v>10</v>
      </c>
      <c r="J59" s="26">
        <v>9050.25</v>
      </c>
      <c r="K59" s="26">
        <v>9105.25</v>
      </c>
      <c r="L59" s="26">
        <v>8984.5</v>
      </c>
      <c r="M59" s="26">
        <v>9272.5</v>
      </c>
      <c r="N59" s="27">
        <f t="shared" si="0"/>
        <v>55</v>
      </c>
      <c r="O59" s="18">
        <v>1087.5999999999999</v>
      </c>
      <c r="P59" s="18">
        <v>12.4</v>
      </c>
      <c r="Q59" s="18">
        <v>-41.2</v>
      </c>
      <c r="R59" s="18">
        <v>1383.8</v>
      </c>
      <c r="S59" s="18">
        <f t="shared" si="1"/>
        <v>9302.4000000000051</v>
      </c>
      <c r="T59" s="18">
        <f>MAX(0,MAX($S$7:S59))-S59</f>
        <v>0</v>
      </c>
      <c r="U59" s="9" t="s">
        <v>36</v>
      </c>
      <c r="V59" s="11">
        <v>67</v>
      </c>
    </row>
    <row r="60" spans="1:22" x14ac:dyDescent="0.25">
      <c r="A60" s="11">
        <v>54</v>
      </c>
      <c r="B60" s="25">
        <v>43864</v>
      </c>
      <c r="C60" s="9" t="s">
        <v>97</v>
      </c>
      <c r="D60" s="25">
        <v>43864</v>
      </c>
      <c r="E60" s="9" t="s">
        <v>84</v>
      </c>
      <c r="F60" s="9" t="s">
        <v>85</v>
      </c>
      <c r="G60" s="9" t="s">
        <v>13</v>
      </c>
      <c r="H60" s="9" t="s">
        <v>86</v>
      </c>
      <c r="I60" s="11">
        <v>6</v>
      </c>
      <c r="J60" s="26">
        <v>9115</v>
      </c>
      <c r="K60" s="26">
        <v>9099.25</v>
      </c>
      <c r="L60" s="26">
        <v>9034.75</v>
      </c>
      <c r="M60" s="26">
        <v>9225</v>
      </c>
      <c r="N60" s="27">
        <f t="shared" si="0"/>
        <v>-15.75</v>
      </c>
      <c r="O60" s="18">
        <v>-196.44</v>
      </c>
      <c r="P60" s="18">
        <v>7.44</v>
      </c>
      <c r="Q60" s="18">
        <v>-321.72000000000003</v>
      </c>
      <c r="R60" s="18">
        <v>485.28</v>
      </c>
      <c r="S60" s="18">
        <f t="shared" si="1"/>
        <v>9105.9600000000046</v>
      </c>
      <c r="T60" s="18">
        <f>MAX(0,MAX($S$7:S60))-S60</f>
        <v>196.44000000000051</v>
      </c>
      <c r="U60" s="9" t="s">
        <v>36</v>
      </c>
      <c r="V60" s="11">
        <v>74</v>
      </c>
    </row>
    <row r="61" spans="1:22" x14ac:dyDescent="0.25">
      <c r="A61" s="11">
        <v>55</v>
      </c>
      <c r="B61" s="25">
        <v>43867</v>
      </c>
      <c r="C61" s="9" t="s">
        <v>100</v>
      </c>
      <c r="D61" s="25">
        <v>43867</v>
      </c>
      <c r="E61" s="9" t="s">
        <v>114</v>
      </c>
      <c r="F61" s="9" t="s">
        <v>89</v>
      </c>
      <c r="G61" s="9" t="s">
        <v>21</v>
      </c>
      <c r="H61" s="9" t="s">
        <v>102</v>
      </c>
      <c r="I61" s="11">
        <v>6</v>
      </c>
      <c r="J61" s="26">
        <v>9376.5</v>
      </c>
      <c r="K61" s="26">
        <v>9375.5</v>
      </c>
      <c r="L61" s="26">
        <v>9408.25</v>
      </c>
      <c r="M61" s="26">
        <v>9375.5</v>
      </c>
      <c r="N61" s="27">
        <f t="shared" si="0"/>
        <v>1</v>
      </c>
      <c r="O61" s="18">
        <v>4.5599999999999996</v>
      </c>
      <c r="P61" s="18">
        <v>7.44</v>
      </c>
      <c r="Q61" s="18">
        <v>-6.72</v>
      </c>
      <c r="R61" s="18">
        <v>8.2799999999999994</v>
      </c>
      <c r="S61" s="18">
        <f t="shared" si="1"/>
        <v>9110.5200000000041</v>
      </c>
      <c r="T61" s="18">
        <f>MAX(0,MAX($S$7:S61))-S61</f>
        <v>191.88000000000102</v>
      </c>
      <c r="U61" s="9" t="s">
        <v>30</v>
      </c>
      <c r="V61" s="11">
        <v>1</v>
      </c>
    </row>
    <row r="62" spans="1:22" x14ac:dyDescent="0.25">
      <c r="A62" s="11">
        <v>56</v>
      </c>
      <c r="B62" s="25">
        <v>43871</v>
      </c>
      <c r="C62" s="9" t="s">
        <v>83</v>
      </c>
      <c r="D62" s="25">
        <v>43871</v>
      </c>
      <c r="E62" s="9" t="s">
        <v>84</v>
      </c>
      <c r="F62" s="9" t="s">
        <v>85</v>
      </c>
      <c r="G62" s="9" t="s">
        <v>13</v>
      </c>
      <c r="H62" s="9" t="s">
        <v>96</v>
      </c>
      <c r="I62" s="11">
        <v>6</v>
      </c>
      <c r="J62" s="26">
        <v>9448.25</v>
      </c>
      <c r="K62" s="26">
        <v>9526.5</v>
      </c>
      <c r="L62" s="26">
        <v>9368</v>
      </c>
      <c r="M62" s="26">
        <v>9535</v>
      </c>
      <c r="N62" s="27">
        <f t="shared" si="0"/>
        <v>78.25</v>
      </c>
      <c r="O62" s="18">
        <v>931.56</v>
      </c>
      <c r="P62" s="18">
        <v>7.44</v>
      </c>
      <c r="Q62" s="18">
        <v>-48.72</v>
      </c>
      <c r="R62" s="18">
        <v>971.28</v>
      </c>
      <c r="S62" s="18">
        <f t="shared" si="1"/>
        <v>10042.080000000004</v>
      </c>
      <c r="T62" s="18">
        <f>MAX(0,MAX($S$7:S62))-S62</f>
        <v>0</v>
      </c>
      <c r="U62" s="9" t="s">
        <v>36</v>
      </c>
      <c r="V62" s="11">
        <v>73</v>
      </c>
    </row>
    <row r="63" spans="1:22" x14ac:dyDescent="0.25">
      <c r="A63" s="11">
        <v>57</v>
      </c>
      <c r="B63" s="25">
        <v>43872</v>
      </c>
      <c r="C63" s="9" t="s">
        <v>100</v>
      </c>
      <c r="D63" s="25">
        <v>43872</v>
      </c>
      <c r="E63" s="9" t="s">
        <v>103</v>
      </c>
      <c r="F63" s="9" t="s">
        <v>89</v>
      </c>
      <c r="G63" s="9" t="s">
        <v>21</v>
      </c>
      <c r="H63" s="9" t="s">
        <v>102</v>
      </c>
      <c r="I63" s="11">
        <v>6</v>
      </c>
      <c r="J63" s="26">
        <v>9566</v>
      </c>
      <c r="K63" s="26">
        <v>9582.25</v>
      </c>
      <c r="L63" s="26">
        <v>9582</v>
      </c>
      <c r="M63" s="26">
        <v>9525.25</v>
      </c>
      <c r="N63" s="27">
        <f t="shared" si="0"/>
        <v>-16.25</v>
      </c>
      <c r="O63" s="18">
        <v>-202.44</v>
      </c>
      <c r="P63" s="18">
        <v>7.44</v>
      </c>
      <c r="Q63" s="18">
        <v>-198.72</v>
      </c>
      <c r="R63" s="18">
        <v>110.28</v>
      </c>
      <c r="S63" s="18">
        <f t="shared" si="1"/>
        <v>9839.6400000000031</v>
      </c>
      <c r="T63" s="18">
        <f>MAX(0,MAX($S$7:S63))-S63</f>
        <v>202.44000000000051</v>
      </c>
      <c r="U63" s="9" t="s">
        <v>32</v>
      </c>
      <c r="V63" s="11">
        <v>5</v>
      </c>
    </row>
    <row r="64" spans="1:22" x14ac:dyDescent="0.25">
      <c r="A64" s="11">
        <v>58</v>
      </c>
      <c r="B64" s="25">
        <v>43882</v>
      </c>
      <c r="C64" s="9" t="s">
        <v>110</v>
      </c>
      <c r="D64" s="25">
        <v>43882</v>
      </c>
      <c r="E64" s="9" t="s">
        <v>94</v>
      </c>
      <c r="F64" s="9" t="s">
        <v>89</v>
      </c>
      <c r="G64" s="9" t="s">
        <v>15</v>
      </c>
      <c r="H64" s="9" t="s">
        <v>86</v>
      </c>
      <c r="I64" s="11">
        <v>6</v>
      </c>
      <c r="J64" s="26">
        <v>9494</v>
      </c>
      <c r="K64" s="26">
        <v>9522.25</v>
      </c>
      <c r="L64" s="26">
        <v>9522</v>
      </c>
      <c r="M64" s="26">
        <v>9463.25</v>
      </c>
      <c r="N64" s="27">
        <f t="shared" si="0"/>
        <v>-28.25</v>
      </c>
      <c r="O64" s="18">
        <v>-346.44</v>
      </c>
      <c r="P64" s="18">
        <v>7.44</v>
      </c>
      <c r="Q64" s="18">
        <v>-342.72</v>
      </c>
      <c r="R64" s="18">
        <v>14.28</v>
      </c>
      <c r="S64" s="18">
        <f t="shared" si="1"/>
        <v>9493.2000000000025</v>
      </c>
      <c r="T64" s="18">
        <f>MAX(0,MAX($S$7:S64))-S64</f>
        <v>548.88000000000102</v>
      </c>
      <c r="U64" s="9" t="s">
        <v>32</v>
      </c>
      <c r="V64" s="11">
        <v>2</v>
      </c>
    </row>
    <row r="65" spans="1:22" x14ac:dyDescent="0.25">
      <c r="A65" s="11">
        <v>59</v>
      </c>
      <c r="B65" s="25">
        <v>43886</v>
      </c>
      <c r="C65" s="9" t="s">
        <v>100</v>
      </c>
      <c r="D65" s="25">
        <v>43886</v>
      </c>
      <c r="E65" s="9" t="s">
        <v>94</v>
      </c>
      <c r="F65" s="9" t="s">
        <v>89</v>
      </c>
      <c r="G65" s="9" t="s">
        <v>21</v>
      </c>
      <c r="H65" s="9" t="s">
        <v>102</v>
      </c>
      <c r="I65" s="11">
        <v>6</v>
      </c>
      <c r="J65" s="26">
        <v>9121.5</v>
      </c>
      <c r="K65" s="26">
        <v>9085</v>
      </c>
      <c r="L65" s="26">
        <v>9191</v>
      </c>
      <c r="M65" s="26">
        <v>9085</v>
      </c>
      <c r="N65" s="27">
        <f t="shared" si="0"/>
        <v>36.5</v>
      </c>
      <c r="O65" s="18">
        <v>430.56</v>
      </c>
      <c r="P65" s="18">
        <v>7.44</v>
      </c>
      <c r="Q65" s="18">
        <v>-318.72000000000003</v>
      </c>
      <c r="R65" s="18">
        <v>434.28</v>
      </c>
      <c r="S65" s="18">
        <f t="shared" si="1"/>
        <v>9923.760000000002</v>
      </c>
      <c r="T65" s="18">
        <f>MAX(0,MAX($S$7:S65))-S65</f>
        <v>118.32000000000153</v>
      </c>
      <c r="U65" s="9" t="s">
        <v>30</v>
      </c>
      <c r="V65" s="11">
        <v>8</v>
      </c>
    </row>
    <row r="66" spans="1:22" x14ac:dyDescent="0.25">
      <c r="A66" s="11">
        <v>60</v>
      </c>
      <c r="B66" s="25">
        <v>43886</v>
      </c>
      <c r="C66" s="9" t="s">
        <v>120</v>
      </c>
      <c r="D66" s="25">
        <v>43886</v>
      </c>
      <c r="E66" s="9" t="s">
        <v>121</v>
      </c>
      <c r="F66" s="9" t="s">
        <v>85</v>
      </c>
      <c r="G66" s="9" t="s">
        <v>17</v>
      </c>
      <c r="H66" s="9" t="s">
        <v>86</v>
      </c>
      <c r="I66" s="11">
        <v>2</v>
      </c>
      <c r="J66" s="26">
        <v>9023.25</v>
      </c>
      <c r="K66" s="26">
        <v>8942.75</v>
      </c>
      <c r="L66" s="26">
        <v>8943</v>
      </c>
      <c r="M66" s="26">
        <v>9135</v>
      </c>
      <c r="N66" s="27">
        <f t="shared" si="0"/>
        <v>-80.5</v>
      </c>
      <c r="O66" s="18">
        <v>-324.48</v>
      </c>
      <c r="P66" s="18">
        <v>2.48</v>
      </c>
      <c r="Q66" s="18">
        <v>-323.24</v>
      </c>
      <c r="R66" s="18">
        <v>99.76</v>
      </c>
      <c r="S66" s="18">
        <f t="shared" si="1"/>
        <v>9599.2800000000025</v>
      </c>
      <c r="T66" s="18">
        <f>MAX(0,MAX($S$7:S66))-S66</f>
        <v>442.80000000000109</v>
      </c>
      <c r="U66" s="9" t="s">
        <v>32</v>
      </c>
      <c r="V66" s="11">
        <v>18</v>
      </c>
    </row>
    <row r="67" spans="1:22" x14ac:dyDescent="0.25">
      <c r="A67" s="11">
        <v>61</v>
      </c>
      <c r="B67" s="25">
        <v>43892</v>
      </c>
      <c r="C67" s="9" t="s">
        <v>100</v>
      </c>
      <c r="D67" s="25">
        <v>43892</v>
      </c>
      <c r="E67" s="9" t="s">
        <v>103</v>
      </c>
      <c r="F67" s="9" t="s">
        <v>89</v>
      </c>
      <c r="G67" s="9" t="s">
        <v>21</v>
      </c>
      <c r="H67" s="9" t="s">
        <v>102</v>
      </c>
      <c r="I67" s="11">
        <v>6</v>
      </c>
      <c r="J67" s="26">
        <v>8533.25</v>
      </c>
      <c r="K67" s="26">
        <v>8476</v>
      </c>
      <c r="L67" s="26">
        <v>8596.5</v>
      </c>
      <c r="M67" s="26">
        <v>8476</v>
      </c>
      <c r="N67" s="27">
        <f t="shared" si="0"/>
        <v>57.25</v>
      </c>
      <c r="O67" s="18">
        <v>679.56</v>
      </c>
      <c r="P67" s="18">
        <v>7.44</v>
      </c>
      <c r="Q67" s="18">
        <v>-558.72</v>
      </c>
      <c r="R67" s="18">
        <v>683.28</v>
      </c>
      <c r="S67" s="18">
        <f t="shared" si="1"/>
        <v>10278.840000000002</v>
      </c>
      <c r="T67" s="18">
        <f>MAX(0,MAX($S$7:S67))-S67</f>
        <v>0</v>
      </c>
      <c r="U67" s="9" t="s">
        <v>30</v>
      </c>
      <c r="V67" s="11">
        <v>5</v>
      </c>
    </row>
    <row r="68" spans="1:22" x14ac:dyDescent="0.25">
      <c r="A68" s="11">
        <v>62</v>
      </c>
      <c r="B68" s="25">
        <v>43908</v>
      </c>
      <c r="C68" s="9" t="s">
        <v>122</v>
      </c>
      <c r="D68" s="25">
        <v>43908</v>
      </c>
      <c r="E68" s="9" t="s">
        <v>123</v>
      </c>
      <c r="F68" s="9" t="s">
        <v>85</v>
      </c>
      <c r="G68" s="9" t="s">
        <v>17</v>
      </c>
      <c r="H68" s="9" t="s">
        <v>96</v>
      </c>
      <c r="I68" s="11">
        <v>2</v>
      </c>
      <c r="J68" s="26">
        <v>6943.25</v>
      </c>
      <c r="K68" s="26">
        <v>7096.5</v>
      </c>
      <c r="L68" s="26">
        <v>6863</v>
      </c>
      <c r="M68" s="26">
        <v>7096.43</v>
      </c>
      <c r="N68" s="27">
        <f t="shared" si="0"/>
        <v>153.25</v>
      </c>
      <c r="O68" s="18">
        <v>610.52</v>
      </c>
      <c r="P68" s="18">
        <v>2.48</v>
      </c>
      <c r="Q68" s="18">
        <v>-252.24</v>
      </c>
      <c r="R68" s="18">
        <v>611.76</v>
      </c>
      <c r="S68" s="18">
        <f t="shared" si="1"/>
        <v>10889.360000000002</v>
      </c>
      <c r="T68" s="18">
        <f>MAX(0,MAX($S$7:S68))-S68</f>
        <v>0</v>
      </c>
      <c r="U68" s="9" t="s">
        <v>30</v>
      </c>
      <c r="V68" s="11">
        <v>15</v>
      </c>
    </row>
    <row r="69" spans="1:22" x14ac:dyDescent="0.25">
      <c r="A69" s="11">
        <v>63</v>
      </c>
      <c r="B69" s="25">
        <v>43910</v>
      </c>
      <c r="C69" s="9" t="s">
        <v>100</v>
      </c>
      <c r="D69" s="25">
        <v>43910</v>
      </c>
      <c r="E69" s="9" t="s">
        <v>124</v>
      </c>
      <c r="F69" s="9" t="s">
        <v>89</v>
      </c>
      <c r="G69" s="9" t="s">
        <v>21</v>
      </c>
      <c r="H69" s="9" t="s">
        <v>102</v>
      </c>
      <c r="I69" s="11">
        <v>6</v>
      </c>
      <c r="J69" s="26">
        <v>7322.25</v>
      </c>
      <c r="K69" s="26">
        <v>7470.5</v>
      </c>
      <c r="L69" s="26">
        <v>7470.25</v>
      </c>
      <c r="M69" s="26">
        <v>7270.75</v>
      </c>
      <c r="N69" s="27">
        <f t="shared" si="0"/>
        <v>-148.25</v>
      </c>
      <c r="O69" s="18">
        <v>-1786.44</v>
      </c>
      <c r="P69" s="18">
        <v>7.44</v>
      </c>
      <c r="Q69" s="18">
        <v>-1782.72</v>
      </c>
      <c r="R69" s="18">
        <v>407.28</v>
      </c>
      <c r="S69" s="18">
        <f t="shared" si="1"/>
        <v>9102.9200000000019</v>
      </c>
      <c r="T69" s="18">
        <f>MAX(0,MAX($S$7:S69))-S69</f>
        <v>1786.4400000000005</v>
      </c>
      <c r="U69" s="9" t="s">
        <v>32</v>
      </c>
      <c r="V69" s="11">
        <v>15</v>
      </c>
    </row>
    <row r="70" spans="1:22" x14ac:dyDescent="0.25">
      <c r="A70" s="11">
        <v>64</v>
      </c>
      <c r="B70" s="25">
        <v>43920</v>
      </c>
      <c r="C70" s="9" t="s">
        <v>100</v>
      </c>
      <c r="D70" s="25">
        <v>43920</v>
      </c>
      <c r="E70" s="9" t="s">
        <v>87</v>
      </c>
      <c r="F70" s="9" t="s">
        <v>89</v>
      </c>
      <c r="G70" s="9" t="s">
        <v>21</v>
      </c>
      <c r="H70" s="9" t="s">
        <v>102</v>
      </c>
      <c r="I70" s="11">
        <v>6</v>
      </c>
      <c r="J70" s="26">
        <v>7660.25</v>
      </c>
      <c r="K70" s="26">
        <v>7713</v>
      </c>
      <c r="L70" s="26">
        <v>7712.75</v>
      </c>
      <c r="M70" s="26">
        <v>7572.75</v>
      </c>
      <c r="N70" s="27">
        <f t="shared" si="0"/>
        <v>-52.75</v>
      </c>
      <c r="O70" s="18">
        <v>-640.44000000000005</v>
      </c>
      <c r="P70" s="18">
        <v>7.44</v>
      </c>
      <c r="Q70" s="18">
        <v>-636.72</v>
      </c>
      <c r="R70" s="18">
        <v>248.28</v>
      </c>
      <c r="S70" s="18">
        <f t="shared" si="1"/>
        <v>8462.4800000000014</v>
      </c>
      <c r="T70" s="18">
        <f>MAX(0,MAX($S$7:S70))-S70</f>
        <v>2426.880000000001</v>
      </c>
      <c r="U70" s="9" t="s">
        <v>32</v>
      </c>
      <c r="V70" s="11">
        <v>4</v>
      </c>
    </row>
    <row r="71" spans="1:22" x14ac:dyDescent="0.25">
      <c r="A71" s="11">
        <v>65</v>
      </c>
      <c r="B71" s="25">
        <v>43927</v>
      </c>
      <c r="C71" s="9" t="s">
        <v>98</v>
      </c>
      <c r="D71" s="25">
        <v>43927</v>
      </c>
      <c r="E71" s="9" t="s">
        <v>125</v>
      </c>
      <c r="F71" s="9" t="s">
        <v>85</v>
      </c>
      <c r="G71" s="9" t="s">
        <v>15</v>
      </c>
      <c r="H71" s="9" t="s">
        <v>86</v>
      </c>
      <c r="I71" s="11">
        <v>6</v>
      </c>
      <c r="J71" s="26">
        <v>7857.75</v>
      </c>
      <c r="K71" s="26">
        <v>7935</v>
      </c>
      <c r="L71" s="26">
        <v>7777.5</v>
      </c>
      <c r="M71" s="26">
        <v>7935</v>
      </c>
      <c r="N71" s="27">
        <f t="shared" ref="N71:N134" si="2">(K71-J71)*IF(F71="Long",1,-1)</f>
        <v>77.25</v>
      </c>
      <c r="O71" s="18">
        <v>919.56</v>
      </c>
      <c r="P71" s="18">
        <v>7.44</v>
      </c>
      <c r="Q71" s="18">
        <v>-243.72</v>
      </c>
      <c r="R71" s="18">
        <v>923.28</v>
      </c>
      <c r="S71" s="18">
        <f t="shared" si="1"/>
        <v>9382.0400000000009</v>
      </c>
      <c r="T71" s="18">
        <f>MAX(0,MAX($S$7:S71))-S71</f>
        <v>1507.3200000000015</v>
      </c>
      <c r="U71" s="9" t="s">
        <v>30</v>
      </c>
      <c r="V71" s="11">
        <v>32</v>
      </c>
    </row>
    <row r="72" spans="1:22" x14ac:dyDescent="0.25">
      <c r="A72" s="11">
        <v>66</v>
      </c>
      <c r="B72" s="25">
        <v>43927</v>
      </c>
      <c r="C72" s="9" t="s">
        <v>125</v>
      </c>
      <c r="D72" s="25">
        <v>43927</v>
      </c>
      <c r="E72" s="9" t="s">
        <v>126</v>
      </c>
      <c r="F72" s="9" t="s">
        <v>85</v>
      </c>
      <c r="G72" s="9" t="s">
        <v>19</v>
      </c>
      <c r="H72" s="9" t="s">
        <v>91</v>
      </c>
      <c r="I72" s="11">
        <v>4</v>
      </c>
      <c r="J72" s="26">
        <v>7936.5</v>
      </c>
      <c r="K72" s="26">
        <v>7916.25</v>
      </c>
      <c r="L72" s="26">
        <v>7916.5</v>
      </c>
      <c r="M72" s="26">
        <v>7985</v>
      </c>
      <c r="N72" s="27">
        <f t="shared" si="2"/>
        <v>-20.25</v>
      </c>
      <c r="O72" s="18">
        <v>-166.96</v>
      </c>
      <c r="P72" s="18">
        <v>4.96</v>
      </c>
      <c r="Q72" s="18">
        <v>-164.48</v>
      </c>
      <c r="R72" s="18">
        <v>199.52</v>
      </c>
      <c r="S72" s="18">
        <f t="shared" ref="S72:S135" si="3">S71+O72</f>
        <v>9215.0800000000017</v>
      </c>
      <c r="T72" s="18">
        <f>MAX(0,MAX($S$7:S72))-S72</f>
        <v>1674.2800000000007</v>
      </c>
      <c r="U72" s="9" t="s">
        <v>32</v>
      </c>
      <c r="V72" s="11">
        <v>17</v>
      </c>
    </row>
    <row r="73" spans="1:22" x14ac:dyDescent="0.25">
      <c r="A73" s="11">
        <v>67</v>
      </c>
      <c r="B73" s="25">
        <v>43934</v>
      </c>
      <c r="C73" s="9" t="s">
        <v>100</v>
      </c>
      <c r="D73" s="25">
        <v>43934</v>
      </c>
      <c r="E73" s="9" t="s">
        <v>114</v>
      </c>
      <c r="F73" s="9" t="s">
        <v>85</v>
      </c>
      <c r="G73" s="9" t="s">
        <v>21</v>
      </c>
      <c r="H73" s="9" t="s">
        <v>102</v>
      </c>
      <c r="I73" s="11">
        <v>6</v>
      </c>
      <c r="J73" s="26">
        <v>8196.75</v>
      </c>
      <c r="K73" s="26">
        <v>8176</v>
      </c>
      <c r="L73" s="26">
        <v>8176.25</v>
      </c>
      <c r="M73" s="26">
        <v>8226</v>
      </c>
      <c r="N73" s="27">
        <f t="shared" si="2"/>
        <v>-20.75</v>
      </c>
      <c r="O73" s="18">
        <v>-256.44</v>
      </c>
      <c r="P73" s="18">
        <v>7.44</v>
      </c>
      <c r="Q73" s="18">
        <v>-252.72</v>
      </c>
      <c r="R73" s="18">
        <v>47.28</v>
      </c>
      <c r="S73" s="18">
        <f t="shared" si="3"/>
        <v>8958.6400000000012</v>
      </c>
      <c r="T73" s="18">
        <f>MAX(0,MAX($S$7:S73))-S73</f>
        <v>1930.7200000000012</v>
      </c>
      <c r="U73" s="9" t="s">
        <v>32</v>
      </c>
      <c r="V73" s="11">
        <v>1</v>
      </c>
    </row>
    <row r="74" spans="1:22" x14ac:dyDescent="0.25">
      <c r="A74" s="11">
        <v>68</v>
      </c>
      <c r="B74" s="25">
        <v>43934</v>
      </c>
      <c r="C74" s="9" t="s">
        <v>94</v>
      </c>
      <c r="D74" s="25">
        <v>43934</v>
      </c>
      <c r="E74" s="9" t="s">
        <v>127</v>
      </c>
      <c r="F74" s="9" t="s">
        <v>89</v>
      </c>
      <c r="G74" s="9" t="s">
        <v>15</v>
      </c>
      <c r="H74" s="9" t="s">
        <v>86</v>
      </c>
      <c r="I74" s="11">
        <v>6</v>
      </c>
      <c r="J74" s="26">
        <v>8165</v>
      </c>
      <c r="K74" s="26">
        <v>8245.5</v>
      </c>
      <c r="L74" s="26">
        <v>8245.25</v>
      </c>
      <c r="M74" s="26">
        <v>8082.29</v>
      </c>
      <c r="N74" s="27">
        <f t="shared" si="2"/>
        <v>-80.5</v>
      </c>
      <c r="O74" s="18">
        <v>-973.44</v>
      </c>
      <c r="P74" s="18">
        <v>7.44</v>
      </c>
      <c r="Q74" s="18">
        <v>-969.72</v>
      </c>
      <c r="R74" s="18">
        <v>281.27999999999997</v>
      </c>
      <c r="S74" s="18">
        <f t="shared" si="3"/>
        <v>7985.2000000000007</v>
      </c>
      <c r="T74" s="18">
        <f>MAX(0,MAX($S$7:S74))-S74</f>
        <v>2904.1600000000017</v>
      </c>
      <c r="U74" s="9" t="s">
        <v>32</v>
      </c>
      <c r="V74" s="11">
        <v>42</v>
      </c>
    </row>
    <row r="75" spans="1:22" x14ac:dyDescent="0.25">
      <c r="A75" s="11">
        <v>69</v>
      </c>
      <c r="B75" s="25">
        <v>43935</v>
      </c>
      <c r="C75" s="9" t="s">
        <v>83</v>
      </c>
      <c r="D75" s="25">
        <v>43935</v>
      </c>
      <c r="E75" s="9" t="s">
        <v>128</v>
      </c>
      <c r="F75" s="9" t="s">
        <v>85</v>
      </c>
      <c r="G75" s="9" t="s">
        <v>15</v>
      </c>
      <c r="H75" s="9" t="s">
        <v>86</v>
      </c>
      <c r="I75" s="11">
        <v>6</v>
      </c>
      <c r="J75" s="26">
        <v>8590.25</v>
      </c>
      <c r="K75" s="26">
        <v>8656.75</v>
      </c>
      <c r="L75" s="26">
        <v>8510</v>
      </c>
      <c r="M75" s="26">
        <v>8656.68</v>
      </c>
      <c r="N75" s="27">
        <f t="shared" si="2"/>
        <v>66.5</v>
      </c>
      <c r="O75" s="18">
        <v>790.56</v>
      </c>
      <c r="P75" s="18">
        <v>7.44</v>
      </c>
      <c r="Q75" s="18">
        <v>-582.72</v>
      </c>
      <c r="R75" s="18">
        <v>794.28</v>
      </c>
      <c r="S75" s="18">
        <f t="shared" si="3"/>
        <v>8775.76</v>
      </c>
      <c r="T75" s="18">
        <f>MAX(0,MAX($S$7:S75))-S75</f>
        <v>2113.6000000000022</v>
      </c>
      <c r="U75" s="9" t="s">
        <v>30</v>
      </c>
      <c r="V75" s="11">
        <v>35</v>
      </c>
    </row>
    <row r="76" spans="1:22" x14ac:dyDescent="0.25">
      <c r="A76" s="11">
        <v>70</v>
      </c>
      <c r="B76" s="25">
        <v>43937</v>
      </c>
      <c r="C76" s="9" t="s">
        <v>100</v>
      </c>
      <c r="D76" s="25">
        <v>43937</v>
      </c>
      <c r="E76" s="9" t="s">
        <v>129</v>
      </c>
      <c r="F76" s="9" t="s">
        <v>89</v>
      </c>
      <c r="G76" s="9" t="s">
        <v>21</v>
      </c>
      <c r="H76" s="9" t="s">
        <v>102</v>
      </c>
      <c r="I76" s="11">
        <v>6</v>
      </c>
      <c r="J76" s="26">
        <v>8669.5</v>
      </c>
      <c r="K76" s="26">
        <v>8698</v>
      </c>
      <c r="L76" s="26">
        <v>8697.75</v>
      </c>
      <c r="M76" s="26">
        <v>8582</v>
      </c>
      <c r="N76" s="27">
        <f t="shared" si="2"/>
        <v>-28.5</v>
      </c>
      <c r="O76" s="18">
        <v>-349.44</v>
      </c>
      <c r="P76" s="18">
        <v>7.44</v>
      </c>
      <c r="Q76" s="18">
        <v>-345.72</v>
      </c>
      <c r="R76" s="18">
        <v>920.28</v>
      </c>
      <c r="S76" s="18">
        <f t="shared" si="3"/>
        <v>8426.32</v>
      </c>
      <c r="T76" s="18">
        <f>MAX(0,MAX($S$7:S76))-S76</f>
        <v>2463.0400000000027</v>
      </c>
      <c r="U76" s="9" t="s">
        <v>32</v>
      </c>
      <c r="V76" s="11">
        <v>13</v>
      </c>
    </row>
    <row r="77" spans="1:22" x14ac:dyDescent="0.25">
      <c r="A77" s="11">
        <v>71</v>
      </c>
      <c r="B77" s="25">
        <v>43938</v>
      </c>
      <c r="C77" s="9" t="s">
        <v>100</v>
      </c>
      <c r="D77" s="25">
        <v>43938</v>
      </c>
      <c r="E77" s="9" t="s">
        <v>129</v>
      </c>
      <c r="F77" s="9" t="s">
        <v>89</v>
      </c>
      <c r="G77" s="9" t="s">
        <v>21</v>
      </c>
      <c r="H77" s="9" t="s">
        <v>102</v>
      </c>
      <c r="I77" s="11">
        <v>6</v>
      </c>
      <c r="J77" s="26">
        <v>8794.5</v>
      </c>
      <c r="K77" s="26">
        <v>8743.5</v>
      </c>
      <c r="L77" s="26">
        <v>8871.75</v>
      </c>
      <c r="M77" s="26">
        <v>8743.5</v>
      </c>
      <c r="N77" s="27">
        <f t="shared" si="2"/>
        <v>51</v>
      </c>
      <c r="O77" s="18">
        <v>604.55999999999995</v>
      </c>
      <c r="P77" s="18">
        <v>7.44</v>
      </c>
      <c r="Q77" s="18">
        <v>-633.72</v>
      </c>
      <c r="R77" s="18">
        <v>608.28</v>
      </c>
      <c r="S77" s="18">
        <f t="shared" si="3"/>
        <v>9030.8799999999992</v>
      </c>
      <c r="T77" s="18">
        <f>MAX(0,MAX($S$7:S77))-S77</f>
        <v>1858.4800000000032</v>
      </c>
      <c r="U77" s="9" t="s">
        <v>30</v>
      </c>
      <c r="V77" s="11">
        <v>13</v>
      </c>
    </row>
    <row r="78" spans="1:22" x14ac:dyDescent="0.25">
      <c r="A78" s="11">
        <v>72</v>
      </c>
      <c r="B78" s="25">
        <v>43941</v>
      </c>
      <c r="C78" s="9" t="s">
        <v>100</v>
      </c>
      <c r="D78" s="25">
        <v>43941</v>
      </c>
      <c r="E78" s="9" t="s">
        <v>129</v>
      </c>
      <c r="F78" s="9" t="s">
        <v>85</v>
      </c>
      <c r="G78" s="9" t="s">
        <v>21</v>
      </c>
      <c r="H78" s="9" t="s">
        <v>102</v>
      </c>
      <c r="I78" s="11">
        <v>6</v>
      </c>
      <c r="J78" s="26">
        <v>8746</v>
      </c>
      <c r="K78" s="26">
        <v>8815.75</v>
      </c>
      <c r="L78" s="26">
        <v>8729.25</v>
      </c>
      <c r="M78" s="26">
        <v>8815.75</v>
      </c>
      <c r="N78" s="27">
        <f t="shared" si="2"/>
        <v>69.75</v>
      </c>
      <c r="O78" s="18">
        <v>829.56</v>
      </c>
      <c r="P78" s="18">
        <v>7.44</v>
      </c>
      <c r="Q78" s="18">
        <v>-186.72</v>
      </c>
      <c r="R78" s="18">
        <v>833.28</v>
      </c>
      <c r="S78" s="18">
        <f t="shared" si="3"/>
        <v>9860.4399999999987</v>
      </c>
      <c r="T78" s="18">
        <f>MAX(0,MAX($S$7:S78))-S78</f>
        <v>1028.9200000000037</v>
      </c>
      <c r="U78" s="9" t="s">
        <v>30</v>
      </c>
      <c r="V78" s="11">
        <v>13</v>
      </c>
    </row>
    <row r="79" spans="1:22" x14ac:dyDescent="0.25">
      <c r="A79" s="11">
        <v>73</v>
      </c>
      <c r="B79" s="25">
        <v>43941</v>
      </c>
      <c r="C79" s="9" t="s">
        <v>130</v>
      </c>
      <c r="D79" s="25">
        <v>43941</v>
      </c>
      <c r="E79" s="9" t="s">
        <v>123</v>
      </c>
      <c r="F79" s="9" t="s">
        <v>89</v>
      </c>
      <c r="G79" s="9" t="s">
        <v>17</v>
      </c>
      <c r="H79" s="9" t="s">
        <v>113</v>
      </c>
      <c r="I79" s="11">
        <v>2</v>
      </c>
      <c r="J79" s="26">
        <v>8798.75</v>
      </c>
      <c r="K79" s="26">
        <v>8715</v>
      </c>
      <c r="L79" s="26">
        <v>8879</v>
      </c>
      <c r="M79" s="26">
        <v>8715</v>
      </c>
      <c r="N79" s="27">
        <f t="shared" si="2"/>
        <v>83.75</v>
      </c>
      <c r="O79" s="18">
        <v>332.52</v>
      </c>
      <c r="P79" s="18">
        <v>2.48</v>
      </c>
      <c r="Q79" s="18">
        <v>-15.24</v>
      </c>
      <c r="R79" s="18">
        <v>333.76</v>
      </c>
      <c r="S79" s="18">
        <f t="shared" si="3"/>
        <v>10192.959999999999</v>
      </c>
      <c r="T79" s="18">
        <f>MAX(0,MAX($S$7:S79))-S79</f>
        <v>696.40000000000327</v>
      </c>
      <c r="U79" s="9" t="s">
        <v>30</v>
      </c>
      <c r="V79" s="11">
        <v>20</v>
      </c>
    </row>
    <row r="80" spans="1:22" x14ac:dyDescent="0.25">
      <c r="A80" s="11">
        <v>74</v>
      </c>
      <c r="B80" s="25">
        <v>43943</v>
      </c>
      <c r="C80" s="9" t="s">
        <v>117</v>
      </c>
      <c r="D80" s="25">
        <v>43943</v>
      </c>
      <c r="E80" s="9" t="s">
        <v>84</v>
      </c>
      <c r="F80" s="9" t="s">
        <v>85</v>
      </c>
      <c r="G80" s="9" t="s">
        <v>13</v>
      </c>
      <c r="H80" s="9" t="s">
        <v>86</v>
      </c>
      <c r="I80" s="11">
        <v>6</v>
      </c>
      <c r="J80" s="26">
        <v>8601.75</v>
      </c>
      <c r="K80" s="26">
        <v>8630</v>
      </c>
      <c r="L80" s="26">
        <v>8521.5</v>
      </c>
      <c r="M80" s="26">
        <v>8831</v>
      </c>
      <c r="N80" s="27">
        <f t="shared" si="2"/>
        <v>28.25</v>
      </c>
      <c r="O80" s="18">
        <v>331.56</v>
      </c>
      <c r="P80" s="18">
        <v>7.44</v>
      </c>
      <c r="Q80" s="18">
        <v>-162.72</v>
      </c>
      <c r="R80" s="18">
        <v>1166.28</v>
      </c>
      <c r="S80" s="18">
        <f t="shared" si="3"/>
        <v>10524.519999999999</v>
      </c>
      <c r="T80" s="18">
        <f>MAX(0,MAX($S$7:S80))-S80</f>
        <v>364.84000000000378</v>
      </c>
      <c r="U80" s="9" t="s">
        <v>36</v>
      </c>
      <c r="V80" s="11">
        <v>52</v>
      </c>
    </row>
    <row r="81" spans="1:22" x14ac:dyDescent="0.25">
      <c r="A81" s="11">
        <v>75</v>
      </c>
      <c r="B81" s="25">
        <v>43944</v>
      </c>
      <c r="C81" s="9" t="s">
        <v>94</v>
      </c>
      <c r="D81" s="25">
        <v>43944</v>
      </c>
      <c r="E81" s="9" t="s">
        <v>131</v>
      </c>
      <c r="F81" s="9" t="s">
        <v>85</v>
      </c>
      <c r="G81" s="9" t="s">
        <v>13</v>
      </c>
      <c r="H81" s="9" t="s">
        <v>86</v>
      </c>
      <c r="I81" s="11">
        <v>6</v>
      </c>
      <c r="J81" s="26">
        <v>8752.5</v>
      </c>
      <c r="K81" s="26">
        <v>8672</v>
      </c>
      <c r="L81" s="26">
        <v>8672.25</v>
      </c>
      <c r="M81" s="26">
        <v>8835</v>
      </c>
      <c r="N81" s="27">
        <f t="shared" si="2"/>
        <v>-80.5</v>
      </c>
      <c r="O81" s="18">
        <v>-973.44</v>
      </c>
      <c r="P81" s="18">
        <v>7.44</v>
      </c>
      <c r="Q81" s="18">
        <v>-969.72</v>
      </c>
      <c r="R81" s="18">
        <v>410.28</v>
      </c>
      <c r="S81" s="18">
        <f t="shared" si="3"/>
        <v>9551.0799999999981</v>
      </c>
      <c r="T81" s="18">
        <f>MAX(0,MAX($S$7:S81))-S81</f>
        <v>1338.2800000000043</v>
      </c>
      <c r="U81" s="9" t="s">
        <v>32</v>
      </c>
      <c r="V81" s="11">
        <v>29</v>
      </c>
    </row>
    <row r="82" spans="1:22" x14ac:dyDescent="0.25">
      <c r="A82" s="11">
        <v>76</v>
      </c>
      <c r="B82" s="25">
        <v>43948</v>
      </c>
      <c r="C82" s="9" t="s">
        <v>100</v>
      </c>
      <c r="D82" s="25">
        <v>43948</v>
      </c>
      <c r="E82" s="9" t="s">
        <v>83</v>
      </c>
      <c r="F82" s="9" t="s">
        <v>89</v>
      </c>
      <c r="G82" s="9" t="s">
        <v>21</v>
      </c>
      <c r="H82" s="9" t="s">
        <v>102</v>
      </c>
      <c r="I82" s="11">
        <v>6</v>
      </c>
      <c r="J82" s="26">
        <v>8831.5</v>
      </c>
      <c r="K82" s="26">
        <v>8859.75</v>
      </c>
      <c r="L82" s="26">
        <v>8859.5</v>
      </c>
      <c r="M82" s="26">
        <v>8771</v>
      </c>
      <c r="N82" s="27">
        <f t="shared" si="2"/>
        <v>-28.25</v>
      </c>
      <c r="O82" s="18">
        <v>-346.44</v>
      </c>
      <c r="P82" s="18">
        <v>7.44</v>
      </c>
      <c r="Q82" s="18">
        <v>-342.72</v>
      </c>
      <c r="R82" s="18">
        <v>29.28</v>
      </c>
      <c r="S82" s="18">
        <f t="shared" si="3"/>
        <v>9204.6399999999976</v>
      </c>
      <c r="T82" s="18">
        <f>MAX(0,MAX($S$7:S82))-S82</f>
        <v>1684.7200000000048</v>
      </c>
      <c r="U82" s="9" t="s">
        <v>32</v>
      </c>
      <c r="V82" s="11">
        <v>3</v>
      </c>
    </row>
    <row r="83" spans="1:22" x14ac:dyDescent="0.25">
      <c r="A83" s="11">
        <v>77</v>
      </c>
      <c r="B83" s="25">
        <v>43949</v>
      </c>
      <c r="C83" s="9" t="s">
        <v>100</v>
      </c>
      <c r="D83" s="25">
        <v>43949</v>
      </c>
      <c r="E83" s="9" t="s">
        <v>87</v>
      </c>
      <c r="F83" s="9" t="s">
        <v>89</v>
      </c>
      <c r="G83" s="9" t="s">
        <v>21</v>
      </c>
      <c r="H83" s="9" t="s">
        <v>102</v>
      </c>
      <c r="I83" s="11">
        <v>6</v>
      </c>
      <c r="J83" s="26">
        <v>8858.5</v>
      </c>
      <c r="K83" s="26">
        <v>8824</v>
      </c>
      <c r="L83" s="26">
        <v>8905.5</v>
      </c>
      <c r="M83" s="26">
        <v>8824</v>
      </c>
      <c r="N83" s="27">
        <f t="shared" si="2"/>
        <v>34.5</v>
      </c>
      <c r="O83" s="18">
        <v>406.56</v>
      </c>
      <c r="P83" s="18">
        <v>7.44</v>
      </c>
      <c r="Q83" s="18">
        <v>-150.72</v>
      </c>
      <c r="R83" s="18">
        <v>410.28</v>
      </c>
      <c r="S83" s="18">
        <f t="shared" si="3"/>
        <v>9611.1999999999971</v>
      </c>
      <c r="T83" s="18">
        <f>MAX(0,MAX($S$7:S83))-S83</f>
        <v>1278.1600000000053</v>
      </c>
      <c r="U83" s="9" t="s">
        <v>30</v>
      </c>
      <c r="V83" s="11">
        <v>4</v>
      </c>
    </row>
    <row r="84" spans="1:22" x14ac:dyDescent="0.25">
      <c r="A84" s="11">
        <v>78</v>
      </c>
      <c r="B84" s="25">
        <v>43949</v>
      </c>
      <c r="C84" s="9" t="s">
        <v>93</v>
      </c>
      <c r="D84" s="25">
        <v>43949</v>
      </c>
      <c r="E84" s="9" t="s">
        <v>123</v>
      </c>
      <c r="F84" s="9" t="s">
        <v>85</v>
      </c>
      <c r="G84" s="9" t="s">
        <v>17</v>
      </c>
      <c r="H84" s="9" t="s">
        <v>86</v>
      </c>
      <c r="I84" s="11">
        <v>2</v>
      </c>
      <c r="J84" s="26">
        <v>8746.25</v>
      </c>
      <c r="K84" s="26">
        <v>8665.75</v>
      </c>
      <c r="L84" s="26">
        <v>8666</v>
      </c>
      <c r="M84" s="26">
        <v>8952.75</v>
      </c>
      <c r="N84" s="27">
        <f t="shared" si="2"/>
        <v>-80.5</v>
      </c>
      <c r="O84" s="18">
        <v>-324.48</v>
      </c>
      <c r="P84" s="18">
        <v>2.48</v>
      </c>
      <c r="Q84" s="18">
        <v>-323.24</v>
      </c>
      <c r="R84" s="18">
        <v>70.760000000000005</v>
      </c>
      <c r="S84" s="18">
        <f t="shared" si="3"/>
        <v>9286.7199999999975</v>
      </c>
      <c r="T84" s="18">
        <f>MAX(0,MAX($S$7:S84))-S84</f>
        <v>1602.6400000000049</v>
      </c>
      <c r="U84" s="9" t="s">
        <v>32</v>
      </c>
      <c r="V84" s="11">
        <v>26</v>
      </c>
    </row>
    <row r="85" spans="1:22" x14ac:dyDescent="0.25">
      <c r="A85" s="11">
        <v>79</v>
      </c>
      <c r="B85" s="25">
        <v>43951</v>
      </c>
      <c r="C85" s="9" t="s">
        <v>100</v>
      </c>
      <c r="D85" s="25">
        <v>43951</v>
      </c>
      <c r="E85" s="9" t="s">
        <v>114</v>
      </c>
      <c r="F85" s="9" t="s">
        <v>89</v>
      </c>
      <c r="G85" s="9" t="s">
        <v>21</v>
      </c>
      <c r="H85" s="9" t="s">
        <v>102</v>
      </c>
      <c r="I85" s="11">
        <v>6</v>
      </c>
      <c r="J85" s="26">
        <v>8967.25</v>
      </c>
      <c r="K85" s="26">
        <v>8963</v>
      </c>
      <c r="L85" s="26">
        <v>9017.75</v>
      </c>
      <c r="M85" s="26">
        <v>8963</v>
      </c>
      <c r="N85" s="27">
        <f t="shared" si="2"/>
        <v>4.25</v>
      </c>
      <c r="O85" s="18">
        <v>43.56</v>
      </c>
      <c r="P85" s="18">
        <v>7.44</v>
      </c>
      <c r="Q85" s="18">
        <v>-6.72</v>
      </c>
      <c r="R85" s="18">
        <v>47.28</v>
      </c>
      <c r="S85" s="18">
        <f t="shared" si="3"/>
        <v>9330.279999999997</v>
      </c>
      <c r="T85" s="18">
        <f>MAX(0,MAX($S$7:S85))-S85</f>
        <v>1559.0800000000054</v>
      </c>
      <c r="U85" s="9" t="s">
        <v>30</v>
      </c>
      <c r="V85" s="11">
        <v>1</v>
      </c>
    </row>
    <row r="86" spans="1:22" x14ac:dyDescent="0.25">
      <c r="A86" s="11">
        <v>80</v>
      </c>
      <c r="B86" s="25">
        <v>43955</v>
      </c>
      <c r="C86" s="9" t="s">
        <v>97</v>
      </c>
      <c r="D86" s="25">
        <v>43955</v>
      </c>
      <c r="E86" s="9" t="s">
        <v>84</v>
      </c>
      <c r="F86" s="9" t="s">
        <v>85</v>
      </c>
      <c r="G86" s="9" t="s">
        <v>13</v>
      </c>
      <c r="H86" s="9" t="s">
        <v>96</v>
      </c>
      <c r="I86" s="11">
        <v>6</v>
      </c>
      <c r="J86" s="26">
        <v>8716.5</v>
      </c>
      <c r="K86" s="26">
        <v>8803.25</v>
      </c>
      <c r="L86" s="26">
        <v>8636.25</v>
      </c>
      <c r="M86" s="26">
        <v>8831</v>
      </c>
      <c r="N86" s="27">
        <f t="shared" si="2"/>
        <v>86.75</v>
      </c>
      <c r="O86" s="18">
        <v>1033.56</v>
      </c>
      <c r="P86" s="18">
        <v>7.44</v>
      </c>
      <c r="Q86" s="18">
        <v>-216.72</v>
      </c>
      <c r="R86" s="18">
        <v>1328.28</v>
      </c>
      <c r="S86" s="18">
        <f t="shared" si="3"/>
        <v>10363.839999999997</v>
      </c>
      <c r="T86" s="18">
        <f>MAX(0,MAX($S$7:S86))-S86</f>
        <v>525.52000000000589</v>
      </c>
      <c r="U86" s="9" t="s">
        <v>36</v>
      </c>
      <c r="V86" s="11">
        <v>74</v>
      </c>
    </row>
    <row r="87" spans="1:22" x14ac:dyDescent="0.25">
      <c r="A87" s="11">
        <v>81</v>
      </c>
      <c r="B87" s="25">
        <v>43956</v>
      </c>
      <c r="C87" s="9" t="s">
        <v>97</v>
      </c>
      <c r="D87" s="25">
        <v>43956</v>
      </c>
      <c r="E87" s="9" t="s">
        <v>84</v>
      </c>
      <c r="F87" s="9" t="s">
        <v>85</v>
      </c>
      <c r="G87" s="9" t="s">
        <v>13</v>
      </c>
      <c r="H87" s="9" t="s">
        <v>86</v>
      </c>
      <c r="I87" s="11">
        <v>10</v>
      </c>
      <c r="J87" s="26">
        <v>8953.75</v>
      </c>
      <c r="K87" s="26">
        <v>8915.75</v>
      </c>
      <c r="L87" s="26">
        <v>8873.5</v>
      </c>
      <c r="M87" s="26">
        <v>9035</v>
      </c>
      <c r="N87" s="27">
        <f t="shared" si="2"/>
        <v>-38</v>
      </c>
      <c r="O87" s="18">
        <v>-772.4</v>
      </c>
      <c r="P87" s="18">
        <v>12.4</v>
      </c>
      <c r="Q87" s="18">
        <v>-1386.2</v>
      </c>
      <c r="R87" s="18">
        <v>1313.8</v>
      </c>
      <c r="S87" s="18">
        <f t="shared" si="3"/>
        <v>9591.4399999999969</v>
      </c>
      <c r="T87" s="18">
        <f>MAX(0,MAX($S$7:S87))-S87</f>
        <v>1297.9200000000055</v>
      </c>
      <c r="U87" s="9" t="s">
        <v>36</v>
      </c>
      <c r="V87" s="11">
        <v>74</v>
      </c>
    </row>
    <row r="88" spans="1:22" x14ac:dyDescent="0.25">
      <c r="A88" s="11">
        <v>82</v>
      </c>
      <c r="B88" s="25">
        <v>43957</v>
      </c>
      <c r="C88" s="9" t="s">
        <v>132</v>
      </c>
      <c r="D88" s="25">
        <v>43957</v>
      </c>
      <c r="E88" s="9" t="s">
        <v>84</v>
      </c>
      <c r="F88" s="9" t="s">
        <v>85</v>
      </c>
      <c r="G88" s="9" t="s">
        <v>13</v>
      </c>
      <c r="H88" s="9" t="s">
        <v>86</v>
      </c>
      <c r="I88" s="11">
        <v>6</v>
      </c>
      <c r="J88" s="26">
        <v>9036</v>
      </c>
      <c r="K88" s="26">
        <v>8955.5</v>
      </c>
      <c r="L88" s="26">
        <v>8955.75</v>
      </c>
      <c r="M88" s="26">
        <v>9135</v>
      </c>
      <c r="N88" s="27">
        <f t="shared" si="2"/>
        <v>-80.5</v>
      </c>
      <c r="O88" s="18">
        <v>-973.44</v>
      </c>
      <c r="P88" s="18">
        <v>7.44</v>
      </c>
      <c r="Q88" s="18">
        <v>-969.72</v>
      </c>
      <c r="R88" s="18">
        <v>242.28</v>
      </c>
      <c r="S88" s="18">
        <f t="shared" si="3"/>
        <v>8617.9999999999964</v>
      </c>
      <c r="T88" s="18">
        <f>MAX(0,MAX($S$7:S88))-S88</f>
        <v>2271.360000000006</v>
      </c>
      <c r="U88" s="9" t="s">
        <v>32</v>
      </c>
      <c r="V88" s="11">
        <v>62</v>
      </c>
    </row>
    <row r="89" spans="1:22" x14ac:dyDescent="0.25">
      <c r="A89" s="11">
        <v>83</v>
      </c>
      <c r="B89" s="25">
        <v>43958</v>
      </c>
      <c r="C89" s="9" t="s">
        <v>133</v>
      </c>
      <c r="D89" s="25">
        <v>43958</v>
      </c>
      <c r="E89" s="9" t="s">
        <v>84</v>
      </c>
      <c r="F89" s="9" t="s">
        <v>85</v>
      </c>
      <c r="G89" s="9" t="s">
        <v>13</v>
      </c>
      <c r="H89" s="9" t="s">
        <v>86</v>
      </c>
      <c r="I89" s="11">
        <v>10</v>
      </c>
      <c r="J89" s="26">
        <v>9109.75</v>
      </c>
      <c r="K89" s="26">
        <v>9095</v>
      </c>
      <c r="L89" s="26">
        <v>9029.5</v>
      </c>
      <c r="M89" s="26">
        <v>9185</v>
      </c>
      <c r="N89" s="27">
        <f t="shared" si="2"/>
        <v>-14.75</v>
      </c>
      <c r="O89" s="18">
        <v>-307.39999999999998</v>
      </c>
      <c r="P89" s="18">
        <v>12.4</v>
      </c>
      <c r="Q89" s="18">
        <v>-891.2</v>
      </c>
      <c r="R89" s="18">
        <v>318.8</v>
      </c>
      <c r="S89" s="18">
        <f t="shared" si="3"/>
        <v>8310.5999999999967</v>
      </c>
      <c r="T89" s="18">
        <f>MAX(0,MAX($S$7:S89))-S89</f>
        <v>2578.7600000000057</v>
      </c>
      <c r="U89" s="9" t="s">
        <v>36</v>
      </c>
      <c r="V89" s="11">
        <v>43</v>
      </c>
    </row>
    <row r="90" spans="1:22" x14ac:dyDescent="0.25">
      <c r="A90" s="11">
        <v>84</v>
      </c>
      <c r="B90" s="25">
        <v>43965</v>
      </c>
      <c r="C90" s="9" t="s">
        <v>97</v>
      </c>
      <c r="D90" s="25">
        <v>43965</v>
      </c>
      <c r="E90" s="9" t="s">
        <v>134</v>
      </c>
      <c r="F90" s="9" t="s">
        <v>89</v>
      </c>
      <c r="G90" s="9" t="s">
        <v>15</v>
      </c>
      <c r="H90" s="9" t="s">
        <v>86</v>
      </c>
      <c r="I90" s="11">
        <v>10</v>
      </c>
      <c r="J90" s="26">
        <v>8857</v>
      </c>
      <c r="K90" s="26">
        <v>8937.5</v>
      </c>
      <c r="L90" s="26">
        <v>8937.25</v>
      </c>
      <c r="M90" s="26">
        <v>8669.25</v>
      </c>
      <c r="N90" s="27">
        <f t="shared" si="2"/>
        <v>-80.5</v>
      </c>
      <c r="O90" s="18">
        <v>-1622.4</v>
      </c>
      <c r="P90" s="18">
        <v>12.4</v>
      </c>
      <c r="Q90" s="18">
        <v>-1616.2</v>
      </c>
      <c r="R90" s="18">
        <v>203.8</v>
      </c>
      <c r="S90" s="18">
        <f t="shared" si="3"/>
        <v>6688.1999999999971</v>
      </c>
      <c r="T90" s="18">
        <f>MAX(0,MAX($S$7:S90))-S90</f>
        <v>4201.1600000000053</v>
      </c>
      <c r="U90" s="9" t="s">
        <v>32</v>
      </c>
      <c r="V90" s="11">
        <v>15</v>
      </c>
    </row>
    <row r="91" spans="1:22" x14ac:dyDescent="0.25">
      <c r="A91" s="11">
        <v>85</v>
      </c>
      <c r="B91" s="25">
        <v>43969</v>
      </c>
      <c r="C91" s="9" t="s">
        <v>101</v>
      </c>
      <c r="D91" s="25">
        <v>43969</v>
      </c>
      <c r="E91" s="9" t="s">
        <v>84</v>
      </c>
      <c r="F91" s="9" t="s">
        <v>85</v>
      </c>
      <c r="G91" s="9" t="s">
        <v>13</v>
      </c>
      <c r="H91" s="9" t="s">
        <v>86</v>
      </c>
      <c r="I91" s="11">
        <v>10</v>
      </c>
      <c r="J91" s="26">
        <v>9303.75</v>
      </c>
      <c r="K91" s="26">
        <v>9321</v>
      </c>
      <c r="L91" s="26">
        <v>9223.5</v>
      </c>
      <c r="M91" s="26">
        <v>9385</v>
      </c>
      <c r="N91" s="27">
        <f t="shared" si="2"/>
        <v>17.25</v>
      </c>
      <c r="O91" s="18">
        <v>332.6</v>
      </c>
      <c r="P91" s="18">
        <v>12.4</v>
      </c>
      <c r="Q91" s="18">
        <v>-221.2</v>
      </c>
      <c r="R91" s="18">
        <v>1148.8</v>
      </c>
      <c r="S91" s="18">
        <f t="shared" si="3"/>
        <v>7020.7999999999975</v>
      </c>
      <c r="T91" s="18">
        <f>MAX(0,MAX($S$7:S91))-S91</f>
        <v>3868.5600000000049</v>
      </c>
      <c r="U91" s="9" t="s">
        <v>36</v>
      </c>
      <c r="V91" s="11">
        <v>66</v>
      </c>
    </row>
    <row r="92" spans="1:22" x14ac:dyDescent="0.25">
      <c r="A92" s="11">
        <v>86</v>
      </c>
      <c r="B92" s="25">
        <v>43971</v>
      </c>
      <c r="C92" s="9" t="s">
        <v>97</v>
      </c>
      <c r="D92" s="25">
        <v>43971</v>
      </c>
      <c r="E92" s="9" t="s">
        <v>84</v>
      </c>
      <c r="F92" s="9" t="s">
        <v>85</v>
      </c>
      <c r="G92" s="9" t="s">
        <v>13</v>
      </c>
      <c r="H92" s="9" t="s">
        <v>86</v>
      </c>
      <c r="I92" s="11">
        <v>6</v>
      </c>
      <c r="J92" s="26">
        <v>9448.75</v>
      </c>
      <c r="K92" s="26">
        <v>9486.75</v>
      </c>
      <c r="L92" s="26">
        <v>9368.5</v>
      </c>
      <c r="M92" s="26">
        <v>9535</v>
      </c>
      <c r="N92" s="27">
        <f t="shared" si="2"/>
        <v>38</v>
      </c>
      <c r="O92" s="18">
        <v>448.56</v>
      </c>
      <c r="P92" s="18">
        <v>7.44</v>
      </c>
      <c r="Q92" s="18">
        <v>-225.72</v>
      </c>
      <c r="R92" s="18">
        <v>569.28</v>
      </c>
      <c r="S92" s="18">
        <f t="shared" si="3"/>
        <v>7469.3599999999979</v>
      </c>
      <c r="T92" s="18">
        <f>MAX(0,MAX($S$7:S92))-S92</f>
        <v>3420.0000000000045</v>
      </c>
      <c r="U92" s="9" t="s">
        <v>36</v>
      </c>
      <c r="V92" s="11">
        <v>74</v>
      </c>
    </row>
    <row r="93" spans="1:22" x14ac:dyDescent="0.25">
      <c r="A93" s="11">
        <v>87</v>
      </c>
      <c r="B93" s="25">
        <v>43978</v>
      </c>
      <c r="C93" s="9" t="s">
        <v>94</v>
      </c>
      <c r="D93" s="25">
        <v>43978</v>
      </c>
      <c r="E93" s="9" t="s">
        <v>135</v>
      </c>
      <c r="F93" s="9" t="s">
        <v>89</v>
      </c>
      <c r="G93" s="9" t="s">
        <v>15</v>
      </c>
      <c r="H93" s="9" t="s">
        <v>86</v>
      </c>
      <c r="I93" s="11">
        <v>10</v>
      </c>
      <c r="J93" s="26">
        <v>9285</v>
      </c>
      <c r="K93" s="26">
        <v>9215</v>
      </c>
      <c r="L93" s="26">
        <v>9365.25</v>
      </c>
      <c r="M93" s="26">
        <v>9215</v>
      </c>
      <c r="N93" s="27">
        <f t="shared" si="2"/>
        <v>70</v>
      </c>
      <c r="O93" s="18">
        <v>1387.6</v>
      </c>
      <c r="P93" s="18">
        <v>12.4</v>
      </c>
      <c r="Q93" s="18">
        <v>-206.2</v>
      </c>
      <c r="R93" s="18">
        <v>1393.8</v>
      </c>
      <c r="S93" s="18">
        <f t="shared" si="3"/>
        <v>8856.9599999999973</v>
      </c>
      <c r="T93" s="18">
        <f>MAX(0,MAX($S$7:S93))-S93</f>
        <v>2032.4000000000051</v>
      </c>
      <c r="U93" s="9" t="s">
        <v>30</v>
      </c>
      <c r="V93" s="11">
        <v>4</v>
      </c>
    </row>
    <row r="94" spans="1:22" x14ac:dyDescent="0.25">
      <c r="A94" s="11">
        <v>88</v>
      </c>
      <c r="B94" s="25">
        <v>43984</v>
      </c>
      <c r="C94" s="9" t="s">
        <v>105</v>
      </c>
      <c r="D94" s="25">
        <v>43984</v>
      </c>
      <c r="E94" s="9" t="s">
        <v>95</v>
      </c>
      <c r="F94" s="9" t="s">
        <v>89</v>
      </c>
      <c r="G94" s="9" t="s">
        <v>17</v>
      </c>
      <c r="H94" s="9" t="s">
        <v>96</v>
      </c>
      <c r="I94" s="11">
        <v>2</v>
      </c>
      <c r="J94" s="26">
        <v>9590.75</v>
      </c>
      <c r="K94" s="26">
        <v>9615.25</v>
      </c>
      <c r="L94" s="26">
        <v>9615</v>
      </c>
      <c r="M94" s="26">
        <v>9387</v>
      </c>
      <c r="N94" s="27">
        <f t="shared" si="2"/>
        <v>-24.5</v>
      </c>
      <c r="O94" s="18">
        <v>-100.48</v>
      </c>
      <c r="P94" s="18">
        <v>2.48</v>
      </c>
      <c r="Q94" s="18">
        <v>-99.24</v>
      </c>
      <c r="R94" s="18">
        <v>11.76</v>
      </c>
      <c r="S94" s="18">
        <f t="shared" si="3"/>
        <v>8756.4799999999977</v>
      </c>
      <c r="T94" s="18">
        <f>MAX(0,MAX($S$7:S94))-S94</f>
        <v>2132.8800000000047</v>
      </c>
      <c r="U94" s="9" t="s">
        <v>32</v>
      </c>
      <c r="V94" s="11">
        <v>4</v>
      </c>
    </row>
    <row r="95" spans="1:22" x14ac:dyDescent="0.25">
      <c r="A95" s="11">
        <v>89</v>
      </c>
      <c r="B95" s="25">
        <v>43990</v>
      </c>
      <c r="C95" s="9" t="s">
        <v>87</v>
      </c>
      <c r="D95" s="25">
        <v>43990</v>
      </c>
      <c r="E95" s="9" t="s">
        <v>98</v>
      </c>
      <c r="F95" s="9" t="s">
        <v>89</v>
      </c>
      <c r="G95" s="9" t="s">
        <v>15</v>
      </c>
      <c r="H95" s="9" t="s">
        <v>86</v>
      </c>
      <c r="I95" s="11">
        <v>10</v>
      </c>
      <c r="J95" s="26">
        <v>9765.5</v>
      </c>
      <c r="K95" s="26">
        <v>9747</v>
      </c>
      <c r="L95" s="26">
        <v>9795.5</v>
      </c>
      <c r="M95" s="26">
        <v>9747.1299999999992</v>
      </c>
      <c r="N95" s="27">
        <f t="shared" si="2"/>
        <v>18.5</v>
      </c>
      <c r="O95" s="18">
        <v>357.6</v>
      </c>
      <c r="P95" s="18">
        <v>12.4</v>
      </c>
      <c r="Q95" s="18">
        <v>-66.2</v>
      </c>
      <c r="R95" s="18">
        <v>363.8</v>
      </c>
      <c r="S95" s="18">
        <f t="shared" si="3"/>
        <v>9114.0799999999981</v>
      </c>
      <c r="T95" s="18">
        <f>MAX(0,MAX($S$7:S95))-S95</f>
        <v>1775.2800000000043</v>
      </c>
      <c r="U95" s="9" t="s">
        <v>30</v>
      </c>
      <c r="V95" s="11">
        <v>3</v>
      </c>
    </row>
    <row r="96" spans="1:22" x14ac:dyDescent="0.25">
      <c r="A96" s="11">
        <v>90</v>
      </c>
      <c r="B96" s="25">
        <v>43990</v>
      </c>
      <c r="C96" s="9" t="s">
        <v>98</v>
      </c>
      <c r="D96" s="25">
        <v>43990</v>
      </c>
      <c r="E96" s="9" t="s">
        <v>94</v>
      </c>
      <c r="F96" s="9" t="s">
        <v>89</v>
      </c>
      <c r="G96" s="9" t="s">
        <v>19</v>
      </c>
      <c r="H96" s="9" t="s">
        <v>86</v>
      </c>
      <c r="I96" s="11">
        <v>4</v>
      </c>
      <c r="J96" s="26">
        <v>9754.5</v>
      </c>
      <c r="K96" s="26">
        <v>9772</v>
      </c>
      <c r="L96" s="26">
        <v>9771.75</v>
      </c>
      <c r="M96" s="26">
        <v>9587.5</v>
      </c>
      <c r="N96" s="27">
        <f t="shared" si="2"/>
        <v>-17.5</v>
      </c>
      <c r="O96" s="18">
        <v>-144.96</v>
      </c>
      <c r="P96" s="18">
        <v>4.96</v>
      </c>
      <c r="Q96" s="18">
        <v>-142.47999999999999</v>
      </c>
      <c r="R96" s="18">
        <v>55.52</v>
      </c>
      <c r="S96" s="18">
        <f t="shared" si="3"/>
        <v>8969.119999999999</v>
      </c>
      <c r="T96" s="18">
        <f>MAX(0,MAX($S$7:S96))-S96</f>
        <v>1920.2400000000034</v>
      </c>
      <c r="U96" s="9" t="s">
        <v>32</v>
      </c>
      <c r="V96" s="11">
        <v>1</v>
      </c>
    </row>
    <row r="97" spans="1:22" x14ac:dyDescent="0.25">
      <c r="A97" s="11">
        <v>91</v>
      </c>
      <c r="B97" s="25">
        <v>43991</v>
      </c>
      <c r="C97" s="9" t="s">
        <v>94</v>
      </c>
      <c r="D97" s="25">
        <v>43991</v>
      </c>
      <c r="E97" s="9" t="s">
        <v>128</v>
      </c>
      <c r="F97" s="9" t="s">
        <v>85</v>
      </c>
      <c r="G97" s="9" t="s">
        <v>13</v>
      </c>
      <c r="H97" s="9" t="s">
        <v>96</v>
      </c>
      <c r="I97" s="11">
        <v>6</v>
      </c>
      <c r="J97" s="26">
        <v>9912.5</v>
      </c>
      <c r="K97" s="26">
        <v>9985</v>
      </c>
      <c r="L97" s="26">
        <v>9832.25</v>
      </c>
      <c r="M97" s="26">
        <v>9985</v>
      </c>
      <c r="N97" s="27">
        <f t="shared" si="2"/>
        <v>72.5</v>
      </c>
      <c r="O97" s="18">
        <v>862.56</v>
      </c>
      <c r="P97" s="18">
        <v>7.44</v>
      </c>
      <c r="Q97" s="18">
        <v>-147.72</v>
      </c>
      <c r="R97" s="18">
        <v>866.28</v>
      </c>
      <c r="S97" s="18">
        <f t="shared" si="3"/>
        <v>9831.6799999999985</v>
      </c>
      <c r="T97" s="18">
        <f>MAX(0,MAX($S$7:S97))-S97</f>
        <v>1057.6800000000039</v>
      </c>
      <c r="U97" s="9" t="s">
        <v>30</v>
      </c>
      <c r="V97" s="11">
        <v>30</v>
      </c>
    </row>
    <row r="98" spans="1:22" x14ac:dyDescent="0.25">
      <c r="A98" s="11">
        <v>92</v>
      </c>
      <c r="B98" s="25">
        <v>43991</v>
      </c>
      <c r="C98" s="9" t="s">
        <v>112</v>
      </c>
      <c r="D98" s="25">
        <v>43991</v>
      </c>
      <c r="E98" s="9" t="s">
        <v>136</v>
      </c>
      <c r="F98" s="9" t="s">
        <v>89</v>
      </c>
      <c r="G98" s="9" t="s">
        <v>17</v>
      </c>
      <c r="H98" s="9" t="s">
        <v>113</v>
      </c>
      <c r="I98" s="11">
        <v>2</v>
      </c>
      <c r="J98" s="26">
        <v>9976</v>
      </c>
      <c r="K98" s="26">
        <v>10001.25</v>
      </c>
      <c r="L98" s="26">
        <v>10001</v>
      </c>
      <c r="M98" s="26">
        <v>9947.7999999999993</v>
      </c>
      <c r="N98" s="27">
        <f t="shared" si="2"/>
        <v>-25.25</v>
      </c>
      <c r="O98" s="18">
        <v>-103.48</v>
      </c>
      <c r="P98" s="18">
        <v>2.48</v>
      </c>
      <c r="Q98" s="18">
        <v>-102.24</v>
      </c>
      <c r="R98" s="18">
        <v>61.76</v>
      </c>
      <c r="S98" s="18">
        <f t="shared" si="3"/>
        <v>9728.1999999999989</v>
      </c>
      <c r="T98" s="18">
        <f>MAX(0,MAX($S$7:S98))-S98</f>
        <v>1161.1600000000035</v>
      </c>
      <c r="U98" s="9" t="s">
        <v>32</v>
      </c>
      <c r="V98" s="11">
        <v>13</v>
      </c>
    </row>
    <row r="99" spans="1:22" x14ac:dyDescent="0.25">
      <c r="A99" s="11">
        <v>93</v>
      </c>
      <c r="B99" s="25">
        <v>43997</v>
      </c>
      <c r="C99" s="9" t="s">
        <v>101</v>
      </c>
      <c r="D99" s="25">
        <v>43997</v>
      </c>
      <c r="E99" s="9" t="s">
        <v>84</v>
      </c>
      <c r="F99" s="9" t="s">
        <v>85</v>
      </c>
      <c r="G99" s="9" t="s">
        <v>13</v>
      </c>
      <c r="H99" s="9" t="s">
        <v>86</v>
      </c>
      <c r="I99" s="11">
        <v>6</v>
      </c>
      <c r="J99" s="26">
        <v>9601.25</v>
      </c>
      <c r="K99" s="26">
        <v>9790</v>
      </c>
      <c r="L99" s="26">
        <v>9551</v>
      </c>
      <c r="M99" s="26">
        <v>9831.75</v>
      </c>
      <c r="N99" s="27">
        <f t="shared" si="2"/>
        <v>188.75</v>
      </c>
      <c r="O99" s="18">
        <v>2257.56</v>
      </c>
      <c r="P99" s="18">
        <v>7.44</v>
      </c>
      <c r="Q99" s="18">
        <v>-537.72</v>
      </c>
      <c r="R99" s="18">
        <v>2510.2800000000002</v>
      </c>
      <c r="S99" s="18">
        <f t="shared" si="3"/>
        <v>11985.759999999998</v>
      </c>
      <c r="T99" s="18">
        <f>MAX(0,MAX($S$7:S99))-S99</f>
        <v>0</v>
      </c>
      <c r="U99" s="9" t="s">
        <v>36</v>
      </c>
      <c r="V99" s="11">
        <v>66</v>
      </c>
    </row>
    <row r="100" spans="1:22" x14ac:dyDescent="0.25">
      <c r="A100" s="11">
        <v>94</v>
      </c>
      <c r="B100" s="25">
        <v>43999</v>
      </c>
      <c r="C100" s="9" t="s">
        <v>88</v>
      </c>
      <c r="D100" s="25">
        <v>43999</v>
      </c>
      <c r="E100" s="9" t="s">
        <v>137</v>
      </c>
      <c r="F100" s="9" t="s">
        <v>85</v>
      </c>
      <c r="G100" s="9" t="s">
        <v>13</v>
      </c>
      <c r="H100" s="9" t="s">
        <v>86</v>
      </c>
      <c r="I100" s="11">
        <v>6</v>
      </c>
      <c r="J100" s="26">
        <v>10040.5</v>
      </c>
      <c r="K100" s="26">
        <v>9960</v>
      </c>
      <c r="L100" s="26">
        <v>9960.25</v>
      </c>
      <c r="M100" s="26">
        <v>10135</v>
      </c>
      <c r="N100" s="27">
        <f t="shared" si="2"/>
        <v>-80.5</v>
      </c>
      <c r="O100" s="18">
        <v>-973.44</v>
      </c>
      <c r="P100" s="18">
        <v>7.44</v>
      </c>
      <c r="Q100" s="18">
        <v>-969.72</v>
      </c>
      <c r="R100" s="18">
        <v>80.28</v>
      </c>
      <c r="S100" s="18">
        <f t="shared" si="3"/>
        <v>11012.319999999998</v>
      </c>
      <c r="T100" s="18">
        <f>MAX(0,MAX($S$7:S100))-S100</f>
        <v>973.44000000000051</v>
      </c>
      <c r="U100" s="9" t="s">
        <v>32</v>
      </c>
      <c r="V100" s="11">
        <v>24</v>
      </c>
    </row>
    <row r="101" spans="1:22" x14ac:dyDescent="0.25">
      <c r="A101" s="11">
        <v>95</v>
      </c>
      <c r="B101" s="25">
        <v>44000</v>
      </c>
      <c r="C101" s="9" t="s">
        <v>115</v>
      </c>
      <c r="D101" s="25">
        <v>44000</v>
      </c>
      <c r="E101" s="9" t="s">
        <v>138</v>
      </c>
      <c r="F101" s="9" t="s">
        <v>89</v>
      </c>
      <c r="G101" s="9" t="s">
        <v>17</v>
      </c>
      <c r="H101" s="9" t="s">
        <v>86</v>
      </c>
      <c r="I101" s="11">
        <v>2</v>
      </c>
      <c r="J101" s="26">
        <v>9974.5</v>
      </c>
      <c r="K101" s="26">
        <v>10003.5</v>
      </c>
      <c r="L101" s="26">
        <v>10003.25</v>
      </c>
      <c r="M101" s="26">
        <v>9801</v>
      </c>
      <c r="N101" s="27">
        <f t="shared" si="2"/>
        <v>-29</v>
      </c>
      <c r="O101" s="18">
        <v>-118.48</v>
      </c>
      <c r="P101" s="18">
        <v>2.48</v>
      </c>
      <c r="Q101" s="18">
        <v>-117.24</v>
      </c>
      <c r="R101" s="18">
        <v>158.76</v>
      </c>
      <c r="S101" s="18">
        <f t="shared" si="3"/>
        <v>10893.839999999998</v>
      </c>
      <c r="T101" s="18">
        <f>MAX(0,MAX($S$7:S101))-S101</f>
        <v>1091.92</v>
      </c>
      <c r="U101" s="9" t="s">
        <v>32</v>
      </c>
      <c r="V101" s="11">
        <v>23</v>
      </c>
    </row>
    <row r="102" spans="1:22" x14ac:dyDescent="0.25">
      <c r="A102" s="11">
        <v>96</v>
      </c>
      <c r="B102" s="25">
        <v>44004</v>
      </c>
      <c r="C102" s="9" t="s">
        <v>115</v>
      </c>
      <c r="D102" s="25">
        <v>44004</v>
      </c>
      <c r="E102" s="9" t="s">
        <v>108</v>
      </c>
      <c r="F102" s="9" t="s">
        <v>89</v>
      </c>
      <c r="G102" s="9" t="s">
        <v>17</v>
      </c>
      <c r="H102" s="9" t="s">
        <v>86</v>
      </c>
      <c r="I102" s="11">
        <v>2</v>
      </c>
      <c r="J102" s="26">
        <v>10079</v>
      </c>
      <c r="K102" s="26">
        <v>10103.75</v>
      </c>
      <c r="L102" s="26">
        <v>10103.5</v>
      </c>
      <c r="M102" s="26">
        <v>10059.68</v>
      </c>
      <c r="N102" s="27">
        <f t="shared" si="2"/>
        <v>-24.75</v>
      </c>
      <c r="O102" s="18">
        <v>-101.48</v>
      </c>
      <c r="P102" s="18">
        <v>2.48</v>
      </c>
      <c r="Q102" s="18">
        <v>-100.24</v>
      </c>
      <c r="R102" s="18">
        <v>0</v>
      </c>
      <c r="S102" s="18">
        <f t="shared" si="3"/>
        <v>10792.359999999999</v>
      </c>
      <c r="T102" s="18">
        <f>MAX(0,MAX($S$7:S102))-S102</f>
        <v>1193.3999999999996</v>
      </c>
      <c r="U102" s="9" t="s">
        <v>32</v>
      </c>
      <c r="V102" s="11">
        <v>9</v>
      </c>
    </row>
    <row r="103" spans="1:22" x14ac:dyDescent="0.25">
      <c r="A103" s="11">
        <v>97</v>
      </c>
      <c r="B103" s="25">
        <v>44005</v>
      </c>
      <c r="C103" s="9" t="s">
        <v>98</v>
      </c>
      <c r="D103" s="25">
        <v>44005</v>
      </c>
      <c r="E103" s="9" t="s">
        <v>139</v>
      </c>
      <c r="F103" s="9" t="s">
        <v>85</v>
      </c>
      <c r="G103" s="9" t="s">
        <v>13</v>
      </c>
      <c r="H103" s="9" t="s">
        <v>96</v>
      </c>
      <c r="I103" s="11">
        <v>10</v>
      </c>
      <c r="J103" s="26">
        <v>10207.75</v>
      </c>
      <c r="K103" s="26">
        <v>10285</v>
      </c>
      <c r="L103" s="26">
        <v>10127.5</v>
      </c>
      <c r="M103" s="26">
        <v>10285</v>
      </c>
      <c r="N103" s="27">
        <f t="shared" si="2"/>
        <v>77.25</v>
      </c>
      <c r="O103" s="18">
        <v>1532.6</v>
      </c>
      <c r="P103" s="18">
        <v>12.4</v>
      </c>
      <c r="Q103" s="18">
        <v>-241.2</v>
      </c>
      <c r="R103" s="18">
        <v>1538.8</v>
      </c>
      <c r="S103" s="18">
        <f t="shared" si="3"/>
        <v>12324.96</v>
      </c>
      <c r="T103" s="18">
        <f>MAX(0,MAX($S$7:S103))-S103</f>
        <v>0</v>
      </c>
      <c r="U103" s="9" t="s">
        <v>30</v>
      </c>
      <c r="V103" s="11">
        <v>37</v>
      </c>
    </row>
    <row r="104" spans="1:22" x14ac:dyDescent="0.25">
      <c r="A104" s="11">
        <v>98</v>
      </c>
      <c r="B104" s="25">
        <v>44005</v>
      </c>
      <c r="C104" s="9" t="s">
        <v>115</v>
      </c>
      <c r="D104" s="25">
        <v>44005</v>
      </c>
      <c r="E104" s="9" t="s">
        <v>140</v>
      </c>
      <c r="F104" s="9" t="s">
        <v>89</v>
      </c>
      <c r="G104" s="9" t="s">
        <v>17</v>
      </c>
      <c r="H104" s="9" t="s">
        <v>113</v>
      </c>
      <c r="I104" s="11">
        <v>2</v>
      </c>
      <c r="J104" s="26">
        <v>10266.75</v>
      </c>
      <c r="K104" s="26">
        <v>10239</v>
      </c>
      <c r="L104" s="26">
        <v>10291.75</v>
      </c>
      <c r="M104" s="26">
        <v>10239.17</v>
      </c>
      <c r="N104" s="27">
        <f t="shared" si="2"/>
        <v>27.75</v>
      </c>
      <c r="O104" s="18">
        <v>108.52</v>
      </c>
      <c r="P104" s="18">
        <v>2.48</v>
      </c>
      <c r="Q104" s="18">
        <v>-52.24</v>
      </c>
      <c r="R104" s="18">
        <v>109.76</v>
      </c>
      <c r="S104" s="18">
        <f t="shared" si="3"/>
        <v>12433.48</v>
      </c>
      <c r="T104" s="18">
        <f>MAX(0,MAX($S$7:S104))-S104</f>
        <v>0</v>
      </c>
      <c r="U104" s="9" t="s">
        <v>30</v>
      </c>
      <c r="V104" s="11">
        <v>12</v>
      </c>
    </row>
    <row r="105" spans="1:22" x14ac:dyDescent="0.25">
      <c r="A105" s="11">
        <v>99</v>
      </c>
      <c r="B105" s="25">
        <v>44011</v>
      </c>
      <c r="C105" s="9" t="s">
        <v>108</v>
      </c>
      <c r="D105" s="25">
        <v>44011</v>
      </c>
      <c r="E105" s="9" t="s">
        <v>84</v>
      </c>
      <c r="F105" s="9" t="s">
        <v>89</v>
      </c>
      <c r="G105" s="9" t="s">
        <v>17</v>
      </c>
      <c r="H105" s="9" t="s">
        <v>96</v>
      </c>
      <c r="I105" s="11">
        <v>2</v>
      </c>
      <c r="J105" s="26">
        <v>9896.25</v>
      </c>
      <c r="K105" s="26">
        <v>9963.5</v>
      </c>
      <c r="L105" s="26">
        <v>9976.5</v>
      </c>
      <c r="M105" s="26">
        <v>9815</v>
      </c>
      <c r="N105" s="27">
        <f t="shared" si="2"/>
        <v>-67.25</v>
      </c>
      <c r="O105" s="18">
        <v>-271.48</v>
      </c>
      <c r="P105" s="18">
        <v>2.48</v>
      </c>
      <c r="Q105" s="18">
        <v>-315.24</v>
      </c>
      <c r="R105" s="18">
        <v>94.76</v>
      </c>
      <c r="S105" s="18">
        <f t="shared" si="3"/>
        <v>12162</v>
      </c>
      <c r="T105" s="18">
        <f>MAX(0,MAX($S$7:S105))-S105</f>
        <v>271.47999999999956</v>
      </c>
      <c r="U105" s="9" t="s">
        <v>36</v>
      </c>
      <c r="V105" s="11">
        <v>15</v>
      </c>
    </row>
    <row r="106" spans="1:22" x14ac:dyDescent="0.25">
      <c r="A106" s="11">
        <v>100</v>
      </c>
      <c r="B106" s="25">
        <v>44012</v>
      </c>
      <c r="C106" s="9" t="s">
        <v>87</v>
      </c>
      <c r="D106" s="25">
        <v>44012</v>
      </c>
      <c r="E106" s="9" t="s">
        <v>136</v>
      </c>
      <c r="F106" s="9" t="s">
        <v>85</v>
      </c>
      <c r="G106" s="9" t="s">
        <v>13</v>
      </c>
      <c r="H106" s="9" t="s">
        <v>96</v>
      </c>
      <c r="I106" s="11">
        <v>6</v>
      </c>
      <c r="J106" s="26">
        <v>10033.75</v>
      </c>
      <c r="K106" s="26">
        <v>10105.5</v>
      </c>
      <c r="L106" s="26">
        <v>9953.5</v>
      </c>
      <c r="M106" s="26">
        <v>10105.5</v>
      </c>
      <c r="N106" s="27">
        <f t="shared" si="2"/>
        <v>71.75</v>
      </c>
      <c r="O106" s="18">
        <v>853.56</v>
      </c>
      <c r="P106" s="18">
        <v>7.44</v>
      </c>
      <c r="Q106" s="18">
        <v>-186.72</v>
      </c>
      <c r="R106" s="18">
        <v>857.28</v>
      </c>
      <c r="S106" s="18">
        <f t="shared" si="3"/>
        <v>13015.56</v>
      </c>
      <c r="T106" s="18">
        <f>MAX(0,MAX($S$7:S106))-S106</f>
        <v>0</v>
      </c>
      <c r="U106" s="9" t="s">
        <v>30</v>
      </c>
      <c r="V106" s="11">
        <v>64</v>
      </c>
    </row>
    <row r="107" spans="1:22" x14ac:dyDescent="0.25">
      <c r="A107" s="11">
        <v>101</v>
      </c>
      <c r="B107" s="25">
        <v>44013</v>
      </c>
      <c r="C107" s="9" t="s">
        <v>99</v>
      </c>
      <c r="D107" s="25">
        <v>44013</v>
      </c>
      <c r="E107" s="9" t="s">
        <v>136</v>
      </c>
      <c r="F107" s="9" t="s">
        <v>85</v>
      </c>
      <c r="G107" s="9" t="s">
        <v>13</v>
      </c>
      <c r="H107" s="9" t="s">
        <v>86</v>
      </c>
      <c r="I107" s="11">
        <v>6</v>
      </c>
      <c r="J107" s="26">
        <v>10206</v>
      </c>
      <c r="K107" s="26">
        <v>10285</v>
      </c>
      <c r="L107" s="26">
        <v>10125.75</v>
      </c>
      <c r="M107" s="26">
        <v>10285</v>
      </c>
      <c r="N107" s="27">
        <f t="shared" si="2"/>
        <v>79</v>
      </c>
      <c r="O107" s="18">
        <v>940.56</v>
      </c>
      <c r="P107" s="18">
        <v>7.44</v>
      </c>
      <c r="Q107" s="18">
        <v>-150.72</v>
      </c>
      <c r="R107" s="18">
        <v>944.28</v>
      </c>
      <c r="S107" s="18">
        <f t="shared" si="3"/>
        <v>13956.119999999999</v>
      </c>
      <c r="T107" s="18">
        <f>MAX(0,MAX($S$7:S107))-S107</f>
        <v>0</v>
      </c>
      <c r="U107" s="9" t="s">
        <v>30</v>
      </c>
      <c r="V107" s="11">
        <v>59</v>
      </c>
    </row>
    <row r="108" spans="1:22" x14ac:dyDescent="0.25">
      <c r="A108" s="11">
        <v>102</v>
      </c>
      <c r="B108" s="25">
        <v>44018</v>
      </c>
      <c r="C108" s="9" t="s">
        <v>87</v>
      </c>
      <c r="D108" s="25">
        <v>44018</v>
      </c>
      <c r="E108" s="9" t="s">
        <v>141</v>
      </c>
      <c r="F108" s="9" t="s">
        <v>85</v>
      </c>
      <c r="G108" s="9" t="s">
        <v>15</v>
      </c>
      <c r="H108" s="9" t="s">
        <v>86</v>
      </c>
      <c r="I108" s="11">
        <v>6</v>
      </c>
      <c r="J108" s="26">
        <v>10540.25</v>
      </c>
      <c r="K108" s="26">
        <v>10541.75</v>
      </c>
      <c r="L108" s="26">
        <v>10460</v>
      </c>
      <c r="M108" s="26">
        <v>10635</v>
      </c>
      <c r="N108" s="27">
        <f t="shared" si="2"/>
        <v>1.5</v>
      </c>
      <c r="O108" s="18">
        <v>10.56</v>
      </c>
      <c r="P108" s="18">
        <v>7.44</v>
      </c>
      <c r="Q108" s="18">
        <v>-354.72</v>
      </c>
      <c r="R108" s="18">
        <v>884.28</v>
      </c>
      <c r="S108" s="18">
        <f t="shared" si="3"/>
        <v>13966.679999999998</v>
      </c>
      <c r="T108" s="18">
        <f>MAX(0,MAX($S$7:S108))-S108</f>
        <v>0</v>
      </c>
      <c r="U108" s="9" t="s">
        <v>34</v>
      </c>
      <c r="V108" s="11">
        <v>49</v>
      </c>
    </row>
    <row r="109" spans="1:22" x14ac:dyDescent="0.25">
      <c r="A109" s="11">
        <v>103</v>
      </c>
      <c r="B109" s="25">
        <v>44018</v>
      </c>
      <c r="C109" s="9" t="s">
        <v>126</v>
      </c>
      <c r="D109" s="25">
        <v>44018</v>
      </c>
      <c r="E109" s="9" t="s">
        <v>84</v>
      </c>
      <c r="F109" s="9" t="s">
        <v>85</v>
      </c>
      <c r="G109" s="9" t="s">
        <v>19</v>
      </c>
      <c r="H109" s="9" t="s">
        <v>113</v>
      </c>
      <c r="I109" s="11">
        <v>4</v>
      </c>
      <c r="J109" s="26">
        <v>10539.5</v>
      </c>
      <c r="K109" s="26">
        <v>10590.5</v>
      </c>
      <c r="L109" s="26">
        <v>10459.25</v>
      </c>
      <c r="M109" s="26">
        <v>10635</v>
      </c>
      <c r="N109" s="27">
        <f t="shared" si="2"/>
        <v>51</v>
      </c>
      <c r="O109" s="18">
        <v>403.04</v>
      </c>
      <c r="P109" s="18">
        <v>4.96</v>
      </c>
      <c r="Q109" s="18">
        <v>-104.48</v>
      </c>
      <c r="R109" s="18">
        <v>459.52</v>
      </c>
      <c r="S109" s="18">
        <f t="shared" si="3"/>
        <v>14369.72</v>
      </c>
      <c r="T109" s="18">
        <f>MAX(0,MAX($S$7:S109))-S109</f>
        <v>0</v>
      </c>
      <c r="U109" s="9" t="s">
        <v>36</v>
      </c>
      <c r="V109" s="11">
        <v>20</v>
      </c>
    </row>
    <row r="110" spans="1:22" x14ac:dyDescent="0.25">
      <c r="A110" s="11">
        <v>104</v>
      </c>
      <c r="B110" s="25">
        <v>44028</v>
      </c>
      <c r="C110" s="9" t="s">
        <v>100</v>
      </c>
      <c r="D110" s="25">
        <v>44028</v>
      </c>
      <c r="E110" s="9" t="s">
        <v>87</v>
      </c>
      <c r="F110" s="9" t="s">
        <v>85</v>
      </c>
      <c r="G110" s="9" t="s">
        <v>21</v>
      </c>
      <c r="H110" s="9" t="s">
        <v>102</v>
      </c>
      <c r="I110" s="11">
        <v>6</v>
      </c>
      <c r="J110" s="26">
        <v>10579.5</v>
      </c>
      <c r="K110" s="26">
        <v>10537</v>
      </c>
      <c r="L110" s="26">
        <v>10537.25</v>
      </c>
      <c r="M110" s="26">
        <v>10687.25</v>
      </c>
      <c r="N110" s="27">
        <f t="shared" si="2"/>
        <v>-42.5</v>
      </c>
      <c r="O110" s="18">
        <v>-517.44000000000005</v>
      </c>
      <c r="P110" s="18">
        <v>7.44</v>
      </c>
      <c r="Q110" s="18">
        <v>-513.72</v>
      </c>
      <c r="R110" s="18">
        <v>173.28</v>
      </c>
      <c r="S110" s="18">
        <f t="shared" si="3"/>
        <v>13852.279999999999</v>
      </c>
      <c r="T110" s="18">
        <f>MAX(0,MAX($S$7:S110))-S110</f>
        <v>517.44000000000051</v>
      </c>
      <c r="U110" s="9" t="s">
        <v>32</v>
      </c>
      <c r="V110" s="11">
        <v>4</v>
      </c>
    </row>
    <row r="111" spans="1:22" x14ac:dyDescent="0.25">
      <c r="A111" s="11">
        <v>105</v>
      </c>
      <c r="B111" s="25">
        <v>44028</v>
      </c>
      <c r="C111" s="9" t="s">
        <v>108</v>
      </c>
      <c r="D111" s="25">
        <v>44028</v>
      </c>
      <c r="E111" s="9" t="s">
        <v>137</v>
      </c>
      <c r="F111" s="9" t="s">
        <v>89</v>
      </c>
      <c r="G111" s="9" t="s">
        <v>17</v>
      </c>
      <c r="H111" s="9" t="s">
        <v>96</v>
      </c>
      <c r="I111" s="11">
        <v>2</v>
      </c>
      <c r="J111" s="26">
        <v>10578.75</v>
      </c>
      <c r="K111" s="26">
        <v>10622.25</v>
      </c>
      <c r="L111" s="26">
        <v>10622</v>
      </c>
      <c r="M111" s="26">
        <v>10373.75</v>
      </c>
      <c r="N111" s="27">
        <f t="shared" si="2"/>
        <v>-43.5</v>
      </c>
      <c r="O111" s="18">
        <v>-176.48</v>
      </c>
      <c r="P111" s="18">
        <v>2.48</v>
      </c>
      <c r="Q111" s="18">
        <v>-175.24</v>
      </c>
      <c r="R111" s="18">
        <v>55.76</v>
      </c>
      <c r="S111" s="18">
        <f t="shared" si="3"/>
        <v>13675.8</v>
      </c>
      <c r="T111" s="18">
        <f>MAX(0,MAX($S$7:S111))-S111</f>
        <v>693.92000000000007</v>
      </c>
      <c r="U111" s="9" t="s">
        <v>32</v>
      </c>
      <c r="V111" s="11">
        <v>8</v>
      </c>
    </row>
    <row r="112" spans="1:22" x14ac:dyDescent="0.25">
      <c r="A112" s="11">
        <v>106</v>
      </c>
      <c r="B112" s="25">
        <v>44032</v>
      </c>
      <c r="C112" s="9" t="s">
        <v>87</v>
      </c>
      <c r="D112" s="25">
        <v>44032</v>
      </c>
      <c r="E112" s="9" t="s">
        <v>125</v>
      </c>
      <c r="F112" s="9" t="s">
        <v>85</v>
      </c>
      <c r="G112" s="9" t="s">
        <v>13</v>
      </c>
      <c r="H112" s="9" t="s">
        <v>96</v>
      </c>
      <c r="I112" s="11">
        <v>6</v>
      </c>
      <c r="J112" s="26">
        <v>10697</v>
      </c>
      <c r="K112" s="26">
        <v>10832.25</v>
      </c>
      <c r="L112" s="26">
        <v>10616.75</v>
      </c>
      <c r="M112" s="26">
        <v>10832.25</v>
      </c>
      <c r="N112" s="27">
        <f t="shared" si="2"/>
        <v>135.25</v>
      </c>
      <c r="O112" s="18">
        <v>1615.56</v>
      </c>
      <c r="P112" s="18">
        <v>7.44</v>
      </c>
      <c r="Q112" s="18">
        <v>-75.72</v>
      </c>
      <c r="R112" s="18">
        <v>1619.28</v>
      </c>
      <c r="S112" s="18">
        <f t="shared" si="3"/>
        <v>15291.359999999999</v>
      </c>
      <c r="T112" s="18">
        <f>MAX(0,MAX($S$7:S112))-S112</f>
        <v>0</v>
      </c>
      <c r="U112" s="9" t="s">
        <v>30</v>
      </c>
      <c r="V112" s="11">
        <v>35</v>
      </c>
    </row>
    <row r="113" spans="1:22" x14ac:dyDescent="0.25">
      <c r="A113" s="11">
        <v>107</v>
      </c>
      <c r="B113" s="25">
        <v>44032</v>
      </c>
      <c r="C113" s="9" t="s">
        <v>125</v>
      </c>
      <c r="D113" s="25">
        <v>44032</v>
      </c>
      <c r="E113" s="9" t="s">
        <v>142</v>
      </c>
      <c r="F113" s="9" t="s">
        <v>85</v>
      </c>
      <c r="G113" s="9" t="s">
        <v>19</v>
      </c>
      <c r="H113" s="9" t="s">
        <v>91</v>
      </c>
      <c r="I113" s="11">
        <v>4</v>
      </c>
      <c r="J113" s="26">
        <v>10831.5</v>
      </c>
      <c r="K113" s="26">
        <v>10935</v>
      </c>
      <c r="L113" s="26">
        <v>10751.25</v>
      </c>
      <c r="M113" s="26">
        <v>10935</v>
      </c>
      <c r="N113" s="27">
        <f t="shared" si="2"/>
        <v>103.5</v>
      </c>
      <c r="O113" s="18">
        <v>823.04</v>
      </c>
      <c r="P113" s="18">
        <v>4.96</v>
      </c>
      <c r="Q113" s="18">
        <v>-38.479999999999997</v>
      </c>
      <c r="R113" s="18">
        <v>825.52</v>
      </c>
      <c r="S113" s="18">
        <f t="shared" si="3"/>
        <v>16114.399999999998</v>
      </c>
      <c r="T113" s="18">
        <f>MAX(0,MAX($S$7:S113))-S113</f>
        <v>0</v>
      </c>
      <c r="U113" s="9" t="s">
        <v>30</v>
      </c>
      <c r="V113" s="11">
        <v>31</v>
      </c>
    </row>
    <row r="114" spans="1:22" x14ac:dyDescent="0.25">
      <c r="A114" s="11">
        <v>108</v>
      </c>
      <c r="B114" s="25">
        <v>44039</v>
      </c>
      <c r="C114" s="9" t="s">
        <v>97</v>
      </c>
      <c r="D114" s="25">
        <v>44039</v>
      </c>
      <c r="E114" s="9" t="s">
        <v>143</v>
      </c>
      <c r="F114" s="9" t="s">
        <v>85</v>
      </c>
      <c r="G114" s="9" t="s">
        <v>13</v>
      </c>
      <c r="H114" s="9" t="s">
        <v>86</v>
      </c>
      <c r="I114" s="11">
        <v>10</v>
      </c>
      <c r="J114" s="26">
        <v>10620.75</v>
      </c>
      <c r="K114" s="26">
        <v>10570.25</v>
      </c>
      <c r="L114" s="26">
        <v>10570.5</v>
      </c>
      <c r="M114" s="26">
        <v>10685</v>
      </c>
      <c r="N114" s="27">
        <f t="shared" si="2"/>
        <v>-50.5</v>
      </c>
      <c r="O114" s="18">
        <v>-1022.4</v>
      </c>
      <c r="P114" s="18">
        <v>12.4</v>
      </c>
      <c r="Q114" s="18">
        <v>-1016.2</v>
      </c>
      <c r="R114" s="18">
        <v>293.8</v>
      </c>
      <c r="S114" s="18">
        <f t="shared" si="3"/>
        <v>15091.999999999998</v>
      </c>
      <c r="T114" s="18">
        <f>MAX(0,MAX($S$7:S114))-S114</f>
        <v>1022.3999999999996</v>
      </c>
      <c r="U114" s="9" t="s">
        <v>32</v>
      </c>
      <c r="V114" s="11">
        <v>16</v>
      </c>
    </row>
    <row r="115" spans="1:22" x14ac:dyDescent="0.25">
      <c r="A115" s="11">
        <v>109</v>
      </c>
      <c r="B115" s="25">
        <v>44039</v>
      </c>
      <c r="C115" s="9" t="s">
        <v>88</v>
      </c>
      <c r="D115" s="25">
        <v>44039</v>
      </c>
      <c r="E115" s="9" t="s">
        <v>84</v>
      </c>
      <c r="F115" s="9" t="s">
        <v>85</v>
      </c>
      <c r="G115" s="9" t="s">
        <v>13</v>
      </c>
      <c r="H115" s="9" t="s">
        <v>86</v>
      </c>
      <c r="I115" s="11">
        <v>10</v>
      </c>
      <c r="J115" s="26">
        <v>10612.75</v>
      </c>
      <c r="K115" s="26">
        <v>10667.5</v>
      </c>
      <c r="L115" s="26">
        <v>10562.5</v>
      </c>
      <c r="M115" s="26">
        <v>10685</v>
      </c>
      <c r="N115" s="27">
        <f t="shared" si="2"/>
        <v>54.75</v>
      </c>
      <c r="O115" s="18">
        <v>1082.5999999999999</v>
      </c>
      <c r="P115" s="18">
        <v>12.4</v>
      </c>
      <c r="Q115" s="18">
        <v>-226.2</v>
      </c>
      <c r="R115" s="18">
        <v>1328.8</v>
      </c>
      <c r="S115" s="18">
        <f t="shared" si="3"/>
        <v>16174.599999999999</v>
      </c>
      <c r="T115" s="18">
        <f>MAX(0,MAX($S$7:S115))-S115</f>
        <v>0</v>
      </c>
      <c r="U115" s="9" t="s">
        <v>36</v>
      </c>
      <c r="V115" s="11">
        <v>31</v>
      </c>
    </row>
    <row r="116" spans="1:22" x14ac:dyDescent="0.25">
      <c r="A116" s="11">
        <v>110</v>
      </c>
      <c r="B116" s="25">
        <v>44056</v>
      </c>
      <c r="C116" s="9" t="s">
        <v>144</v>
      </c>
      <c r="D116" s="25">
        <v>44056</v>
      </c>
      <c r="E116" s="9" t="s">
        <v>126</v>
      </c>
      <c r="F116" s="9" t="s">
        <v>85</v>
      </c>
      <c r="G116" s="9" t="s">
        <v>13</v>
      </c>
      <c r="H116" s="9" t="s">
        <v>86</v>
      </c>
      <c r="I116" s="11">
        <v>6</v>
      </c>
      <c r="J116" s="26">
        <v>11232.75</v>
      </c>
      <c r="K116" s="26">
        <v>11152.25</v>
      </c>
      <c r="L116" s="26">
        <v>11152.5</v>
      </c>
      <c r="M116" s="26">
        <v>11335</v>
      </c>
      <c r="N116" s="27">
        <f t="shared" si="2"/>
        <v>-80.5</v>
      </c>
      <c r="O116" s="18">
        <v>-973.44</v>
      </c>
      <c r="P116" s="18">
        <v>7.44</v>
      </c>
      <c r="Q116" s="18">
        <v>-969.72</v>
      </c>
      <c r="R116" s="18">
        <v>392.28</v>
      </c>
      <c r="S116" s="18">
        <f t="shared" si="3"/>
        <v>15201.159999999998</v>
      </c>
      <c r="T116" s="18">
        <f>MAX(0,MAX($S$7:S116))-S116</f>
        <v>973.44000000000051</v>
      </c>
      <c r="U116" s="9" t="s">
        <v>32</v>
      </c>
      <c r="V116" s="11">
        <v>33</v>
      </c>
    </row>
    <row r="117" spans="1:22" x14ac:dyDescent="0.25">
      <c r="A117" s="11">
        <v>111</v>
      </c>
      <c r="B117" s="25">
        <v>44060</v>
      </c>
      <c r="C117" s="9" t="s">
        <v>97</v>
      </c>
      <c r="D117" s="25">
        <v>44060</v>
      </c>
      <c r="E117" s="9" t="s">
        <v>84</v>
      </c>
      <c r="F117" s="9" t="s">
        <v>85</v>
      </c>
      <c r="G117" s="9" t="s">
        <v>13</v>
      </c>
      <c r="H117" s="9" t="s">
        <v>96</v>
      </c>
      <c r="I117" s="11">
        <v>10</v>
      </c>
      <c r="J117" s="26">
        <v>11257.75</v>
      </c>
      <c r="K117" s="26">
        <v>11283.5</v>
      </c>
      <c r="L117" s="26">
        <v>11177.5</v>
      </c>
      <c r="M117" s="26">
        <v>11335</v>
      </c>
      <c r="N117" s="27">
        <f t="shared" si="2"/>
        <v>25.75</v>
      </c>
      <c r="O117" s="18">
        <v>502.6</v>
      </c>
      <c r="P117" s="18">
        <v>12.4</v>
      </c>
      <c r="Q117" s="18">
        <v>-411.2</v>
      </c>
      <c r="R117" s="18">
        <v>848.8</v>
      </c>
      <c r="S117" s="18">
        <f t="shared" si="3"/>
        <v>15703.759999999998</v>
      </c>
      <c r="T117" s="18">
        <f>MAX(0,MAX($S$7:S117))-S117</f>
        <v>470.84000000000015</v>
      </c>
      <c r="U117" s="9" t="s">
        <v>36</v>
      </c>
      <c r="V117" s="11">
        <v>74</v>
      </c>
    </row>
    <row r="118" spans="1:22" x14ac:dyDescent="0.25">
      <c r="A118" s="11">
        <v>112</v>
      </c>
      <c r="B118" s="25">
        <v>44063</v>
      </c>
      <c r="C118" s="9" t="s">
        <v>97</v>
      </c>
      <c r="D118" s="25">
        <v>44063</v>
      </c>
      <c r="E118" s="9" t="s">
        <v>126</v>
      </c>
      <c r="F118" s="9" t="s">
        <v>85</v>
      </c>
      <c r="G118" s="9" t="s">
        <v>13</v>
      </c>
      <c r="H118" s="9" t="s">
        <v>86</v>
      </c>
      <c r="I118" s="11">
        <v>6</v>
      </c>
      <c r="J118" s="26">
        <v>11359.75</v>
      </c>
      <c r="K118" s="26">
        <v>11435</v>
      </c>
      <c r="L118" s="26">
        <v>11279.5</v>
      </c>
      <c r="M118" s="26">
        <v>11435</v>
      </c>
      <c r="N118" s="27">
        <f t="shared" si="2"/>
        <v>75.25</v>
      </c>
      <c r="O118" s="18">
        <v>895.56</v>
      </c>
      <c r="P118" s="18">
        <v>7.44</v>
      </c>
      <c r="Q118" s="18">
        <v>-123.72</v>
      </c>
      <c r="R118" s="18">
        <v>899.28</v>
      </c>
      <c r="S118" s="18">
        <f t="shared" si="3"/>
        <v>16599.32</v>
      </c>
      <c r="T118" s="18">
        <f>MAX(0,MAX($S$7:S118))-S118</f>
        <v>0</v>
      </c>
      <c r="U118" s="9" t="s">
        <v>30</v>
      </c>
      <c r="V118" s="11">
        <v>54</v>
      </c>
    </row>
    <row r="119" spans="1:22" x14ac:dyDescent="0.25">
      <c r="A119" s="11">
        <v>113</v>
      </c>
      <c r="B119" s="25">
        <v>44064</v>
      </c>
      <c r="C119" s="9" t="s">
        <v>99</v>
      </c>
      <c r="D119" s="25">
        <v>44064</v>
      </c>
      <c r="E119" s="9" t="s">
        <v>84</v>
      </c>
      <c r="F119" s="9" t="s">
        <v>85</v>
      </c>
      <c r="G119" s="9" t="s">
        <v>15</v>
      </c>
      <c r="H119" s="9" t="s">
        <v>86</v>
      </c>
      <c r="I119" s="11">
        <v>10</v>
      </c>
      <c r="J119" s="26">
        <v>11524</v>
      </c>
      <c r="K119" s="26">
        <v>11562.25</v>
      </c>
      <c r="L119" s="26">
        <v>11443.75</v>
      </c>
      <c r="M119" s="26">
        <v>11635</v>
      </c>
      <c r="N119" s="27">
        <f t="shared" si="2"/>
        <v>38.25</v>
      </c>
      <c r="O119" s="18">
        <v>752.6</v>
      </c>
      <c r="P119" s="18">
        <v>12.4</v>
      </c>
      <c r="Q119" s="18">
        <v>-766.2</v>
      </c>
      <c r="R119" s="18">
        <v>983.8</v>
      </c>
      <c r="S119" s="18">
        <f t="shared" si="3"/>
        <v>17351.919999999998</v>
      </c>
      <c r="T119" s="18">
        <f>MAX(0,MAX($S$7:S119))-S119</f>
        <v>0</v>
      </c>
      <c r="U119" s="9" t="s">
        <v>36</v>
      </c>
      <c r="V119" s="11">
        <v>67</v>
      </c>
    </row>
    <row r="120" spans="1:22" x14ac:dyDescent="0.25">
      <c r="A120" s="11">
        <v>114</v>
      </c>
      <c r="B120" s="25">
        <v>44069</v>
      </c>
      <c r="C120" s="9" t="s">
        <v>105</v>
      </c>
      <c r="D120" s="25">
        <v>44069</v>
      </c>
      <c r="E120" s="9" t="s">
        <v>145</v>
      </c>
      <c r="F120" s="9" t="s">
        <v>89</v>
      </c>
      <c r="G120" s="9" t="s">
        <v>17</v>
      </c>
      <c r="H120" s="9" t="s">
        <v>96</v>
      </c>
      <c r="I120" s="11">
        <v>2</v>
      </c>
      <c r="J120" s="26">
        <v>11936.75</v>
      </c>
      <c r="K120" s="26">
        <v>11879.5</v>
      </c>
      <c r="L120" s="26">
        <v>11975</v>
      </c>
      <c r="M120" s="26">
        <v>11879.71</v>
      </c>
      <c r="N120" s="27">
        <f t="shared" si="2"/>
        <v>57.25</v>
      </c>
      <c r="O120" s="18">
        <v>226.52</v>
      </c>
      <c r="P120" s="18">
        <v>2.48</v>
      </c>
      <c r="Q120" s="18">
        <v>-10.24</v>
      </c>
      <c r="R120" s="18">
        <v>227.76</v>
      </c>
      <c r="S120" s="18">
        <f t="shared" si="3"/>
        <v>17578.439999999999</v>
      </c>
      <c r="T120" s="18">
        <f>MAX(0,MAX($S$7:S120))-S120</f>
        <v>0</v>
      </c>
      <c r="U120" s="9" t="s">
        <v>30</v>
      </c>
      <c r="V120" s="11">
        <v>5</v>
      </c>
    </row>
    <row r="121" spans="1:22" x14ac:dyDescent="0.25">
      <c r="A121" s="11">
        <v>115</v>
      </c>
      <c r="B121" s="25">
        <v>44075</v>
      </c>
      <c r="C121" s="9" t="s">
        <v>99</v>
      </c>
      <c r="D121" s="25">
        <v>44075</v>
      </c>
      <c r="E121" s="9" t="s">
        <v>84</v>
      </c>
      <c r="F121" s="9" t="s">
        <v>85</v>
      </c>
      <c r="G121" s="9" t="s">
        <v>15</v>
      </c>
      <c r="H121" s="9" t="s">
        <v>86</v>
      </c>
      <c r="I121" s="11">
        <v>10</v>
      </c>
      <c r="J121" s="26">
        <v>12270.5</v>
      </c>
      <c r="K121" s="26">
        <v>12301.25</v>
      </c>
      <c r="L121" s="26">
        <v>12190.25</v>
      </c>
      <c r="M121" s="26">
        <v>12385</v>
      </c>
      <c r="N121" s="27">
        <f t="shared" si="2"/>
        <v>30.75</v>
      </c>
      <c r="O121" s="18">
        <v>602.6</v>
      </c>
      <c r="P121" s="18">
        <v>12.4</v>
      </c>
      <c r="Q121" s="18">
        <v>-1316.2</v>
      </c>
      <c r="R121" s="18">
        <v>723.8</v>
      </c>
      <c r="S121" s="18">
        <f t="shared" si="3"/>
        <v>18181.039999999997</v>
      </c>
      <c r="T121" s="18">
        <f>MAX(0,MAX($S$7:S121))-S121</f>
        <v>0</v>
      </c>
      <c r="U121" s="9" t="s">
        <v>36</v>
      </c>
      <c r="V121" s="11">
        <v>67</v>
      </c>
    </row>
    <row r="122" spans="1:22" x14ac:dyDescent="0.25">
      <c r="A122" s="11">
        <v>116</v>
      </c>
      <c r="B122" s="25">
        <v>44088</v>
      </c>
      <c r="C122" s="9" t="s">
        <v>87</v>
      </c>
      <c r="D122" s="25">
        <v>44088</v>
      </c>
      <c r="E122" s="9" t="s">
        <v>121</v>
      </c>
      <c r="F122" s="9" t="s">
        <v>85</v>
      </c>
      <c r="G122" s="9" t="s">
        <v>15</v>
      </c>
      <c r="H122" s="9" t="s">
        <v>86</v>
      </c>
      <c r="I122" s="11">
        <v>6</v>
      </c>
      <c r="J122" s="26">
        <v>11319.5</v>
      </c>
      <c r="K122" s="26">
        <v>11239</v>
      </c>
      <c r="L122" s="26">
        <v>11239.25</v>
      </c>
      <c r="M122" s="26">
        <v>11393.28</v>
      </c>
      <c r="N122" s="27">
        <f t="shared" si="2"/>
        <v>-80.5</v>
      </c>
      <c r="O122" s="18">
        <v>-973.44</v>
      </c>
      <c r="P122" s="18">
        <v>7.44</v>
      </c>
      <c r="Q122" s="18">
        <v>-969.72</v>
      </c>
      <c r="R122" s="18">
        <v>509.28</v>
      </c>
      <c r="S122" s="18">
        <f t="shared" si="3"/>
        <v>17207.599999999999</v>
      </c>
      <c r="T122" s="18">
        <f>MAX(0,MAX($S$7:S122))-S122</f>
        <v>973.43999999999869</v>
      </c>
      <c r="U122" s="9" t="s">
        <v>32</v>
      </c>
      <c r="V122" s="11">
        <v>39</v>
      </c>
    </row>
    <row r="123" spans="1:22" x14ac:dyDescent="0.25">
      <c r="A123" s="11">
        <v>117</v>
      </c>
      <c r="B123" s="25">
        <v>44096</v>
      </c>
      <c r="C123" s="9" t="s">
        <v>100</v>
      </c>
      <c r="D123" s="25">
        <v>44096</v>
      </c>
      <c r="E123" s="9" t="s">
        <v>97</v>
      </c>
      <c r="F123" s="9" t="s">
        <v>89</v>
      </c>
      <c r="G123" s="9" t="s">
        <v>21</v>
      </c>
      <c r="H123" s="9" t="s">
        <v>102</v>
      </c>
      <c r="I123" s="11">
        <v>6</v>
      </c>
      <c r="J123" s="26">
        <v>10993</v>
      </c>
      <c r="K123" s="26">
        <v>10963.75</v>
      </c>
      <c r="L123" s="26">
        <v>11074.75</v>
      </c>
      <c r="M123" s="26">
        <v>10963.75</v>
      </c>
      <c r="N123" s="27">
        <f t="shared" si="2"/>
        <v>29.25</v>
      </c>
      <c r="O123" s="18">
        <v>343.56</v>
      </c>
      <c r="P123" s="18">
        <v>7.44</v>
      </c>
      <c r="Q123" s="18">
        <v>-99.72</v>
      </c>
      <c r="R123" s="18">
        <v>347.28</v>
      </c>
      <c r="S123" s="18">
        <f t="shared" si="3"/>
        <v>17551.16</v>
      </c>
      <c r="T123" s="18">
        <f>MAX(0,MAX($S$7:S123))-S123</f>
        <v>629.87999999999738</v>
      </c>
      <c r="U123" s="9" t="s">
        <v>30</v>
      </c>
      <c r="V123" s="11">
        <v>2</v>
      </c>
    </row>
    <row r="124" spans="1:22" x14ac:dyDescent="0.25">
      <c r="A124" s="11">
        <v>118</v>
      </c>
      <c r="B124" s="25">
        <v>44097</v>
      </c>
      <c r="C124" s="9" t="s">
        <v>103</v>
      </c>
      <c r="D124" s="25">
        <v>44097</v>
      </c>
      <c r="E124" s="9" t="s">
        <v>115</v>
      </c>
      <c r="F124" s="9" t="s">
        <v>89</v>
      </c>
      <c r="G124" s="9" t="s">
        <v>15</v>
      </c>
      <c r="H124" s="9" t="s">
        <v>86</v>
      </c>
      <c r="I124" s="11">
        <v>6</v>
      </c>
      <c r="J124" s="26">
        <v>11055.25</v>
      </c>
      <c r="K124" s="26">
        <v>10950</v>
      </c>
      <c r="L124" s="26">
        <v>11135.5</v>
      </c>
      <c r="M124" s="26">
        <v>10950</v>
      </c>
      <c r="N124" s="27">
        <f t="shared" si="2"/>
        <v>105.25</v>
      </c>
      <c r="O124" s="18">
        <v>1255.56</v>
      </c>
      <c r="P124" s="18">
        <v>7.44</v>
      </c>
      <c r="Q124" s="18">
        <v>-567.72</v>
      </c>
      <c r="R124" s="18">
        <v>1259.28</v>
      </c>
      <c r="S124" s="18">
        <f t="shared" si="3"/>
        <v>18806.72</v>
      </c>
      <c r="T124" s="18">
        <f>MAX(0,MAX($S$7:S124))-S124</f>
        <v>0</v>
      </c>
      <c r="U124" s="9" t="s">
        <v>30</v>
      </c>
      <c r="V124" s="11">
        <v>47</v>
      </c>
    </row>
    <row r="125" spans="1:22" x14ac:dyDescent="0.25">
      <c r="A125" s="11">
        <v>119</v>
      </c>
      <c r="B125" s="25">
        <v>44097</v>
      </c>
      <c r="C125" s="9" t="s">
        <v>115</v>
      </c>
      <c r="D125" s="25">
        <v>44097</v>
      </c>
      <c r="E125" s="9" t="s">
        <v>112</v>
      </c>
      <c r="F125" s="9" t="s">
        <v>89</v>
      </c>
      <c r="G125" s="9" t="s">
        <v>19</v>
      </c>
      <c r="H125" s="9" t="s">
        <v>113</v>
      </c>
      <c r="I125" s="11">
        <v>4</v>
      </c>
      <c r="J125" s="26">
        <v>10941</v>
      </c>
      <c r="K125" s="26">
        <v>10915</v>
      </c>
      <c r="L125" s="26">
        <v>10973.25</v>
      </c>
      <c r="M125" s="26">
        <v>10915</v>
      </c>
      <c r="N125" s="27">
        <f t="shared" si="2"/>
        <v>26</v>
      </c>
      <c r="O125" s="18">
        <v>203.04</v>
      </c>
      <c r="P125" s="18">
        <v>4.96</v>
      </c>
      <c r="Q125" s="18">
        <v>-74.48</v>
      </c>
      <c r="R125" s="18">
        <v>205.52</v>
      </c>
      <c r="S125" s="18">
        <f t="shared" si="3"/>
        <v>19009.760000000002</v>
      </c>
      <c r="T125" s="18">
        <f>MAX(0,MAX($S$7:S125))-S125</f>
        <v>0</v>
      </c>
      <c r="U125" s="9" t="s">
        <v>30</v>
      </c>
      <c r="V125" s="11">
        <v>3</v>
      </c>
    </row>
    <row r="126" spans="1:22" x14ac:dyDescent="0.25">
      <c r="A126" s="11">
        <v>120</v>
      </c>
      <c r="B126" s="25">
        <v>44097</v>
      </c>
      <c r="C126" s="9" t="s">
        <v>122</v>
      </c>
      <c r="D126" s="25">
        <v>44097</v>
      </c>
      <c r="E126" s="9" t="s">
        <v>84</v>
      </c>
      <c r="F126" s="9" t="s">
        <v>89</v>
      </c>
      <c r="G126" s="9" t="s">
        <v>19</v>
      </c>
      <c r="H126" s="9" t="s">
        <v>96</v>
      </c>
      <c r="I126" s="11">
        <v>4</v>
      </c>
      <c r="J126" s="26">
        <v>10899.75</v>
      </c>
      <c r="K126" s="26">
        <v>10830</v>
      </c>
      <c r="L126" s="26">
        <v>10973.25</v>
      </c>
      <c r="M126" s="26">
        <v>10671.75</v>
      </c>
      <c r="N126" s="27">
        <f t="shared" si="2"/>
        <v>69.75</v>
      </c>
      <c r="O126" s="18">
        <v>553.04</v>
      </c>
      <c r="P126" s="18">
        <v>4.96</v>
      </c>
      <c r="Q126" s="18">
        <v>-4.4800000000000004</v>
      </c>
      <c r="R126" s="18">
        <v>907.52</v>
      </c>
      <c r="S126" s="18">
        <f t="shared" si="3"/>
        <v>19562.800000000003</v>
      </c>
      <c r="T126" s="18">
        <f>MAX(0,MAX($S$7:S126))-S126</f>
        <v>0</v>
      </c>
      <c r="U126" s="9" t="s">
        <v>36</v>
      </c>
      <c r="V126" s="11">
        <v>17</v>
      </c>
    </row>
    <row r="127" spans="1:22" x14ac:dyDescent="0.25">
      <c r="A127" s="11">
        <v>121</v>
      </c>
      <c r="B127" s="25">
        <v>44098</v>
      </c>
      <c r="C127" s="9" t="s">
        <v>100</v>
      </c>
      <c r="D127" s="25">
        <v>44098</v>
      </c>
      <c r="E127" s="9" t="s">
        <v>114</v>
      </c>
      <c r="F127" s="9" t="s">
        <v>85</v>
      </c>
      <c r="G127" s="9" t="s">
        <v>21</v>
      </c>
      <c r="H127" s="9" t="s">
        <v>102</v>
      </c>
      <c r="I127" s="11">
        <v>6</v>
      </c>
      <c r="J127" s="26">
        <v>10760.5</v>
      </c>
      <c r="K127" s="26">
        <v>10820.75</v>
      </c>
      <c r="L127" s="26">
        <v>10704</v>
      </c>
      <c r="M127" s="26">
        <v>10820.75</v>
      </c>
      <c r="N127" s="27">
        <f t="shared" si="2"/>
        <v>60.25</v>
      </c>
      <c r="O127" s="18">
        <v>715.56</v>
      </c>
      <c r="P127" s="18">
        <v>7.44</v>
      </c>
      <c r="Q127" s="18">
        <v>-198.72</v>
      </c>
      <c r="R127" s="18">
        <v>719.28</v>
      </c>
      <c r="S127" s="18">
        <f t="shared" si="3"/>
        <v>20278.360000000004</v>
      </c>
      <c r="T127" s="18">
        <f>MAX(0,MAX($S$7:S127))-S127</f>
        <v>0</v>
      </c>
      <c r="U127" s="9" t="s">
        <v>30</v>
      </c>
      <c r="V127" s="11">
        <v>1</v>
      </c>
    </row>
    <row r="128" spans="1:22" x14ac:dyDescent="0.25">
      <c r="A128" s="11">
        <v>122</v>
      </c>
      <c r="B128" s="25">
        <v>44098</v>
      </c>
      <c r="C128" s="9" t="s">
        <v>94</v>
      </c>
      <c r="D128" s="25">
        <v>44098</v>
      </c>
      <c r="E128" s="9" t="s">
        <v>146</v>
      </c>
      <c r="F128" s="9" t="s">
        <v>89</v>
      </c>
      <c r="G128" s="9" t="s">
        <v>17</v>
      </c>
      <c r="H128" s="9" t="s">
        <v>96</v>
      </c>
      <c r="I128" s="11">
        <v>2</v>
      </c>
      <c r="J128" s="26">
        <v>10852</v>
      </c>
      <c r="K128" s="26">
        <v>10932.5</v>
      </c>
      <c r="L128" s="26">
        <v>10932.25</v>
      </c>
      <c r="M128" s="26">
        <v>10765</v>
      </c>
      <c r="N128" s="27">
        <f t="shared" si="2"/>
        <v>-80.5</v>
      </c>
      <c r="O128" s="18">
        <v>-324.48</v>
      </c>
      <c r="P128" s="18">
        <v>2.48</v>
      </c>
      <c r="Q128" s="18">
        <v>-323.24</v>
      </c>
      <c r="R128" s="18">
        <v>307.76</v>
      </c>
      <c r="S128" s="18">
        <f t="shared" si="3"/>
        <v>19953.880000000005</v>
      </c>
      <c r="T128" s="18">
        <f>MAX(0,MAX($S$7:S128))-S128</f>
        <v>324.47999999999956</v>
      </c>
      <c r="U128" s="9" t="s">
        <v>32</v>
      </c>
      <c r="V128" s="11">
        <v>14</v>
      </c>
    </row>
    <row r="129" spans="1:22" x14ac:dyDescent="0.25">
      <c r="A129" s="11">
        <v>123</v>
      </c>
      <c r="B129" s="25">
        <v>44098</v>
      </c>
      <c r="C129" s="9" t="s">
        <v>112</v>
      </c>
      <c r="D129" s="25">
        <v>44098</v>
      </c>
      <c r="E129" s="9" t="s">
        <v>136</v>
      </c>
      <c r="F129" s="9" t="s">
        <v>89</v>
      </c>
      <c r="G129" s="9" t="s">
        <v>17</v>
      </c>
      <c r="H129" s="9" t="s">
        <v>86</v>
      </c>
      <c r="I129" s="11">
        <v>2</v>
      </c>
      <c r="J129" s="26">
        <v>10913.25</v>
      </c>
      <c r="K129" s="26">
        <v>10815</v>
      </c>
      <c r="L129" s="26">
        <v>10993.5</v>
      </c>
      <c r="M129" s="26">
        <v>10815</v>
      </c>
      <c r="N129" s="27">
        <f t="shared" si="2"/>
        <v>98.25</v>
      </c>
      <c r="O129" s="18">
        <v>390.52</v>
      </c>
      <c r="P129" s="18">
        <v>2.48</v>
      </c>
      <c r="Q129" s="18">
        <v>-207.24</v>
      </c>
      <c r="R129" s="18">
        <v>391.76</v>
      </c>
      <c r="S129" s="18">
        <f t="shared" si="3"/>
        <v>20344.400000000005</v>
      </c>
      <c r="T129" s="18">
        <f>MAX(0,MAX($S$7:S129))-S129</f>
        <v>0</v>
      </c>
      <c r="U129" s="9" t="s">
        <v>30</v>
      </c>
      <c r="V129" s="11">
        <v>13</v>
      </c>
    </row>
    <row r="130" spans="1:22" x14ac:dyDescent="0.25">
      <c r="A130" s="11">
        <v>124</v>
      </c>
      <c r="B130" s="25">
        <v>44109</v>
      </c>
      <c r="C130" s="9" t="s">
        <v>103</v>
      </c>
      <c r="D130" s="25">
        <v>44109</v>
      </c>
      <c r="E130" s="9" t="s">
        <v>84</v>
      </c>
      <c r="F130" s="9" t="s">
        <v>85</v>
      </c>
      <c r="G130" s="9" t="s">
        <v>13</v>
      </c>
      <c r="H130" s="9" t="s">
        <v>86</v>
      </c>
      <c r="I130" s="11">
        <v>6</v>
      </c>
      <c r="J130" s="26">
        <v>11391.25</v>
      </c>
      <c r="K130" s="26">
        <v>11476.5</v>
      </c>
      <c r="L130" s="26">
        <v>11311</v>
      </c>
      <c r="M130" s="26">
        <v>11583.75</v>
      </c>
      <c r="N130" s="27">
        <f t="shared" si="2"/>
        <v>85.25</v>
      </c>
      <c r="O130" s="18">
        <v>1015.56</v>
      </c>
      <c r="P130" s="18">
        <v>7.44</v>
      </c>
      <c r="Q130" s="18">
        <v>-54.72</v>
      </c>
      <c r="R130" s="18">
        <v>1262.28</v>
      </c>
      <c r="S130" s="18">
        <f t="shared" si="3"/>
        <v>21359.960000000006</v>
      </c>
      <c r="T130" s="18">
        <f>MAX(0,MAX($S$7:S130))-S130</f>
        <v>0</v>
      </c>
      <c r="U130" s="9" t="s">
        <v>36</v>
      </c>
      <c r="V130" s="11">
        <v>71</v>
      </c>
    </row>
    <row r="131" spans="1:22" x14ac:dyDescent="0.25">
      <c r="A131" s="11">
        <v>125</v>
      </c>
      <c r="B131" s="25">
        <v>44110</v>
      </c>
      <c r="C131" s="9" t="s">
        <v>100</v>
      </c>
      <c r="D131" s="25">
        <v>44110</v>
      </c>
      <c r="E131" s="9" t="s">
        <v>114</v>
      </c>
      <c r="F131" s="9" t="s">
        <v>85</v>
      </c>
      <c r="G131" s="9" t="s">
        <v>21</v>
      </c>
      <c r="H131" s="9" t="s">
        <v>102</v>
      </c>
      <c r="I131" s="11">
        <v>6</v>
      </c>
      <c r="J131" s="26">
        <v>11451.5</v>
      </c>
      <c r="K131" s="26">
        <v>11435.75</v>
      </c>
      <c r="L131" s="26">
        <v>11436</v>
      </c>
      <c r="M131" s="26">
        <v>11489.5</v>
      </c>
      <c r="N131" s="27">
        <f t="shared" si="2"/>
        <v>-15.75</v>
      </c>
      <c r="O131" s="18">
        <v>-196.44</v>
      </c>
      <c r="P131" s="18">
        <v>7.44</v>
      </c>
      <c r="Q131" s="18">
        <v>-192.72</v>
      </c>
      <c r="R131" s="18">
        <v>50.28</v>
      </c>
      <c r="S131" s="18">
        <f t="shared" si="3"/>
        <v>21163.520000000008</v>
      </c>
      <c r="T131" s="18">
        <f>MAX(0,MAX($S$7:S131))-S131</f>
        <v>196.43999999999869</v>
      </c>
      <c r="U131" s="9" t="s">
        <v>32</v>
      </c>
      <c r="V131" s="11">
        <v>1</v>
      </c>
    </row>
    <row r="132" spans="1:22" x14ac:dyDescent="0.25">
      <c r="A132" s="11">
        <v>126</v>
      </c>
      <c r="B132" s="25">
        <v>44110</v>
      </c>
      <c r="C132" s="9" t="s">
        <v>98</v>
      </c>
      <c r="D132" s="25">
        <v>44110</v>
      </c>
      <c r="E132" s="9" t="s">
        <v>147</v>
      </c>
      <c r="F132" s="9" t="s">
        <v>85</v>
      </c>
      <c r="G132" s="9" t="s">
        <v>13</v>
      </c>
      <c r="H132" s="9" t="s">
        <v>86</v>
      </c>
      <c r="I132" s="11">
        <v>6</v>
      </c>
      <c r="J132" s="26">
        <v>11496</v>
      </c>
      <c r="K132" s="26">
        <v>11415.5</v>
      </c>
      <c r="L132" s="26">
        <v>11415.75</v>
      </c>
      <c r="M132" s="26">
        <v>11589.75</v>
      </c>
      <c r="N132" s="27">
        <f t="shared" si="2"/>
        <v>-80.5</v>
      </c>
      <c r="O132" s="18">
        <v>-973.44</v>
      </c>
      <c r="P132" s="18">
        <v>7.44</v>
      </c>
      <c r="Q132" s="18">
        <v>-969.72</v>
      </c>
      <c r="R132" s="18">
        <v>29.28</v>
      </c>
      <c r="S132" s="18">
        <f t="shared" si="3"/>
        <v>20190.080000000009</v>
      </c>
      <c r="T132" s="18">
        <f>MAX(0,MAX($S$7:S132))-S132</f>
        <v>1169.8799999999974</v>
      </c>
      <c r="U132" s="9" t="s">
        <v>32</v>
      </c>
      <c r="V132" s="11">
        <v>12</v>
      </c>
    </row>
    <row r="133" spans="1:22" x14ac:dyDescent="0.25">
      <c r="A133" s="11">
        <v>127</v>
      </c>
      <c r="B133" s="25">
        <v>44110</v>
      </c>
      <c r="C133" s="9" t="s">
        <v>122</v>
      </c>
      <c r="D133" s="25">
        <v>44110</v>
      </c>
      <c r="E133" s="9" t="s">
        <v>95</v>
      </c>
      <c r="F133" s="9" t="s">
        <v>85</v>
      </c>
      <c r="G133" s="9" t="s">
        <v>13</v>
      </c>
      <c r="H133" s="9" t="s">
        <v>96</v>
      </c>
      <c r="I133" s="11">
        <v>6</v>
      </c>
      <c r="J133" s="26">
        <v>11494.5</v>
      </c>
      <c r="K133" s="26">
        <v>11414</v>
      </c>
      <c r="L133" s="26">
        <v>11414.25</v>
      </c>
      <c r="M133" s="26">
        <v>11589.75</v>
      </c>
      <c r="N133" s="27">
        <f t="shared" si="2"/>
        <v>-80.5</v>
      </c>
      <c r="O133" s="18">
        <v>-973.44</v>
      </c>
      <c r="P133" s="18">
        <v>7.44</v>
      </c>
      <c r="Q133" s="18">
        <v>-969.72</v>
      </c>
      <c r="R133" s="18">
        <v>353.28</v>
      </c>
      <c r="S133" s="18">
        <f t="shared" si="3"/>
        <v>19216.64000000001</v>
      </c>
      <c r="T133" s="18">
        <f>MAX(0,MAX($S$7:S133))-S133</f>
        <v>2143.3199999999961</v>
      </c>
      <c r="U133" s="9" t="s">
        <v>32</v>
      </c>
      <c r="V133" s="11">
        <v>3</v>
      </c>
    </row>
    <row r="134" spans="1:22" x14ac:dyDescent="0.25">
      <c r="A134" s="11">
        <v>128</v>
      </c>
      <c r="B134" s="25">
        <v>44111</v>
      </c>
      <c r="C134" s="9" t="s">
        <v>146</v>
      </c>
      <c r="D134" s="25">
        <v>44111</v>
      </c>
      <c r="E134" s="9" t="s">
        <v>93</v>
      </c>
      <c r="F134" s="9" t="s">
        <v>85</v>
      </c>
      <c r="G134" s="9" t="s">
        <v>13</v>
      </c>
      <c r="H134" s="9" t="s">
        <v>86</v>
      </c>
      <c r="I134" s="11">
        <v>6</v>
      </c>
      <c r="J134" s="26">
        <v>11437.5</v>
      </c>
      <c r="K134" s="26">
        <v>11481.75</v>
      </c>
      <c r="L134" s="26">
        <v>11383.25</v>
      </c>
      <c r="M134" s="26">
        <v>11481.75</v>
      </c>
      <c r="N134" s="27">
        <f t="shared" si="2"/>
        <v>44.25</v>
      </c>
      <c r="O134" s="18">
        <v>523.55999999999995</v>
      </c>
      <c r="P134" s="18">
        <v>7.44</v>
      </c>
      <c r="Q134" s="18">
        <v>-534.72</v>
      </c>
      <c r="R134" s="18">
        <v>527.28</v>
      </c>
      <c r="S134" s="18">
        <f t="shared" si="3"/>
        <v>19740.200000000012</v>
      </c>
      <c r="T134" s="18">
        <f>MAX(0,MAX($S$7:S134))-S134</f>
        <v>1619.7599999999948</v>
      </c>
      <c r="U134" s="9" t="s">
        <v>30</v>
      </c>
      <c r="V134" s="11">
        <v>26</v>
      </c>
    </row>
    <row r="135" spans="1:22" x14ac:dyDescent="0.25">
      <c r="A135" s="11">
        <v>129</v>
      </c>
      <c r="B135" s="25">
        <v>44111</v>
      </c>
      <c r="C135" s="9" t="s">
        <v>93</v>
      </c>
      <c r="D135" s="25">
        <v>44111</v>
      </c>
      <c r="E135" s="9" t="s">
        <v>84</v>
      </c>
      <c r="F135" s="9" t="s">
        <v>85</v>
      </c>
      <c r="G135" s="9" t="s">
        <v>19</v>
      </c>
      <c r="H135" s="9" t="s">
        <v>91</v>
      </c>
      <c r="I135" s="11">
        <v>4</v>
      </c>
      <c r="J135" s="26">
        <v>11491.25</v>
      </c>
      <c r="K135" s="26">
        <v>11479.5</v>
      </c>
      <c r="L135" s="26">
        <v>11411</v>
      </c>
      <c r="M135" s="26">
        <v>11585</v>
      </c>
      <c r="N135" s="27">
        <f t="shared" ref="N135:N198" si="4">(K135-J135)*IF(F135="Long",1,-1)</f>
        <v>-11.75</v>
      </c>
      <c r="O135" s="18">
        <v>-98.96</v>
      </c>
      <c r="P135" s="18">
        <v>4.96</v>
      </c>
      <c r="Q135" s="18">
        <v>-220.48</v>
      </c>
      <c r="R135" s="18">
        <v>127.52</v>
      </c>
      <c r="S135" s="18">
        <f t="shared" si="3"/>
        <v>19641.240000000013</v>
      </c>
      <c r="T135" s="18">
        <f>MAX(0,MAX($S$7:S135))-S135</f>
        <v>1718.7199999999939</v>
      </c>
      <c r="U135" s="9" t="s">
        <v>36</v>
      </c>
      <c r="V135" s="11">
        <v>28</v>
      </c>
    </row>
    <row r="136" spans="1:22" x14ac:dyDescent="0.25">
      <c r="A136" s="11">
        <v>130</v>
      </c>
      <c r="B136" s="25">
        <v>44112</v>
      </c>
      <c r="C136" s="9" t="s">
        <v>100</v>
      </c>
      <c r="D136" s="25">
        <v>44112</v>
      </c>
      <c r="E136" s="9" t="s">
        <v>138</v>
      </c>
      <c r="F136" s="9" t="s">
        <v>89</v>
      </c>
      <c r="G136" s="9" t="s">
        <v>21</v>
      </c>
      <c r="H136" s="9" t="s">
        <v>102</v>
      </c>
      <c r="I136" s="11">
        <v>6</v>
      </c>
      <c r="J136" s="26">
        <v>11532.5</v>
      </c>
      <c r="K136" s="26">
        <v>11536.5</v>
      </c>
      <c r="L136" s="26">
        <v>11577.25</v>
      </c>
      <c r="M136" s="26">
        <v>11479.75</v>
      </c>
      <c r="N136" s="27">
        <f t="shared" si="4"/>
        <v>-4</v>
      </c>
      <c r="O136" s="18">
        <v>-55.44</v>
      </c>
      <c r="P136" s="18">
        <v>7.44</v>
      </c>
      <c r="Q136" s="18">
        <v>-372.72</v>
      </c>
      <c r="R136" s="18">
        <v>533.28</v>
      </c>
      <c r="S136" s="18">
        <f t="shared" ref="S136:S199" si="5">S135+O136</f>
        <v>19585.800000000014</v>
      </c>
      <c r="T136" s="18">
        <f>MAX(0,MAX($S$7:S136))-S136</f>
        <v>1774.1599999999926</v>
      </c>
      <c r="U136" s="9" t="s">
        <v>38</v>
      </c>
      <c r="V136" s="11">
        <v>75</v>
      </c>
    </row>
    <row r="137" spans="1:22" x14ac:dyDescent="0.25">
      <c r="A137" s="11">
        <v>131</v>
      </c>
      <c r="B137" s="25">
        <v>44113</v>
      </c>
      <c r="C137" s="9" t="s">
        <v>97</v>
      </c>
      <c r="D137" s="25">
        <v>44113</v>
      </c>
      <c r="E137" s="9" t="s">
        <v>84</v>
      </c>
      <c r="F137" s="9" t="s">
        <v>85</v>
      </c>
      <c r="G137" s="9" t="s">
        <v>13</v>
      </c>
      <c r="H137" s="9" t="s">
        <v>96</v>
      </c>
      <c r="I137" s="11">
        <v>10</v>
      </c>
      <c r="J137" s="26">
        <v>11633.75</v>
      </c>
      <c r="K137" s="26">
        <v>11720.75</v>
      </c>
      <c r="L137" s="26">
        <v>11553.5</v>
      </c>
      <c r="M137" s="26">
        <v>11735</v>
      </c>
      <c r="N137" s="27">
        <f t="shared" si="4"/>
        <v>87</v>
      </c>
      <c r="O137" s="18">
        <v>1727.6</v>
      </c>
      <c r="P137" s="18">
        <v>12.4</v>
      </c>
      <c r="Q137" s="18">
        <v>-426.2</v>
      </c>
      <c r="R137" s="18">
        <v>1798.8</v>
      </c>
      <c r="S137" s="18">
        <f t="shared" si="5"/>
        <v>21313.400000000012</v>
      </c>
      <c r="T137" s="18">
        <f>MAX(0,MAX($S$7:S137))-S137</f>
        <v>46.559999999994034</v>
      </c>
      <c r="U137" s="9" t="s">
        <v>36</v>
      </c>
      <c r="V137" s="11">
        <v>74</v>
      </c>
    </row>
    <row r="138" spans="1:22" x14ac:dyDescent="0.25">
      <c r="A138" s="11">
        <v>132</v>
      </c>
      <c r="B138" s="25">
        <v>44125</v>
      </c>
      <c r="C138" s="9" t="s">
        <v>97</v>
      </c>
      <c r="D138" s="25">
        <v>44125</v>
      </c>
      <c r="E138" s="9" t="s">
        <v>143</v>
      </c>
      <c r="F138" s="9" t="s">
        <v>85</v>
      </c>
      <c r="G138" s="9" t="s">
        <v>13</v>
      </c>
      <c r="H138" s="9" t="s">
        <v>86</v>
      </c>
      <c r="I138" s="11">
        <v>6</v>
      </c>
      <c r="J138" s="26">
        <v>11753.75</v>
      </c>
      <c r="K138" s="26">
        <v>11673.25</v>
      </c>
      <c r="L138" s="26">
        <v>11673.5</v>
      </c>
      <c r="M138" s="26">
        <v>11935.75</v>
      </c>
      <c r="N138" s="27">
        <f t="shared" si="4"/>
        <v>-80.5</v>
      </c>
      <c r="O138" s="18">
        <v>-973.44</v>
      </c>
      <c r="P138" s="18">
        <v>7.44</v>
      </c>
      <c r="Q138" s="18">
        <v>-969.72</v>
      </c>
      <c r="R138" s="18">
        <v>302.27999999999997</v>
      </c>
      <c r="S138" s="18">
        <f t="shared" si="5"/>
        <v>20339.960000000014</v>
      </c>
      <c r="T138" s="18">
        <f>MAX(0,MAX($S$7:S138))-S138</f>
        <v>1019.9999999999927</v>
      </c>
      <c r="U138" s="9" t="s">
        <v>32</v>
      </c>
      <c r="V138" s="11">
        <v>16</v>
      </c>
    </row>
    <row r="139" spans="1:22" x14ac:dyDescent="0.25">
      <c r="A139" s="11">
        <v>133</v>
      </c>
      <c r="B139" s="25">
        <v>44125</v>
      </c>
      <c r="C139" s="9" t="s">
        <v>145</v>
      </c>
      <c r="D139" s="25">
        <v>44125</v>
      </c>
      <c r="E139" s="9" t="s">
        <v>148</v>
      </c>
      <c r="F139" s="9" t="s">
        <v>85</v>
      </c>
      <c r="G139" s="9" t="s">
        <v>13</v>
      </c>
      <c r="H139" s="9" t="s">
        <v>96</v>
      </c>
      <c r="I139" s="11">
        <v>6</v>
      </c>
      <c r="J139" s="26">
        <v>11750</v>
      </c>
      <c r="K139" s="26">
        <v>11669.5</v>
      </c>
      <c r="L139" s="26">
        <v>11669.75</v>
      </c>
      <c r="M139" s="26">
        <v>11935.75</v>
      </c>
      <c r="N139" s="27">
        <f t="shared" si="4"/>
        <v>-80.5</v>
      </c>
      <c r="O139" s="18">
        <v>-973.44</v>
      </c>
      <c r="P139" s="18">
        <v>7.44</v>
      </c>
      <c r="Q139" s="18">
        <v>-969.72</v>
      </c>
      <c r="R139" s="18">
        <v>20.28</v>
      </c>
      <c r="S139" s="18">
        <f t="shared" si="5"/>
        <v>19366.520000000015</v>
      </c>
      <c r="T139" s="18">
        <f>MAX(0,MAX($S$7:S139))-S139</f>
        <v>1993.4399999999914</v>
      </c>
      <c r="U139" s="9" t="s">
        <v>32</v>
      </c>
      <c r="V139" s="11">
        <v>10</v>
      </c>
    </row>
    <row r="140" spans="1:22" x14ac:dyDescent="0.25">
      <c r="A140" s="11">
        <v>134</v>
      </c>
      <c r="B140" s="25">
        <v>44126</v>
      </c>
      <c r="C140" s="9" t="s">
        <v>143</v>
      </c>
      <c r="D140" s="25">
        <v>44126</v>
      </c>
      <c r="E140" s="9" t="s">
        <v>84</v>
      </c>
      <c r="F140" s="9" t="s">
        <v>85</v>
      </c>
      <c r="G140" s="9" t="s">
        <v>17</v>
      </c>
      <c r="H140" s="9" t="s">
        <v>86</v>
      </c>
      <c r="I140" s="11">
        <v>2</v>
      </c>
      <c r="J140" s="26">
        <v>11603.25</v>
      </c>
      <c r="K140" s="26">
        <v>11635.25</v>
      </c>
      <c r="L140" s="26">
        <v>11523</v>
      </c>
      <c r="M140" s="26">
        <v>11777</v>
      </c>
      <c r="N140" s="27">
        <f t="shared" si="4"/>
        <v>32</v>
      </c>
      <c r="O140" s="18">
        <v>125.52</v>
      </c>
      <c r="P140" s="18">
        <v>2.48</v>
      </c>
      <c r="Q140" s="18">
        <v>-233.24</v>
      </c>
      <c r="R140" s="18">
        <v>325.76</v>
      </c>
      <c r="S140" s="18">
        <f t="shared" si="5"/>
        <v>19492.040000000015</v>
      </c>
      <c r="T140" s="18">
        <f>MAX(0,MAX($S$7:S140))-S140</f>
        <v>1867.919999999991</v>
      </c>
      <c r="U140" s="9" t="s">
        <v>36</v>
      </c>
      <c r="V140" s="11">
        <v>58</v>
      </c>
    </row>
    <row r="141" spans="1:22" x14ac:dyDescent="0.25">
      <c r="A141" s="11">
        <v>135</v>
      </c>
      <c r="B141" s="25">
        <v>44130</v>
      </c>
      <c r="C141" s="9" t="s">
        <v>87</v>
      </c>
      <c r="D141" s="25">
        <v>44130</v>
      </c>
      <c r="E141" s="9" t="s">
        <v>101</v>
      </c>
      <c r="F141" s="9" t="s">
        <v>85</v>
      </c>
      <c r="G141" s="9" t="s">
        <v>13</v>
      </c>
      <c r="H141" s="9" t="s">
        <v>86</v>
      </c>
      <c r="I141" s="11">
        <v>6</v>
      </c>
      <c r="J141" s="26">
        <v>11688.25</v>
      </c>
      <c r="K141" s="26">
        <v>11607.75</v>
      </c>
      <c r="L141" s="26">
        <v>11608</v>
      </c>
      <c r="M141" s="26">
        <v>11785</v>
      </c>
      <c r="N141" s="27">
        <f t="shared" si="4"/>
        <v>-80.5</v>
      </c>
      <c r="O141" s="18">
        <v>-973.44</v>
      </c>
      <c r="P141" s="18">
        <v>7.44</v>
      </c>
      <c r="Q141" s="18">
        <v>-969.72</v>
      </c>
      <c r="R141" s="18">
        <v>71.28</v>
      </c>
      <c r="S141" s="18">
        <f t="shared" si="5"/>
        <v>18518.600000000017</v>
      </c>
      <c r="T141" s="18">
        <f>MAX(0,MAX($S$7:S141))-S141</f>
        <v>2841.3599999999897</v>
      </c>
      <c r="U141" s="9" t="s">
        <v>32</v>
      </c>
      <c r="V141" s="11">
        <v>6</v>
      </c>
    </row>
    <row r="142" spans="1:22" x14ac:dyDescent="0.25">
      <c r="A142" s="11">
        <v>136</v>
      </c>
      <c r="B142" s="25">
        <v>44132</v>
      </c>
      <c r="C142" s="9" t="s">
        <v>145</v>
      </c>
      <c r="D142" s="25">
        <v>44132</v>
      </c>
      <c r="E142" s="9" t="s">
        <v>123</v>
      </c>
      <c r="F142" s="9" t="s">
        <v>85</v>
      </c>
      <c r="G142" s="9" t="s">
        <v>17</v>
      </c>
      <c r="H142" s="9" t="s">
        <v>96</v>
      </c>
      <c r="I142" s="11">
        <v>2</v>
      </c>
      <c r="J142" s="26">
        <v>11233.25</v>
      </c>
      <c r="K142" s="26">
        <v>11179.25</v>
      </c>
      <c r="L142" s="26">
        <v>11179.5</v>
      </c>
      <c r="M142" s="26">
        <v>11285</v>
      </c>
      <c r="N142" s="27">
        <f t="shared" si="4"/>
        <v>-54</v>
      </c>
      <c r="O142" s="18">
        <v>-218.48</v>
      </c>
      <c r="P142" s="18">
        <v>2.48</v>
      </c>
      <c r="Q142" s="18">
        <v>-217.24</v>
      </c>
      <c r="R142" s="18">
        <v>161.76</v>
      </c>
      <c r="S142" s="18">
        <f t="shared" si="5"/>
        <v>18300.120000000017</v>
      </c>
      <c r="T142" s="18">
        <f>MAX(0,MAX($S$7:S142))-S142</f>
        <v>3059.8399999999892</v>
      </c>
      <c r="U142" s="9" t="s">
        <v>32</v>
      </c>
      <c r="V142" s="11">
        <v>11</v>
      </c>
    </row>
    <row r="143" spans="1:22" x14ac:dyDescent="0.25">
      <c r="A143" s="11">
        <v>137</v>
      </c>
      <c r="B143" s="25">
        <v>44137</v>
      </c>
      <c r="C143" s="9" t="s">
        <v>126</v>
      </c>
      <c r="D143" s="25">
        <v>44137</v>
      </c>
      <c r="E143" s="9" t="s">
        <v>138</v>
      </c>
      <c r="F143" s="9" t="s">
        <v>85</v>
      </c>
      <c r="G143" s="9" t="s">
        <v>17</v>
      </c>
      <c r="H143" s="9" t="s">
        <v>86</v>
      </c>
      <c r="I143" s="11">
        <v>2</v>
      </c>
      <c r="J143" s="26">
        <v>10993</v>
      </c>
      <c r="K143" s="26">
        <v>11070.75</v>
      </c>
      <c r="L143" s="26">
        <v>10948.75</v>
      </c>
      <c r="M143" s="26">
        <v>11070.61</v>
      </c>
      <c r="N143" s="27">
        <f t="shared" si="4"/>
        <v>77.75</v>
      </c>
      <c r="O143" s="18">
        <v>308.52</v>
      </c>
      <c r="P143" s="18">
        <v>2.48</v>
      </c>
      <c r="Q143" s="18">
        <v>-43.24</v>
      </c>
      <c r="R143" s="18">
        <v>309.76</v>
      </c>
      <c r="S143" s="18">
        <f t="shared" si="5"/>
        <v>18608.640000000018</v>
      </c>
      <c r="T143" s="18">
        <f>MAX(0,MAX($S$7:S143))-S143</f>
        <v>2751.3199999999888</v>
      </c>
      <c r="U143" s="9" t="s">
        <v>30</v>
      </c>
      <c r="V143" s="11">
        <v>19</v>
      </c>
    </row>
    <row r="144" spans="1:22" x14ac:dyDescent="0.25">
      <c r="A144" s="11">
        <v>138</v>
      </c>
      <c r="B144" s="25">
        <v>44138</v>
      </c>
      <c r="C144" s="9" t="s">
        <v>100</v>
      </c>
      <c r="D144" s="25">
        <v>44138</v>
      </c>
      <c r="E144" s="9" t="s">
        <v>114</v>
      </c>
      <c r="F144" s="9" t="s">
        <v>89</v>
      </c>
      <c r="G144" s="9" t="s">
        <v>21</v>
      </c>
      <c r="H144" s="9" t="s">
        <v>102</v>
      </c>
      <c r="I144" s="11">
        <v>6</v>
      </c>
      <c r="J144" s="26">
        <v>11138.5</v>
      </c>
      <c r="K144" s="26">
        <v>11153</v>
      </c>
      <c r="L144" s="26">
        <v>11152.75</v>
      </c>
      <c r="M144" s="26">
        <v>11069</v>
      </c>
      <c r="N144" s="27">
        <f t="shared" si="4"/>
        <v>-14.5</v>
      </c>
      <c r="O144" s="18">
        <v>-181.44</v>
      </c>
      <c r="P144" s="18">
        <v>7.44</v>
      </c>
      <c r="Q144" s="18">
        <v>-177.72</v>
      </c>
      <c r="R144" s="18">
        <v>104.28</v>
      </c>
      <c r="S144" s="18">
        <f t="shared" si="5"/>
        <v>18427.200000000019</v>
      </c>
      <c r="T144" s="18">
        <f>MAX(0,MAX($S$7:S144))-S144</f>
        <v>2932.7599999999875</v>
      </c>
      <c r="U144" s="9" t="s">
        <v>32</v>
      </c>
      <c r="V144" s="11">
        <v>1</v>
      </c>
    </row>
    <row r="145" spans="1:22" x14ac:dyDescent="0.25">
      <c r="A145" s="11">
        <v>139</v>
      </c>
      <c r="B145" s="25">
        <v>44138</v>
      </c>
      <c r="C145" s="9" t="s">
        <v>97</v>
      </c>
      <c r="D145" s="25">
        <v>44138</v>
      </c>
      <c r="E145" s="9" t="s">
        <v>98</v>
      </c>
      <c r="F145" s="9" t="s">
        <v>85</v>
      </c>
      <c r="G145" s="9" t="s">
        <v>15</v>
      </c>
      <c r="H145" s="9" t="s">
        <v>86</v>
      </c>
      <c r="I145" s="11">
        <v>6</v>
      </c>
      <c r="J145" s="26">
        <v>11194</v>
      </c>
      <c r="K145" s="26">
        <v>11266.25</v>
      </c>
      <c r="L145" s="26">
        <v>11113.75</v>
      </c>
      <c r="M145" s="26">
        <v>11266.25</v>
      </c>
      <c r="N145" s="27">
        <f t="shared" si="4"/>
        <v>72.25</v>
      </c>
      <c r="O145" s="18">
        <v>859.56</v>
      </c>
      <c r="P145" s="18">
        <v>7.44</v>
      </c>
      <c r="Q145" s="18">
        <v>-132.72</v>
      </c>
      <c r="R145" s="18">
        <v>863.28</v>
      </c>
      <c r="S145" s="18">
        <f t="shared" si="5"/>
        <v>19286.76000000002</v>
      </c>
      <c r="T145" s="18">
        <f>MAX(0,MAX($S$7:S145))-S145</f>
        <v>2073.1999999999862</v>
      </c>
      <c r="U145" s="9" t="s">
        <v>30</v>
      </c>
      <c r="V145" s="11">
        <v>5</v>
      </c>
    </row>
    <row r="146" spans="1:22" x14ac:dyDescent="0.25">
      <c r="A146" s="11">
        <v>140</v>
      </c>
      <c r="B146" s="25">
        <v>44138</v>
      </c>
      <c r="C146" s="9" t="s">
        <v>130</v>
      </c>
      <c r="D146" s="25">
        <v>44138</v>
      </c>
      <c r="E146" s="9" t="s">
        <v>149</v>
      </c>
      <c r="F146" s="9" t="s">
        <v>85</v>
      </c>
      <c r="G146" s="9" t="s">
        <v>19</v>
      </c>
      <c r="H146" s="9" t="s">
        <v>113</v>
      </c>
      <c r="I146" s="11">
        <v>4</v>
      </c>
      <c r="J146" s="26">
        <v>11260.5</v>
      </c>
      <c r="K146" s="26">
        <v>11335</v>
      </c>
      <c r="L146" s="26">
        <v>11180.25</v>
      </c>
      <c r="M146" s="26">
        <v>11335</v>
      </c>
      <c r="N146" s="27">
        <f t="shared" si="4"/>
        <v>74.5</v>
      </c>
      <c r="O146" s="18">
        <v>591.04</v>
      </c>
      <c r="P146" s="18">
        <v>4.96</v>
      </c>
      <c r="Q146" s="18">
        <v>-198.48</v>
      </c>
      <c r="R146" s="18">
        <v>593.52</v>
      </c>
      <c r="S146" s="18">
        <f t="shared" si="5"/>
        <v>19877.800000000021</v>
      </c>
      <c r="T146" s="18">
        <f>MAX(0,MAX($S$7:S146))-S146</f>
        <v>1482.1599999999853</v>
      </c>
      <c r="U146" s="9" t="s">
        <v>30</v>
      </c>
      <c r="V146" s="11">
        <v>18</v>
      </c>
    </row>
    <row r="147" spans="1:22" x14ac:dyDescent="0.25">
      <c r="A147" s="11">
        <v>141</v>
      </c>
      <c r="B147" s="25">
        <v>44144</v>
      </c>
      <c r="C147" s="9" t="s">
        <v>100</v>
      </c>
      <c r="D147" s="25">
        <v>44144</v>
      </c>
      <c r="E147" s="9" t="s">
        <v>87</v>
      </c>
      <c r="F147" s="9" t="s">
        <v>89</v>
      </c>
      <c r="G147" s="9" t="s">
        <v>21</v>
      </c>
      <c r="H147" s="9" t="s">
        <v>102</v>
      </c>
      <c r="I147" s="11">
        <v>6</v>
      </c>
      <c r="J147" s="26">
        <v>12109</v>
      </c>
      <c r="K147" s="26">
        <v>12212.5</v>
      </c>
      <c r="L147" s="26">
        <v>12212.25</v>
      </c>
      <c r="M147" s="26">
        <v>12080.5</v>
      </c>
      <c r="N147" s="27">
        <f t="shared" si="4"/>
        <v>-103.5</v>
      </c>
      <c r="O147" s="18">
        <v>-1249.44</v>
      </c>
      <c r="P147" s="18">
        <v>7.44</v>
      </c>
      <c r="Q147" s="18">
        <v>-1245.72</v>
      </c>
      <c r="R147" s="18">
        <v>260.27999999999997</v>
      </c>
      <c r="S147" s="18">
        <f t="shared" si="5"/>
        <v>18628.360000000022</v>
      </c>
      <c r="T147" s="18">
        <f>MAX(0,MAX($S$7:S147))-S147</f>
        <v>2731.599999999984</v>
      </c>
      <c r="U147" s="9" t="s">
        <v>32</v>
      </c>
      <c r="V147" s="11">
        <v>4</v>
      </c>
    </row>
    <row r="148" spans="1:22" x14ac:dyDescent="0.25">
      <c r="A148" s="11">
        <v>142</v>
      </c>
      <c r="B148" s="25">
        <v>44146</v>
      </c>
      <c r="C148" s="9" t="s">
        <v>99</v>
      </c>
      <c r="D148" s="25">
        <v>44146</v>
      </c>
      <c r="E148" s="9" t="s">
        <v>150</v>
      </c>
      <c r="F148" s="9" t="s">
        <v>85</v>
      </c>
      <c r="G148" s="9" t="s">
        <v>13</v>
      </c>
      <c r="H148" s="9" t="s">
        <v>86</v>
      </c>
      <c r="I148" s="11">
        <v>6</v>
      </c>
      <c r="J148" s="26">
        <v>11824.5</v>
      </c>
      <c r="K148" s="26">
        <v>11885</v>
      </c>
      <c r="L148" s="26">
        <v>11774.25</v>
      </c>
      <c r="M148" s="26">
        <v>11885</v>
      </c>
      <c r="N148" s="27">
        <f t="shared" si="4"/>
        <v>60.5</v>
      </c>
      <c r="O148" s="18">
        <v>718.56</v>
      </c>
      <c r="P148" s="18">
        <v>7.44</v>
      </c>
      <c r="Q148" s="18">
        <v>-597.72</v>
      </c>
      <c r="R148" s="18">
        <v>722.28</v>
      </c>
      <c r="S148" s="18">
        <f t="shared" si="5"/>
        <v>19346.920000000024</v>
      </c>
      <c r="T148" s="18">
        <f>MAX(0,MAX($S$7:S148))-S148</f>
        <v>2013.0399999999827</v>
      </c>
      <c r="U148" s="9" t="s">
        <v>30</v>
      </c>
      <c r="V148" s="11">
        <v>21</v>
      </c>
    </row>
    <row r="149" spans="1:22" x14ac:dyDescent="0.25">
      <c r="A149" s="11">
        <v>143</v>
      </c>
      <c r="B149" s="25">
        <v>44154</v>
      </c>
      <c r="C149" s="9" t="s">
        <v>97</v>
      </c>
      <c r="D149" s="25">
        <v>44154</v>
      </c>
      <c r="E149" s="9" t="s">
        <v>84</v>
      </c>
      <c r="F149" s="9" t="s">
        <v>85</v>
      </c>
      <c r="G149" s="9" t="s">
        <v>13</v>
      </c>
      <c r="H149" s="9" t="s">
        <v>86</v>
      </c>
      <c r="I149" s="11">
        <v>6</v>
      </c>
      <c r="J149" s="26">
        <v>11903.5</v>
      </c>
      <c r="K149" s="26">
        <v>11991.5</v>
      </c>
      <c r="L149" s="26">
        <v>11823.25</v>
      </c>
      <c r="M149" s="26">
        <v>12078</v>
      </c>
      <c r="N149" s="27">
        <f t="shared" si="4"/>
        <v>88</v>
      </c>
      <c r="O149" s="18">
        <v>1048.56</v>
      </c>
      <c r="P149" s="18">
        <v>7.44</v>
      </c>
      <c r="Q149" s="18">
        <v>-249.72</v>
      </c>
      <c r="R149" s="18">
        <v>1154.28</v>
      </c>
      <c r="S149" s="18">
        <f t="shared" si="5"/>
        <v>20395.480000000025</v>
      </c>
      <c r="T149" s="18">
        <f>MAX(0,MAX($S$7:S149))-S149</f>
        <v>964.47999999998137</v>
      </c>
      <c r="U149" s="9" t="s">
        <v>36</v>
      </c>
      <c r="V149" s="11">
        <v>74</v>
      </c>
    </row>
    <row r="150" spans="1:22" x14ac:dyDescent="0.25">
      <c r="A150" s="11">
        <v>144</v>
      </c>
      <c r="B150" s="25">
        <v>44162</v>
      </c>
      <c r="C150" s="9" t="s">
        <v>94</v>
      </c>
      <c r="D150" s="25">
        <v>44164</v>
      </c>
      <c r="E150" s="9" t="s">
        <v>151</v>
      </c>
      <c r="F150" s="9" t="s">
        <v>85</v>
      </c>
      <c r="G150" s="9" t="s">
        <v>15</v>
      </c>
      <c r="H150" s="9" t="s">
        <v>86</v>
      </c>
      <c r="I150" s="11">
        <v>10</v>
      </c>
      <c r="J150" s="26">
        <v>12294</v>
      </c>
      <c r="K150" s="26">
        <v>12324.5</v>
      </c>
      <c r="L150" s="26">
        <v>12213.75</v>
      </c>
      <c r="M150" s="26">
        <v>12393</v>
      </c>
      <c r="N150" s="27">
        <f t="shared" si="4"/>
        <v>30.5</v>
      </c>
      <c r="O150" s="18">
        <v>597.6</v>
      </c>
      <c r="P150" s="18">
        <v>12.4</v>
      </c>
      <c r="Q150" s="18">
        <v>-1236.2</v>
      </c>
      <c r="R150" s="18">
        <v>848.8</v>
      </c>
      <c r="S150" s="18">
        <f t="shared" si="5"/>
        <v>20993.080000000024</v>
      </c>
      <c r="T150" s="18">
        <f>MAX(0,MAX($S$7:S150))-S150</f>
        <v>366.87999999998283</v>
      </c>
      <c r="U150" s="9" t="s">
        <v>36</v>
      </c>
      <c r="V150" s="11">
        <v>35</v>
      </c>
    </row>
    <row r="151" spans="1:22" x14ac:dyDescent="0.25">
      <c r="A151" s="11">
        <v>145</v>
      </c>
      <c r="B151" s="25">
        <v>44165</v>
      </c>
      <c r="C151" s="9" t="s">
        <v>99</v>
      </c>
      <c r="D151" s="25">
        <v>44165</v>
      </c>
      <c r="E151" s="9" t="s">
        <v>106</v>
      </c>
      <c r="F151" s="9" t="s">
        <v>89</v>
      </c>
      <c r="G151" s="9" t="s">
        <v>15</v>
      </c>
      <c r="H151" s="9" t="s">
        <v>86</v>
      </c>
      <c r="I151" s="11">
        <v>10</v>
      </c>
      <c r="J151" s="26">
        <v>12207.5</v>
      </c>
      <c r="K151" s="26">
        <v>12159.5</v>
      </c>
      <c r="L151" s="26">
        <v>12241.25</v>
      </c>
      <c r="M151" s="26">
        <v>12159.63</v>
      </c>
      <c r="N151" s="27">
        <f t="shared" si="4"/>
        <v>48</v>
      </c>
      <c r="O151" s="18">
        <v>947.6</v>
      </c>
      <c r="P151" s="18">
        <v>12.4</v>
      </c>
      <c r="Q151" s="18">
        <v>-76.2</v>
      </c>
      <c r="R151" s="18">
        <v>953.8</v>
      </c>
      <c r="S151" s="18">
        <f t="shared" si="5"/>
        <v>21940.680000000022</v>
      </c>
      <c r="T151" s="18">
        <f>MAX(0,MAX($S$7:S151))-S151</f>
        <v>0</v>
      </c>
      <c r="U151" s="9" t="s">
        <v>30</v>
      </c>
      <c r="V151" s="11">
        <v>2</v>
      </c>
    </row>
    <row r="152" spans="1:22" x14ac:dyDescent="0.25">
      <c r="A152" s="11">
        <v>146</v>
      </c>
      <c r="B152" s="25">
        <v>44166</v>
      </c>
      <c r="C152" s="9" t="s">
        <v>87</v>
      </c>
      <c r="D152" s="25">
        <v>44166</v>
      </c>
      <c r="E152" s="9" t="s">
        <v>150</v>
      </c>
      <c r="F152" s="9" t="s">
        <v>85</v>
      </c>
      <c r="G152" s="9" t="s">
        <v>13</v>
      </c>
      <c r="H152" s="9" t="s">
        <v>86</v>
      </c>
      <c r="I152" s="11">
        <v>10</v>
      </c>
      <c r="J152" s="26">
        <v>12413</v>
      </c>
      <c r="K152" s="26">
        <v>12485</v>
      </c>
      <c r="L152" s="26">
        <v>12332.75</v>
      </c>
      <c r="M152" s="26">
        <v>12485</v>
      </c>
      <c r="N152" s="27">
        <f t="shared" si="4"/>
        <v>72</v>
      </c>
      <c r="O152" s="18">
        <v>1427.6</v>
      </c>
      <c r="P152" s="18">
        <v>12.4</v>
      </c>
      <c r="Q152" s="18">
        <v>-1266.2</v>
      </c>
      <c r="R152" s="18">
        <v>1433.8</v>
      </c>
      <c r="S152" s="18">
        <f t="shared" si="5"/>
        <v>23368.280000000021</v>
      </c>
      <c r="T152" s="18">
        <f>MAX(0,MAX($S$7:S152))-S152</f>
        <v>0</v>
      </c>
      <c r="U152" s="9" t="s">
        <v>30</v>
      </c>
      <c r="V152" s="11">
        <v>26</v>
      </c>
    </row>
    <row r="153" spans="1:22" x14ac:dyDescent="0.25">
      <c r="A153" s="11">
        <v>147</v>
      </c>
      <c r="B153" s="25">
        <v>44166</v>
      </c>
      <c r="C153" s="9" t="s">
        <v>95</v>
      </c>
      <c r="D153" s="25">
        <v>44166</v>
      </c>
      <c r="E153" s="9" t="s">
        <v>152</v>
      </c>
      <c r="F153" s="9" t="s">
        <v>89</v>
      </c>
      <c r="G153" s="9" t="s">
        <v>17</v>
      </c>
      <c r="H153" s="9" t="s">
        <v>96</v>
      </c>
      <c r="I153" s="11">
        <v>2</v>
      </c>
      <c r="J153" s="26">
        <v>12465.5</v>
      </c>
      <c r="K153" s="26">
        <v>12440.25</v>
      </c>
      <c r="L153" s="26">
        <v>12494.5</v>
      </c>
      <c r="M153" s="26">
        <v>12440.3</v>
      </c>
      <c r="N153" s="27">
        <f t="shared" si="4"/>
        <v>25.25</v>
      </c>
      <c r="O153" s="18">
        <v>98.52</v>
      </c>
      <c r="P153" s="18">
        <v>2.48</v>
      </c>
      <c r="Q153" s="18">
        <v>-16.239999999999998</v>
      </c>
      <c r="R153" s="18">
        <v>99.76</v>
      </c>
      <c r="S153" s="18">
        <f t="shared" si="5"/>
        <v>23466.800000000021</v>
      </c>
      <c r="T153" s="18">
        <f>MAX(0,MAX($S$7:S153))-S153</f>
        <v>0</v>
      </c>
      <c r="U153" s="9" t="s">
        <v>30</v>
      </c>
      <c r="V153" s="11">
        <v>3</v>
      </c>
    </row>
    <row r="154" spans="1:22" x14ac:dyDescent="0.25">
      <c r="A154" s="11">
        <v>148</v>
      </c>
      <c r="B154" s="25">
        <v>44172</v>
      </c>
      <c r="C154" s="9" t="s">
        <v>83</v>
      </c>
      <c r="D154" s="25">
        <v>44172</v>
      </c>
      <c r="E154" s="9" t="s">
        <v>84</v>
      </c>
      <c r="F154" s="9" t="s">
        <v>85</v>
      </c>
      <c r="G154" s="9" t="s">
        <v>13</v>
      </c>
      <c r="H154" s="9" t="s">
        <v>86</v>
      </c>
      <c r="I154" s="11">
        <v>6</v>
      </c>
      <c r="J154" s="26">
        <v>12584.75</v>
      </c>
      <c r="K154" s="26">
        <v>12595</v>
      </c>
      <c r="L154" s="26">
        <v>12504.5</v>
      </c>
      <c r="M154" s="26">
        <v>12685</v>
      </c>
      <c r="N154" s="27">
        <f t="shared" si="4"/>
        <v>10.25</v>
      </c>
      <c r="O154" s="18">
        <v>115.56</v>
      </c>
      <c r="P154" s="18">
        <v>7.44</v>
      </c>
      <c r="Q154" s="18">
        <v>-456.72</v>
      </c>
      <c r="R154" s="18">
        <v>326.27999999999997</v>
      </c>
      <c r="S154" s="18">
        <f t="shared" si="5"/>
        <v>23582.360000000022</v>
      </c>
      <c r="T154" s="18">
        <f>MAX(0,MAX($S$7:S154))-S154</f>
        <v>0</v>
      </c>
      <c r="U154" s="9" t="s">
        <v>36</v>
      </c>
      <c r="V154" s="11">
        <v>73</v>
      </c>
    </row>
    <row r="155" spans="1:22" x14ac:dyDescent="0.25">
      <c r="A155" s="11">
        <v>149</v>
      </c>
      <c r="B155" s="25">
        <v>44173</v>
      </c>
      <c r="C155" s="9" t="s">
        <v>98</v>
      </c>
      <c r="D155" s="25">
        <v>44173</v>
      </c>
      <c r="E155" s="9" t="s">
        <v>147</v>
      </c>
      <c r="F155" s="9" t="s">
        <v>89</v>
      </c>
      <c r="G155" s="9" t="s">
        <v>15</v>
      </c>
      <c r="H155" s="9" t="s">
        <v>86</v>
      </c>
      <c r="I155" s="11">
        <v>10</v>
      </c>
      <c r="J155" s="26">
        <v>12525</v>
      </c>
      <c r="K155" s="26">
        <v>12568.75</v>
      </c>
      <c r="L155" s="26">
        <v>12568.5</v>
      </c>
      <c r="M155" s="26">
        <v>12468.98</v>
      </c>
      <c r="N155" s="27">
        <f t="shared" si="4"/>
        <v>-43.75</v>
      </c>
      <c r="O155" s="18">
        <v>-887.4</v>
      </c>
      <c r="P155" s="18">
        <v>12.4</v>
      </c>
      <c r="Q155" s="18">
        <v>-881.2</v>
      </c>
      <c r="R155" s="18">
        <v>443.8</v>
      </c>
      <c r="S155" s="18">
        <f t="shared" si="5"/>
        <v>22694.960000000021</v>
      </c>
      <c r="T155" s="18">
        <f>MAX(0,MAX($S$7:S155))-S155</f>
        <v>887.40000000000146</v>
      </c>
      <c r="U155" s="9" t="s">
        <v>32</v>
      </c>
      <c r="V155" s="11">
        <v>12</v>
      </c>
    </row>
    <row r="156" spans="1:22" x14ac:dyDescent="0.25">
      <c r="A156" s="11">
        <v>150</v>
      </c>
      <c r="B156" s="25">
        <v>44173</v>
      </c>
      <c r="C156" s="9" t="s">
        <v>128</v>
      </c>
      <c r="D156" s="25">
        <v>44173</v>
      </c>
      <c r="E156" s="9" t="s">
        <v>84</v>
      </c>
      <c r="F156" s="9" t="s">
        <v>85</v>
      </c>
      <c r="G156" s="9" t="s">
        <v>13</v>
      </c>
      <c r="H156" s="9" t="s">
        <v>86</v>
      </c>
      <c r="I156" s="11">
        <v>6</v>
      </c>
      <c r="J156" s="26">
        <v>12600</v>
      </c>
      <c r="K156" s="26">
        <v>12641.5</v>
      </c>
      <c r="L156" s="26">
        <v>12519.75</v>
      </c>
      <c r="M156" s="26">
        <v>12685</v>
      </c>
      <c r="N156" s="27">
        <f t="shared" si="4"/>
        <v>41.5</v>
      </c>
      <c r="O156" s="18">
        <v>490.56</v>
      </c>
      <c r="P156" s="18">
        <v>7.44</v>
      </c>
      <c r="Q156" s="18">
        <v>-45.72</v>
      </c>
      <c r="R156" s="18">
        <v>623.28</v>
      </c>
      <c r="S156" s="18">
        <f t="shared" si="5"/>
        <v>23185.520000000022</v>
      </c>
      <c r="T156" s="18">
        <f>MAX(0,MAX($S$7:S156))-S156</f>
        <v>396.84000000000015</v>
      </c>
      <c r="U156" s="9" t="s">
        <v>36</v>
      </c>
      <c r="V156" s="11">
        <v>38</v>
      </c>
    </row>
    <row r="157" spans="1:22" x14ac:dyDescent="0.25">
      <c r="A157" s="11">
        <v>151</v>
      </c>
      <c r="B157" s="25">
        <v>44179</v>
      </c>
      <c r="C157" s="9" t="s">
        <v>97</v>
      </c>
      <c r="D157" s="25">
        <v>44179</v>
      </c>
      <c r="E157" s="9" t="s">
        <v>98</v>
      </c>
      <c r="F157" s="9" t="s">
        <v>85</v>
      </c>
      <c r="G157" s="9" t="s">
        <v>13</v>
      </c>
      <c r="H157" s="9" t="s">
        <v>86</v>
      </c>
      <c r="I157" s="11">
        <v>10</v>
      </c>
      <c r="J157" s="26">
        <v>12497.25</v>
      </c>
      <c r="K157" s="26">
        <v>12535</v>
      </c>
      <c r="L157" s="26">
        <v>12447</v>
      </c>
      <c r="M157" s="26">
        <v>12535</v>
      </c>
      <c r="N157" s="27">
        <f t="shared" si="4"/>
        <v>37.75</v>
      </c>
      <c r="O157" s="18">
        <v>742.6</v>
      </c>
      <c r="P157" s="18">
        <v>12.4</v>
      </c>
      <c r="Q157" s="18">
        <v>-31.2</v>
      </c>
      <c r="R157" s="18">
        <v>748.8</v>
      </c>
      <c r="S157" s="18">
        <f t="shared" si="5"/>
        <v>23928.120000000021</v>
      </c>
      <c r="T157" s="18">
        <f>MAX(0,MAX($S$7:S157))-S157</f>
        <v>0</v>
      </c>
      <c r="U157" s="9" t="s">
        <v>30</v>
      </c>
      <c r="V157" s="11">
        <v>5</v>
      </c>
    </row>
    <row r="158" spans="1:22" x14ac:dyDescent="0.25">
      <c r="A158" s="11">
        <v>152</v>
      </c>
      <c r="B158" s="25">
        <v>44179</v>
      </c>
      <c r="C158" s="9" t="s">
        <v>117</v>
      </c>
      <c r="D158" s="25">
        <v>44179</v>
      </c>
      <c r="E158" s="9" t="s">
        <v>148</v>
      </c>
      <c r="F158" s="9" t="s">
        <v>85</v>
      </c>
      <c r="G158" s="9" t="s">
        <v>13</v>
      </c>
      <c r="H158" s="9" t="s">
        <v>86</v>
      </c>
      <c r="I158" s="11">
        <v>10</v>
      </c>
      <c r="J158" s="26">
        <v>12510.75</v>
      </c>
      <c r="K158" s="26">
        <v>12460.25</v>
      </c>
      <c r="L158" s="26">
        <v>12460.5</v>
      </c>
      <c r="M158" s="26">
        <v>12585</v>
      </c>
      <c r="N158" s="27">
        <f t="shared" si="4"/>
        <v>-50.5</v>
      </c>
      <c r="O158" s="18">
        <v>-1022.4</v>
      </c>
      <c r="P158" s="18">
        <v>12.4</v>
      </c>
      <c r="Q158" s="18">
        <v>-1016.2</v>
      </c>
      <c r="R158" s="18">
        <v>508.8</v>
      </c>
      <c r="S158" s="18">
        <f t="shared" si="5"/>
        <v>22905.720000000019</v>
      </c>
      <c r="T158" s="18">
        <f>MAX(0,MAX($S$7:S158))-S158</f>
        <v>1022.4000000000015</v>
      </c>
      <c r="U158" s="9" t="s">
        <v>32</v>
      </c>
      <c r="V158" s="11">
        <v>49</v>
      </c>
    </row>
    <row r="159" spans="1:22" x14ac:dyDescent="0.25">
      <c r="A159" s="11">
        <v>153</v>
      </c>
      <c r="B159" s="25">
        <v>44189</v>
      </c>
      <c r="C159" s="9" t="s">
        <v>101</v>
      </c>
      <c r="D159" s="25">
        <v>44192</v>
      </c>
      <c r="E159" s="9" t="s">
        <v>151</v>
      </c>
      <c r="F159" s="9" t="s">
        <v>85</v>
      </c>
      <c r="G159" s="9" t="s">
        <v>13</v>
      </c>
      <c r="H159" s="9" t="s">
        <v>86</v>
      </c>
      <c r="I159" s="11">
        <v>6</v>
      </c>
      <c r="J159" s="26">
        <v>12720</v>
      </c>
      <c r="K159" s="26">
        <v>12682.75</v>
      </c>
      <c r="L159" s="26">
        <v>12639.75</v>
      </c>
      <c r="M159" s="26">
        <v>12785</v>
      </c>
      <c r="N159" s="27">
        <f t="shared" si="4"/>
        <v>-37.25</v>
      </c>
      <c r="O159" s="18">
        <v>-454.44</v>
      </c>
      <c r="P159" s="18">
        <v>7.44</v>
      </c>
      <c r="Q159" s="18">
        <v>-822.72</v>
      </c>
      <c r="R159" s="18">
        <v>29.28</v>
      </c>
      <c r="S159" s="18">
        <f t="shared" si="5"/>
        <v>22451.280000000021</v>
      </c>
      <c r="T159" s="18">
        <f>MAX(0,MAX($S$7:S159))-S159</f>
        <v>1476.8400000000001</v>
      </c>
      <c r="U159" s="9" t="s">
        <v>36</v>
      </c>
      <c r="V159" s="11">
        <v>33</v>
      </c>
    </row>
    <row r="160" spans="1:22" x14ac:dyDescent="0.25">
      <c r="A160" s="11">
        <v>154</v>
      </c>
      <c r="B160" s="25">
        <v>44193</v>
      </c>
      <c r="C160" s="9" t="s">
        <v>153</v>
      </c>
      <c r="D160" s="25">
        <v>44193</v>
      </c>
      <c r="E160" s="9" t="s">
        <v>84</v>
      </c>
      <c r="F160" s="9" t="s">
        <v>85</v>
      </c>
      <c r="G160" s="9" t="s">
        <v>13</v>
      </c>
      <c r="H160" s="9" t="s">
        <v>86</v>
      </c>
      <c r="I160" s="11">
        <v>10</v>
      </c>
      <c r="J160" s="26">
        <v>12831.25</v>
      </c>
      <c r="K160" s="26">
        <v>12837.25</v>
      </c>
      <c r="L160" s="26">
        <v>12751</v>
      </c>
      <c r="M160" s="26">
        <v>12935</v>
      </c>
      <c r="N160" s="27">
        <f t="shared" si="4"/>
        <v>6</v>
      </c>
      <c r="O160" s="18">
        <v>107.6</v>
      </c>
      <c r="P160" s="18">
        <v>12.4</v>
      </c>
      <c r="Q160" s="18">
        <v>-151.19999999999999</v>
      </c>
      <c r="R160" s="18">
        <v>483.8</v>
      </c>
      <c r="S160" s="18">
        <f t="shared" si="5"/>
        <v>22558.880000000019</v>
      </c>
      <c r="T160" s="18">
        <f>MAX(0,MAX($S$7:S160))-S160</f>
        <v>1369.2400000000016</v>
      </c>
      <c r="U160" s="9" t="s">
        <v>36</v>
      </c>
      <c r="V160" s="11">
        <v>45</v>
      </c>
    </row>
    <row r="161" spans="1:22" x14ac:dyDescent="0.25">
      <c r="A161" s="11">
        <v>155</v>
      </c>
      <c r="B161" s="25">
        <v>44200</v>
      </c>
      <c r="C161" s="9" t="s">
        <v>145</v>
      </c>
      <c r="D161" s="25">
        <v>44200</v>
      </c>
      <c r="E161" s="9" t="s">
        <v>84</v>
      </c>
      <c r="F161" s="9" t="s">
        <v>85</v>
      </c>
      <c r="G161" s="9" t="s">
        <v>17</v>
      </c>
      <c r="H161" s="9" t="s">
        <v>96</v>
      </c>
      <c r="I161" s="11">
        <v>2</v>
      </c>
      <c r="J161" s="26">
        <v>12664.5</v>
      </c>
      <c r="K161" s="26">
        <v>12691</v>
      </c>
      <c r="L161" s="26">
        <v>12584.25</v>
      </c>
      <c r="M161" s="26">
        <v>12894.75</v>
      </c>
      <c r="N161" s="27">
        <f t="shared" si="4"/>
        <v>26.5</v>
      </c>
      <c r="O161" s="18">
        <v>103.52</v>
      </c>
      <c r="P161" s="18">
        <v>2.48</v>
      </c>
      <c r="Q161" s="18">
        <v>-138.24</v>
      </c>
      <c r="R161" s="18">
        <v>174.76</v>
      </c>
      <c r="S161" s="18">
        <f t="shared" si="5"/>
        <v>22662.40000000002</v>
      </c>
      <c r="T161" s="18">
        <f>MAX(0,MAX($S$7:S161))-S161</f>
        <v>1265.7200000000012</v>
      </c>
      <c r="U161" s="9" t="s">
        <v>36</v>
      </c>
      <c r="V161" s="11">
        <v>13</v>
      </c>
    </row>
    <row r="162" spans="1:22" x14ac:dyDescent="0.25">
      <c r="A162" s="11">
        <v>156</v>
      </c>
      <c r="B162" s="25">
        <v>44201</v>
      </c>
      <c r="C162" s="9" t="s">
        <v>97</v>
      </c>
      <c r="D162" s="25">
        <v>44201</v>
      </c>
      <c r="E162" s="9" t="s">
        <v>84</v>
      </c>
      <c r="F162" s="9" t="s">
        <v>85</v>
      </c>
      <c r="G162" s="9" t="s">
        <v>13</v>
      </c>
      <c r="H162" s="9" t="s">
        <v>86</v>
      </c>
      <c r="I162" s="11">
        <v>6</v>
      </c>
      <c r="J162" s="26">
        <v>12763.25</v>
      </c>
      <c r="K162" s="26">
        <v>12803.5</v>
      </c>
      <c r="L162" s="26">
        <v>12683</v>
      </c>
      <c r="M162" s="26">
        <v>12880.5</v>
      </c>
      <c r="N162" s="27">
        <f t="shared" si="4"/>
        <v>40.25</v>
      </c>
      <c r="O162" s="18">
        <v>475.56</v>
      </c>
      <c r="P162" s="18">
        <v>7.44</v>
      </c>
      <c r="Q162" s="18">
        <v>-903.72</v>
      </c>
      <c r="R162" s="18">
        <v>533.28</v>
      </c>
      <c r="S162" s="18">
        <f t="shared" si="5"/>
        <v>23137.960000000021</v>
      </c>
      <c r="T162" s="18">
        <f>MAX(0,MAX($S$7:S162))-S162</f>
        <v>790.15999999999985</v>
      </c>
      <c r="U162" s="9" t="s">
        <v>36</v>
      </c>
      <c r="V162" s="11">
        <v>74</v>
      </c>
    </row>
    <row r="163" spans="1:22" x14ac:dyDescent="0.25">
      <c r="A163" s="11">
        <v>157</v>
      </c>
      <c r="B163" s="25">
        <v>44202</v>
      </c>
      <c r="C163" s="9" t="s">
        <v>112</v>
      </c>
      <c r="D163" s="25">
        <v>44202</v>
      </c>
      <c r="E163" s="9" t="s">
        <v>84</v>
      </c>
      <c r="F163" s="9" t="s">
        <v>89</v>
      </c>
      <c r="G163" s="9" t="s">
        <v>17</v>
      </c>
      <c r="H163" s="9" t="s">
        <v>113</v>
      </c>
      <c r="I163" s="11">
        <v>2</v>
      </c>
      <c r="J163" s="26">
        <v>12736.5</v>
      </c>
      <c r="K163" s="26">
        <v>12609.5</v>
      </c>
      <c r="L163" s="26">
        <v>12779.25</v>
      </c>
      <c r="M163" s="26">
        <v>12537</v>
      </c>
      <c r="N163" s="27">
        <f t="shared" si="4"/>
        <v>127</v>
      </c>
      <c r="O163" s="18">
        <v>505.52</v>
      </c>
      <c r="P163" s="18">
        <v>2.48</v>
      </c>
      <c r="Q163" s="18">
        <v>-53.24</v>
      </c>
      <c r="R163" s="18">
        <v>582.76</v>
      </c>
      <c r="S163" s="18">
        <f t="shared" si="5"/>
        <v>23643.480000000021</v>
      </c>
      <c r="T163" s="18">
        <f>MAX(0,MAX($S$7:S163))-S163</f>
        <v>284.63999999999942</v>
      </c>
      <c r="U163" s="9" t="s">
        <v>36</v>
      </c>
      <c r="V163" s="11">
        <v>21</v>
      </c>
    </row>
    <row r="164" spans="1:22" x14ac:dyDescent="0.25">
      <c r="A164" s="11">
        <v>158</v>
      </c>
      <c r="B164" s="25">
        <v>44215</v>
      </c>
      <c r="C164" s="9" t="s">
        <v>125</v>
      </c>
      <c r="D164" s="25">
        <v>44215</v>
      </c>
      <c r="E164" s="9" t="s">
        <v>84</v>
      </c>
      <c r="F164" s="9" t="s">
        <v>85</v>
      </c>
      <c r="G164" s="9" t="s">
        <v>13</v>
      </c>
      <c r="H164" s="9" t="s">
        <v>86</v>
      </c>
      <c r="I164" s="11">
        <v>10</v>
      </c>
      <c r="J164" s="26">
        <v>12955.5</v>
      </c>
      <c r="K164" s="26">
        <v>13001.5</v>
      </c>
      <c r="L164" s="26">
        <v>12875.25</v>
      </c>
      <c r="M164" s="26">
        <v>13110.25</v>
      </c>
      <c r="N164" s="27">
        <f t="shared" si="4"/>
        <v>46</v>
      </c>
      <c r="O164" s="18">
        <v>907.6</v>
      </c>
      <c r="P164" s="18">
        <v>12.4</v>
      </c>
      <c r="Q164" s="18">
        <v>-26.2</v>
      </c>
      <c r="R164" s="18">
        <v>998.8</v>
      </c>
      <c r="S164" s="18">
        <f t="shared" si="5"/>
        <v>24551.08000000002</v>
      </c>
      <c r="T164" s="18">
        <f>MAX(0,MAX($S$7:S164))-S164</f>
        <v>0</v>
      </c>
      <c r="U164" s="9" t="s">
        <v>36</v>
      </c>
      <c r="V164" s="11">
        <v>37</v>
      </c>
    </row>
    <row r="165" spans="1:22" x14ac:dyDescent="0.25">
      <c r="A165" s="11">
        <v>159</v>
      </c>
      <c r="B165" s="25">
        <v>44216</v>
      </c>
      <c r="C165" s="9" t="s">
        <v>110</v>
      </c>
      <c r="D165" s="25">
        <v>44216</v>
      </c>
      <c r="E165" s="9" t="s">
        <v>84</v>
      </c>
      <c r="F165" s="9" t="s">
        <v>85</v>
      </c>
      <c r="G165" s="9" t="s">
        <v>15</v>
      </c>
      <c r="H165" s="9" t="s">
        <v>86</v>
      </c>
      <c r="I165" s="11">
        <v>6</v>
      </c>
      <c r="J165" s="26">
        <v>13230.25</v>
      </c>
      <c r="K165" s="26">
        <v>13296.5</v>
      </c>
      <c r="L165" s="26">
        <v>13150</v>
      </c>
      <c r="M165" s="26">
        <v>13335</v>
      </c>
      <c r="N165" s="27">
        <f t="shared" si="4"/>
        <v>66.25</v>
      </c>
      <c r="O165" s="18">
        <v>787.56</v>
      </c>
      <c r="P165" s="18">
        <v>7.44</v>
      </c>
      <c r="Q165" s="18">
        <v>-303.72000000000003</v>
      </c>
      <c r="R165" s="18">
        <v>1160.28</v>
      </c>
      <c r="S165" s="18">
        <f t="shared" si="5"/>
        <v>25338.640000000021</v>
      </c>
      <c r="T165" s="18">
        <f>MAX(0,MAX($S$7:S165))-S165</f>
        <v>0</v>
      </c>
      <c r="U165" s="9" t="s">
        <v>36</v>
      </c>
      <c r="V165" s="11">
        <v>70</v>
      </c>
    </row>
    <row r="166" spans="1:22" x14ac:dyDescent="0.25">
      <c r="A166" s="11">
        <v>160</v>
      </c>
      <c r="B166" s="25">
        <v>44217</v>
      </c>
      <c r="C166" s="9" t="s">
        <v>100</v>
      </c>
      <c r="D166" s="25">
        <v>44217</v>
      </c>
      <c r="E166" s="9" t="s">
        <v>110</v>
      </c>
      <c r="F166" s="9" t="s">
        <v>89</v>
      </c>
      <c r="G166" s="9" t="s">
        <v>21</v>
      </c>
      <c r="H166" s="9" t="s">
        <v>102</v>
      </c>
      <c r="I166" s="11">
        <v>6</v>
      </c>
      <c r="J166" s="26">
        <v>13303.25</v>
      </c>
      <c r="K166" s="26">
        <v>13344.25</v>
      </c>
      <c r="L166" s="26">
        <v>13344</v>
      </c>
      <c r="M166" s="26">
        <v>13286</v>
      </c>
      <c r="N166" s="27">
        <f t="shared" si="4"/>
        <v>-41</v>
      </c>
      <c r="O166" s="18">
        <v>-499.44</v>
      </c>
      <c r="P166" s="18">
        <v>7.44</v>
      </c>
      <c r="Q166" s="18">
        <v>-495.72</v>
      </c>
      <c r="R166" s="18">
        <v>125.28</v>
      </c>
      <c r="S166" s="18">
        <f t="shared" si="5"/>
        <v>24839.200000000023</v>
      </c>
      <c r="T166" s="18">
        <f>MAX(0,MAX($S$7:S166))-S166</f>
        <v>499.43999999999869</v>
      </c>
      <c r="U166" s="9" t="s">
        <v>32</v>
      </c>
      <c r="V166" s="11">
        <v>6</v>
      </c>
    </row>
    <row r="167" spans="1:22" x14ac:dyDescent="0.25">
      <c r="A167" s="11">
        <v>161</v>
      </c>
      <c r="B167" s="25">
        <v>44218</v>
      </c>
      <c r="C167" s="9" t="s">
        <v>100</v>
      </c>
      <c r="D167" s="25">
        <v>44218</v>
      </c>
      <c r="E167" s="9" t="s">
        <v>106</v>
      </c>
      <c r="F167" s="9" t="s">
        <v>85</v>
      </c>
      <c r="G167" s="9" t="s">
        <v>21</v>
      </c>
      <c r="H167" s="9" t="s">
        <v>102</v>
      </c>
      <c r="I167" s="11">
        <v>6</v>
      </c>
      <c r="J167" s="26">
        <v>13357.25</v>
      </c>
      <c r="K167" s="26">
        <v>13327.25</v>
      </c>
      <c r="L167" s="26">
        <v>13327.5</v>
      </c>
      <c r="M167" s="26">
        <v>13397.5</v>
      </c>
      <c r="N167" s="27">
        <f t="shared" si="4"/>
        <v>-30</v>
      </c>
      <c r="O167" s="18">
        <v>-367.44</v>
      </c>
      <c r="P167" s="18">
        <v>7.44</v>
      </c>
      <c r="Q167" s="18">
        <v>-363.72</v>
      </c>
      <c r="R167" s="18">
        <v>413.28</v>
      </c>
      <c r="S167" s="18">
        <f t="shared" si="5"/>
        <v>24471.760000000024</v>
      </c>
      <c r="T167" s="18">
        <f>MAX(0,MAX($S$7:S167))-S167</f>
        <v>866.87999999999738</v>
      </c>
      <c r="U167" s="9" t="s">
        <v>32</v>
      </c>
      <c r="V167" s="11">
        <v>11</v>
      </c>
    </row>
    <row r="168" spans="1:22" x14ac:dyDescent="0.25">
      <c r="A168" s="11">
        <v>162</v>
      </c>
      <c r="B168" s="25">
        <v>44229</v>
      </c>
      <c r="C168" s="9" t="s">
        <v>98</v>
      </c>
      <c r="D168" s="25">
        <v>44229</v>
      </c>
      <c r="E168" s="9" t="s">
        <v>84</v>
      </c>
      <c r="F168" s="9" t="s">
        <v>85</v>
      </c>
      <c r="G168" s="9" t="s">
        <v>15</v>
      </c>
      <c r="H168" s="9" t="s">
        <v>86</v>
      </c>
      <c r="I168" s="11">
        <v>6</v>
      </c>
      <c r="J168" s="26">
        <v>13434.75</v>
      </c>
      <c r="K168" s="26">
        <v>13487</v>
      </c>
      <c r="L168" s="26">
        <v>13354.5</v>
      </c>
      <c r="M168" s="26">
        <v>13535</v>
      </c>
      <c r="N168" s="27">
        <f t="shared" si="4"/>
        <v>52.25</v>
      </c>
      <c r="O168" s="18">
        <v>619.55999999999995</v>
      </c>
      <c r="P168" s="18">
        <v>7.44</v>
      </c>
      <c r="Q168" s="18">
        <v>-627.72</v>
      </c>
      <c r="R168" s="18">
        <v>767.28</v>
      </c>
      <c r="S168" s="18">
        <f t="shared" si="5"/>
        <v>25091.320000000025</v>
      </c>
      <c r="T168" s="18">
        <f>MAX(0,MAX($S$7:S168))-S168</f>
        <v>247.31999999999607</v>
      </c>
      <c r="U168" s="9" t="s">
        <v>36</v>
      </c>
      <c r="V168" s="11">
        <v>69</v>
      </c>
    </row>
    <row r="169" spans="1:22" x14ac:dyDescent="0.25">
      <c r="A169" s="11">
        <v>163</v>
      </c>
      <c r="B169" s="25">
        <v>44230</v>
      </c>
      <c r="C169" s="9" t="s">
        <v>100</v>
      </c>
      <c r="D169" s="25">
        <v>44230</v>
      </c>
      <c r="E169" s="9" t="s">
        <v>110</v>
      </c>
      <c r="F169" s="9" t="s">
        <v>89</v>
      </c>
      <c r="G169" s="9" t="s">
        <v>21</v>
      </c>
      <c r="H169" s="9" t="s">
        <v>102</v>
      </c>
      <c r="I169" s="11">
        <v>6</v>
      </c>
      <c r="J169" s="26">
        <v>13484.75</v>
      </c>
      <c r="K169" s="26">
        <v>13448.5</v>
      </c>
      <c r="L169" s="26">
        <v>13548.25</v>
      </c>
      <c r="M169" s="26">
        <v>13448.5</v>
      </c>
      <c r="N169" s="27">
        <f t="shared" si="4"/>
        <v>36.25</v>
      </c>
      <c r="O169" s="18">
        <v>427.56</v>
      </c>
      <c r="P169" s="18">
        <v>7.44</v>
      </c>
      <c r="Q169" s="18">
        <v>-591.72</v>
      </c>
      <c r="R169" s="18">
        <v>431.28</v>
      </c>
      <c r="S169" s="18">
        <f t="shared" si="5"/>
        <v>25518.880000000026</v>
      </c>
      <c r="T169" s="18">
        <f>MAX(0,MAX($S$7:S169))-S169</f>
        <v>0</v>
      </c>
      <c r="U169" s="9" t="s">
        <v>30</v>
      </c>
      <c r="V169" s="11">
        <v>6</v>
      </c>
    </row>
    <row r="170" spans="1:22" x14ac:dyDescent="0.25">
      <c r="A170" s="11">
        <v>164</v>
      </c>
      <c r="B170" s="25">
        <v>44231</v>
      </c>
      <c r="C170" s="9" t="s">
        <v>100</v>
      </c>
      <c r="D170" s="25">
        <v>44231</v>
      </c>
      <c r="E170" s="9" t="s">
        <v>104</v>
      </c>
      <c r="F170" s="9" t="s">
        <v>89</v>
      </c>
      <c r="G170" s="9" t="s">
        <v>21</v>
      </c>
      <c r="H170" s="9" t="s">
        <v>102</v>
      </c>
      <c r="I170" s="11">
        <v>6</v>
      </c>
      <c r="J170" s="26">
        <v>13430.5</v>
      </c>
      <c r="K170" s="26">
        <v>13480.75</v>
      </c>
      <c r="L170" s="26">
        <v>13480.5</v>
      </c>
      <c r="M170" s="26">
        <v>13388.75</v>
      </c>
      <c r="N170" s="27">
        <f t="shared" si="4"/>
        <v>-50.25</v>
      </c>
      <c r="O170" s="18">
        <v>-610.44000000000005</v>
      </c>
      <c r="P170" s="18">
        <v>7.44</v>
      </c>
      <c r="Q170" s="18">
        <v>-606.72</v>
      </c>
      <c r="R170" s="18">
        <v>461.28</v>
      </c>
      <c r="S170" s="18">
        <f t="shared" si="5"/>
        <v>24908.440000000028</v>
      </c>
      <c r="T170" s="18">
        <f>MAX(0,MAX($S$7:S170))-S170</f>
        <v>610.43999999999869</v>
      </c>
      <c r="U170" s="9" t="s">
        <v>32</v>
      </c>
      <c r="V170" s="11">
        <v>35</v>
      </c>
    </row>
    <row r="171" spans="1:22" x14ac:dyDescent="0.25">
      <c r="A171" s="11">
        <v>165</v>
      </c>
      <c r="B171" s="25">
        <v>44231</v>
      </c>
      <c r="C171" s="9" t="s">
        <v>154</v>
      </c>
      <c r="D171" s="25">
        <v>44231</v>
      </c>
      <c r="E171" s="9" t="s">
        <v>84</v>
      </c>
      <c r="F171" s="9" t="s">
        <v>85</v>
      </c>
      <c r="G171" s="9" t="s">
        <v>13</v>
      </c>
      <c r="H171" s="9" t="s">
        <v>86</v>
      </c>
      <c r="I171" s="11">
        <v>6</v>
      </c>
      <c r="J171" s="26">
        <v>13487</v>
      </c>
      <c r="K171" s="26">
        <v>13555.5</v>
      </c>
      <c r="L171" s="26">
        <v>13406.75</v>
      </c>
      <c r="M171" s="26">
        <v>13585</v>
      </c>
      <c r="N171" s="27">
        <f t="shared" si="4"/>
        <v>68.5</v>
      </c>
      <c r="O171" s="18">
        <v>814.56</v>
      </c>
      <c r="P171" s="18">
        <v>7.44</v>
      </c>
      <c r="Q171" s="18">
        <v>-69.72</v>
      </c>
      <c r="R171" s="18">
        <v>887.28</v>
      </c>
      <c r="S171" s="18">
        <f t="shared" si="5"/>
        <v>25723.000000000029</v>
      </c>
      <c r="T171" s="18">
        <f>MAX(0,MAX($S$7:S171))-S171</f>
        <v>0</v>
      </c>
      <c r="U171" s="9" t="s">
        <v>36</v>
      </c>
      <c r="V171" s="11">
        <v>36</v>
      </c>
    </row>
    <row r="172" spans="1:22" x14ac:dyDescent="0.25">
      <c r="A172" s="11">
        <v>166</v>
      </c>
      <c r="B172" s="25">
        <v>44235</v>
      </c>
      <c r="C172" s="9" t="s">
        <v>100</v>
      </c>
      <c r="D172" s="25">
        <v>44235</v>
      </c>
      <c r="E172" s="9" t="s">
        <v>87</v>
      </c>
      <c r="F172" s="9" t="s">
        <v>89</v>
      </c>
      <c r="G172" s="9" t="s">
        <v>21</v>
      </c>
      <c r="H172" s="9" t="s">
        <v>102</v>
      </c>
      <c r="I172" s="11">
        <v>6</v>
      </c>
      <c r="J172" s="26">
        <v>13655.25</v>
      </c>
      <c r="K172" s="26">
        <v>13674.5</v>
      </c>
      <c r="L172" s="26">
        <v>13674.25</v>
      </c>
      <c r="M172" s="26">
        <v>13596.75</v>
      </c>
      <c r="N172" s="27">
        <f t="shared" si="4"/>
        <v>-19.25</v>
      </c>
      <c r="O172" s="18">
        <v>-238.44</v>
      </c>
      <c r="P172" s="18">
        <v>7.44</v>
      </c>
      <c r="Q172" s="18">
        <v>-234.72</v>
      </c>
      <c r="R172" s="18">
        <v>146.28</v>
      </c>
      <c r="S172" s="18">
        <f t="shared" si="5"/>
        <v>25484.56000000003</v>
      </c>
      <c r="T172" s="18">
        <f>MAX(0,MAX($S$7:S172))-S172</f>
        <v>238.43999999999869</v>
      </c>
      <c r="U172" s="9" t="s">
        <v>32</v>
      </c>
      <c r="V172" s="11">
        <v>4</v>
      </c>
    </row>
    <row r="173" spans="1:22" x14ac:dyDescent="0.25">
      <c r="A173" s="11">
        <v>167</v>
      </c>
      <c r="B173" s="25">
        <v>44236</v>
      </c>
      <c r="C173" s="9" t="s">
        <v>100</v>
      </c>
      <c r="D173" s="25">
        <v>44236</v>
      </c>
      <c r="E173" s="9" t="s">
        <v>114</v>
      </c>
      <c r="F173" s="9" t="s">
        <v>85</v>
      </c>
      <c r="G173" s="9" t="s">
        <v>21</v>
      </c>
      <c r="H173" s="9" t="s">
        <v>102</v>
      </c>
      <c r="I173" s="11">
        <v>6</v>
      </c>
      <c r="J173" s="26">
        <v>13676.75</v>
      </c>
      <c r="K173" s="26">
        <v>13685</v>
      </c>
      <c r="L173" s="26">
        <v>13644.75</v>
      </c>
      <c r="M173" s="26">
        <v>13685</v>
      </c>
      <c r="N173" s="27">
        <f t="shared" si="4"/>
        <v>8.25</v>
      </c>
      <c r="O173" s="18">
        <v>91.56</v>
      </c>
      <c r="P173" s="18">
        <v>7.44</v>
      </c>
      <c r="Q173" s="18">
        <v>-36.72</v>
      </c>
      <c r="R173" s="18">
        <v>95.28</v>
      </c>
      <c r="S173" s="18">
        <f t="shared" si="5"/>
        <v>25576.120000000032</v>
      </c>
      <c r="T173" s="18">
        <f>MAX(0,MAX($S$7:S173))-S173</f>
        <v>146.87999999999738</v>
      </c>
      <c r="U173" s="9" t="s">
        <v>30</v>
      </c>
      <c r="V173" s="11">
        <v>1</v>
      </c>
    </row>
    <row r="174" spans="1:22" x14ac:dyDescent="0.25">
      <c r="A174" s="11">
        <v>168</v>
      </c>
      <c r="B174" s="25">
        <v>44236</v>
      </c>
      <c r="C174" s="9" t="s">
        <v>83</v>
      </c>
      <c r="D174" s="25">
        <v>44236</v>
      </c>
      <c r="E174" s="9" t="s">
        <v>84</v>
      </c>
      <c r="F174" s="9" t="s">
        <v>85</v>
      </c>
      <c r="G174" s="9" t="s">
        <v>13</v>
      </c>
      <c r="H174" s="9" t="s">
        <v>86</v>
      </c>
      <c r="I174" s="11">
        <v>6</v>
      </c>
      <c r="J174" s="26">
        <v>13704.25</v>
      </c>
      <c r="K174" s="26">
        <v>13697.75</v>
      </c>
      <c r="L174" s="26">
        <v>13624</v>
      </c>
      <c r="M174" s="26">
        <v>13785</v>
      </c>
      <c r="N174" s="27">
        <f t="shared" si="4"/>
        <v>-6.5</v>
      </c>
      <c r="O174" s="18">
        <v>-85.44</v>
      </c>
      <c r="P174" s="18">
        <v>7.44</v>
      </c>
      <c r="Q174" s="18">
        <v>-510.72</v>
      </c>
      <c r="R174" s="18">
        <v>368.28</v>
      </c>
      <c r="S174" s="18">
        <f t="shared" si="5"/>
        <v>25490.680000000033</v>
      </c>
      <c r="T174" s="18">
        <f>MAX(0,MAX($S$7:S174))-S174</f>
        <v>232.31999999999607</v>
      </c>
      <c r="U174" s="9" t="s">
        <v>36</v>
      </c>
      <c r="V174" s="11">
        <v>73</v>
      </c>
    </row>
    <row r="175" spans="1:22" x14ac:dyDescent="0.25">
      <c r="A175" s="11">
        <v>169</v>
      </c>
      <c r="B175" s="25">
        <v>44238</v>
      </c>
      <c r="C175" s="9" t="s">
        <v>100</v>
      </c>
      <c r="D175" s="25">
        <v>44238</v>
      </c>
      <c r="E175" s="9" t="s">
        <v>132</v>
      </c>
      <c r="F175" s="9" t="s">
        <v>89</v>
      </c>
      <c r="G175" s="9" t="s">
        <v>21</v>
      </c>
      <c r="H175" s="9" t="s">
        <v>102</v>
      </c>
      <c r="I175" s="11">
        <v>6</v>
      </c>
      <c r="J175" s="26">
        <v>13709.25</v>
      </c>
      <c r="K175" s="26">
        <v>13739.25</v>
      </c>
      <c r="L175" s="26">
        <v>13739</v>
      </c>
      <c r="M175" s="26">
        <v>13650.5</v>
      </c>
      <c r="N175" s="27">
        <f t="shared" si="4"/>
        <v>-30</v>
      </c>
      <c r="O175" s="18">
        <v>-367.44</v>
      </c>
      <c r="P175" s="18">
        <v>7.44</v>
      </c>
      <c r="Q175" s="18">
        <v>-363.72</v>
      </c>
      <c r="R175" s="18">
        <v>320.27999999999997</v>
      </c>
      <c r="S175" s="18">
        <f t="shared" si="5"/>
        <v>25123.240000000034</v>
      </c>
      <c r="T175" s="18">
        <f>MAX(0,MAX($S$7:S175))-S175</f>
        <v>599.75999999999476</v>
      </c>
      <c r="U175" s="9" t="s">
        <v>32</v>
      </c>
      <c r="V175" s="11">
        <v>14</v>
      </c>
    </row>
    <row r="176" spans="1:22" x14ac:dyDescent="0.25">
      <c r="A176" s="11">
        <v>170</v>
      </c>
      <c r="B176" s="25">
        <v>44246</v>
      </c>
      <c r="C176" s="9" t="s">
        <v>100</v>
      </c>
      <c r="D176" s="25">
        <v>44246</v>
      </c>
      <c r="E176" s="9" t="s">
        <v>110</v>
      </c>
      <c r="F176" s="9" t="s">
        <v>89</v>
      </c>
      <c r="G176" s="9" t="s">
        <v>21</v>
      </c>
      <c r="H176" s="9" t="s">
        <v>102</v>
      </c>
      <c r="I176" s="11">
        <v>6</v>
      </c>
      <c r="J176" s="26">
        <v>13669</v>
      </c>
      <c r="K176" s="26">
        <v>13638</v>
      </c>
      <c r="L176" s="26">
        <v>13701</v>
      </c>
      <c r="M176" s="26">
        <v>13638</v>
      </c>
      <c r="N176" s="27">
        <f t="shared" si="4"/>
        <v>31</v>
      </c>
      <c r="O176" s="18">
        <v>364.56</v>
      </c>
      <c r="P176" s="18">
        <v>7.44</v>
      </c>
      <c r="Q176" s="18">
        <v>-108.72</v>
      </c>
      <c r="R176" s="18">
        <v>368.28</v>
      </c>
      <c r="S176" s="18">
        <f t="shared" si="5"/>
        <v>25487.800000000036</v>
      </c>
      <c r="T176" s="18">
        <f>MAX(0,MAX($S$7:S176))-S176</f>
        <v>235.19999999999345</v>
      </c>
      <c r="U176" s="9" t="s">
        <v>30</v>
      </c>
      <c r="V176" s="11">
        <v>6</v>
      </c>
    </row>
    <row r="177" spans="1:22" x14ac:dyDescent="0.25">
      <c r="A177" s="11">
        <v>171</v>
      </c>
      <c r="B177" s="25">
        <v>44250</v>
      </c>
      <c r="C177" s="9" t="s">
        <v>105</v>
      </c>
      <c r="D177" s="25">
        <v>44250</v>
      </c>
      <c r="E177" s="9" t="s">
        <v>95</v>
      </c>
      <c r="F177" s="9" t="s">
        <v>89</v>
      </c>
      <c r="G177" s="9" t="s">
        <v>17</v>
      </c>
      <c r="H177" s="9" t="s">
        <v>96</v>
      </c>
      <c r="I177" s="11">
        <v>2</v>
      </c>
      <c r="J177" s="26">
        <v>13038.75</v>
      </c>
      <c r="K177" s="26">
        <v>13097.5</v>
      </c>
      <c r="L177" s="26">
        <v>13097.25</v>
      </c>
      <c r="M177" s="26">
        <v>12991.71</v>
      </c>
      <c r="N177" s="27">
        <f t="shared" si="4"/>
        <v>-58.75</v>
      </c>
      <c r="O177" s="18">
        <v>-237.48</v>
      </c>
      <c r="P177" s="18">
        <v>2.48</v>
      </c>
      <c r="Q177" s="18">
        <v>-236.24</v>
      </c>
      <c r="R177" s="18">
        <v>9.76</v>
      </c>
      <c r="S177" s="18">
        <f t="shared" si="5"/>
        <v>25250.320000000036</v>
      </c>
      <c r="T177" s="18">
        <f>MAX(0,MAX($S$7:S177))-S177</f>
        <v>472.67999999999302</v>
      </c>
      <c r="U177" s="9" t="s">
        <v>32</v>
      </c>
      <c r="V177" s="11">
        <v>4</v>
      </c>
    </row>
    <row r="178" spans="1:22" x14ac:dyDescent="0.25">
      <c r="A178" s="11">
        <v>172</v>
      </c>
      <c r="B178" s="25">
        <v>44258</v>
      </c>
      <c r="C178" s="9" t="s">
        <v>83</v>
      </c>
      <c r="D178" s="25">
        <v>44258</v>
      </c>
      <c r="E178" s="9" t="s">
        <v>125</v>
      </c>
      <c r="F178" s="9" t="s">
        <v>89</v>
      </c>
      <c r="G178" s="9" t="s">
        <v>13</v>
      </c>
      <c r="H178" s="9" t="s">
        <v>96</v>
      </c>
      <c r="I178" s="11">
        <v>10</v>
      </c>
      <c r="J178" s="26">
        <v>12904.5</v>
      </c>
      <c r="K178" s="26">
        <v>12815</v>
      </c>
      <c r="L178" s="26">
        <v>12975</v>
      </c>
      <c r="M178" s="26">
        <v>12815</v>
      </c>
      <c r="N178" s="27">
        <f t="shared" si="4"/>
        <v>89.5</v>
      </c>
      <c r="O178" s="18">
        <v>1777.6</v>
      </c>
      <c r="P178" s="18">
        <v>12.4</v>
      </c>
      <c r="Q178" s="18">
        <v>-1321.2</v>
      </c>
      <c r="R178" s="18">
        <v>1783.8</v>
      </c>
      <c r="S178" s="18">
        <f t="shared" si="5"/>
        <v>27027.920000000035</v>
      </c>
      <c r="T178" s="18">
        <f>MAX(0,MAX($S$7:S178))-S178</f>
        <v>0</v>
      </c>
      <c r="U178" s="9" t="s">
        <v>30</v>
      </c>
      <c r="V178" s="11">
        <v>36</v>
      </c>
    </row>
    <row r="179" spans="1:22" x14ac:dyDescent="0.25">
      <c r="A179" s="11">
        <v>173</v>
      </c>
      <c r="B179" s="25">
        <v>44258</v>
      </c>
      <c r="C179" s="9" t="s">
        <v>95</v>
      </c>
      <c r="D179" s="25">
        <v>44258</v>
      </c>
      <c r="E179" s="9" t="s">
        <v>84</v>
      </c>
      <c r="F179" s="9" t="s">
        <v>85</v>
      </c>
      <c r="G179" s="9" t="s">
        <v>17</v>
      </c>
      <c r="H179" s="9" t="s">
        <v>96</v>
      </c>
      <c r="I179" s="11">
        <v>2</v>
      </c>
      <c r="J179" s="26">
        <v>12756.25</v>
      </c>
      <c r="K179" s="26">
        <v>12675.75</v>
      </c>
      <c r="L179" s="26">
        <v>12676</v>
      </c>
      <c r="M179" s="26">
        <v>12849.27</v>
      </c>
      <c r="N179" s="27">
        <f t="shared" si="4"/>
        <v>-80.5</v>
      </c>
      <c r="O179" s="18">
        <v>-324.48</v>
      </c>
      <c r="P179" s="18">
        <v>2.48</v>
      </c>
      <c r="Q179" s="18">
        <v>-323.24</v>
      </c>
      <c r="R179" s="18">
        <v>79.760000000000005</v>
      </c>
      <c r="S179" s="18">
        <f t="shared" si="5"/>
        <v>26703.440000000035</v>
      </c>
      <c r="T179" s="18">
        <f>MAX(0,MAX($S$7:S179))-S179</f>
        <v>324.47999999999956</v>
      </c>
      <c r="U179" s="9" t="s">
        <v>32</v>
      </c>
      <c r="V179" s="11">
        <v>14</v>
      </c>
    </row>
    <row r="180" spans="1:22" x14ac:dyDescent="0.25">
      <c r="A180" s="11">
        <v>174</v>
      </c>
      <c r="B180" s="25">
        <v>44259</v>
      </c>
      <c r="C180" s="9" t="s">
        <v>87</v>
      </c>
      <c r="D180" s="25">
        <v>44259</v>
      </c>
      <c r="E180" s="9" t="s">
        <v>101</v>
      </c>
      <c r="F180" s="9" t="s">
        <v>89</v>
      </c>
      <c r="G180" s="9" t="s">
        <v>15</v>
      </c>
      <c r="H180" s="9" t="s">
        <v>86</v>
      </c>
      <c r="I180" s="11">
        <v>6</v>
      </c>
      <c r="J180" s="26">
        <v>12543.5</v>
      </c>
      <c r="K180" s="26">
        <v>12624</v>
      </c>
      <c r="L180" s="26">
        <v>12623.75</v>
      </c>
      <c r="M180" s="26">
        <v>12477.62</v>
      </c>
      <c r="N180" s="27">
        <f t="shared" si="4"/>
        <v>-80.5</v>
      </c>
      <c r="O180" s="18">
        <v>-973.44</v>
      </c>
      <c r="P180" s="18">
        <v>7.44</v>
      </c>
      <c r="Q180" s="18">
        <v>-969.72</v>
      </c>
      <c r="R180" s="18">
        <v>410.28</v>
      </c>
      <c r="S180" s="18">
        <f t="shared" si="5"/>
        <v>25730.000000000036</v>
      </c>
      <c r="T180" s="18">
        <f>MAX(0,MAX($S$7:S180))-S180</f>
        <v>1297.9199999999983</v>
      </c>
      <c r="U180" s="9" t="s">
        <v>32</v>
      </c>
      <c r="V180" s="11">
        <v>6</v>
      </c>
    </row>
    <row r="181" spans="1:22" x14ac:dyDescent="0.25">
      <c r="A181" s="11">
        <v>175</v>
      </c>
      <c r="B181" s="25">
        <v>44259</v>
      </c>
      <c r="C181" s="9" t="s">
        <v>150</v>
      </c>
      <c r="D181" s="25">
        <v>44259</v>
      </c>
      <c r="E181" s="9" t="s">
        <v>155</v>
      </c>
      <c r="F181" s="9" t="s">
        <v>89</v>
      </c>
      <c r="G181" s="9" t="s">
        <v>17</v>
      </c>
      <c r="H181" s="9" t="s">
        <v>86</v>
      </c>
      <c r="I181" s="11">
        <v>2</v>
      </c>
      <c r="J181" s="26">
        <v>12686</v>
      </c>
      <c r="K181" s="26">
        <v>12615</v>
      </c>
      <c r="L181" s="26">
        <v>12766.25</v>
      </c>
      <c r="M181" s="26">
        <v>12615</v>
      </c>
      <c r="N181" s="27">
        <f t="shared" si="4"/>
        <v>71</v>
      </c>
      <c r="O181" s="18">
        <v>281.52</v>
      </c>
      <c r="P181" s="18">
        <v>2.48</v>
      </c>
      <c r="Q181" s="18">
        <v>-260.24</v>
      </c>
      <c r="R181" s="18">
        <v>282.76</v>
      </c>
      <c r="S181" s="18">
        <f t="shared" si="5"/>
        <v>26011.520000000037</v>
      </c>
      <c r="T181" s="18">
        <f>MAX(0,MAX($S$7:S181))-S181</f>
        <v>1016.3999999999978</v>
      </c>
      <c r="U181" s="9" t="s">
        <v>30</v>
      </c>
      <c r="V181" s="11">
        <v>2</v>
      </c>
    </row>
    <row r="182" spans="1:22" x14ac:dyDescent="0.25">
      <c r="A182" s="11">
        <v>176</v>
      </c>
      <c r="B182" s="25">
        <v>44264</v>
      </c>
      <c r="C182" s="9" t="s">
        <v>97</v>
      </c>
      <c r="D182" s="25">
        <v>44264</v>
      </c>
      <c r="E182" s="9" t="s">
        <v>107</v>
      </c>
      <c r="F182" s="9" t="s">
        <v>85</v>
      </c>
      <c r="G182" s="9" t="s">
        <v>15</v>
      </c>
      <c r="H182" s="9" t="s">
        <v>86</v>
      </c>
      <c r="I182" s="11">
        <v>6</v>
      </c>
      <c r="J182" s="26">
        <v>12686</v>
      </c>
      <c r="K182" s="26">
        <v>12687.5</v>
      </c>
      <c r="L182" s="26">
        <v>12605.75</v>
      </c>
      <c r="M182" s="26">
        <v>12785</v>
      </c>
      <c r="N182" s="27">
        <f t="shared" si="4"/>
        <v>1.5</v>
      </c>
      <c r="O182" s="18">
        <v>10.56</v>
      </c>
      <c r="P182" s="18">
        <v>7.44</v>
      </c>
      <c r="Q182" s="18">
        <v>-78.72</v>
      </c>
      <c r="R182" s="18">
        <v>977.28</v>
      </c>
      <c r="S182" s="18">
        <f t="shared" si="5"/>
        <v>26022.080000000038</v>
      </c>
      <c r="T182" s="18">
        <f>MAX(0,MAX($S$7:S182))-S182</f>
        <v>1005.8399999999965</v>
      </c>
      <c r="U182" s="9" t="s">
        <v>34</v>
      </c>
      <c r="V182" s="11">
        <v>14</v>
      </c>
    </row>
    <row r="183" spans="1:22" x14ac:dyDescent="0.25">
      <c r="A183" s="11">
        <v>177</v>
      </c>
      <c r="B183" s="25">
        <v>44270</v>
      </c>
      <c r="C183" s="9" t="s">
        <v>110</v>
      </c>
      <c r="D183" s="25">
        <v>44270</v>
      </c>
      <c r="E183" s="9" t="s">
        <v>156</v>
      </c>
      <c r="F183" s="9" t="s">
        <v>85</v>
      </c>
      <c r="G183" s="9" t="s">
        <v>15</v>
      </c>
      <c r="H183" s="9" t="s">
        <v>86</v>
      </c>
      <c r="I183" s="11">
        <v>6</v>
      </c>
      <c r="J183" s="26">
        <v>12987.5</v>
      </c>
      <c r="K183" s="26">
        <v>12907</v>
      </c>
      <c r="L183" s="26">
        <v>12907.25</v>
      </c>
      <c r="M183" s="26">
        <v>13104.5</v>
      </c>
      <c r="N183" s="27">
        <f t="shared" si="4"/>
        <v>-80.5</v>
      </c>
      <c r="O183" s="18">
        <v>-973.44</v>
      </c>
      <c r="P183" s="18">
        <v>7.44</v>
      </c>
      <c r="Q183" s="18">
        <v>-969.72</v>
      </c>
      <c r="R183" s="18">
        <v>11.28</v>
      </c>
      <c r="S183" s="18">
        <f t="shared" si="5"/>
        <v>25048.640000000039</v>
      </c>
      <c r="T183" s="18">
        <f>MAX(0,MAX($S$7:S183))-S183</f>
        <v>1979.2799999999952</v>
      </c>
      <c r="U183" s="9" t="s">
        <v>32</v>
      </c>
      <c r="V183" s="11">
        <v>15</v>
      </c>
    </row>
    <row r="184" spans="1:22" x14ac:dyDescent="0.25">
      <c r="A184" s="11">
        <v>178</v>
      </c>
      <c r="B184" s="25">
        <v>44271</v>
      </c>
      <c r="C184" s="9" t="s">
        <v>83</v>
      </c>
      <c r="D184" s="25">
        <v>44271</v>
      </c>
      <c r="E184" s="9" t="s">
        <v>141</v>
      </c>
      <c r="F184" s="9" t="s">
        <v>85</v>
      </c>
      <c r="G184" s="9" t="s">
        <v>15</v>
      </c>
      <c r="H184" s="9" t="s">
        <v>86</v>
      </c>
      <c r="I184" s="11">
        <v>6</v>
      </c>
      <c r="J184" s="26">
        <v>13224.25</v>
      </c>
      <c r="K184" s="26">
        <v>13143.75</v>
      </c>
      <c r="L184" s="26">
        <v>13144</v>
      </c>
      <c r="M184" s="26">
        <v>13313</v>
      </c>
      <c r="N184" s="27">
        <f t="shared" si="4"/>
        <v>-80.5</v>
      </c>
      <c r="O184" s="18">
        <v>-973.44</v>
      </c>
      <c r="P184" s="18">
        <v>7.44</v>
      </c>
      <c r="Q184" s="18">
        <v>-969.72</v>
      </c>
      <c r="R184" s="18">
        <v>752.28</v>
      </c>
      <c r="S184" s="18">
        <f t="shared" si="5"/>
        <v>24075.200000000041</v>
      </c>
      <c r="T184" s="18">
        <f>MAX(0,MAX($S$7:S184))-S184</f>
        <v>2952.7199999999939</v>
      </c>
      <c r="U184" s="9" t="s">
        <v>32</v>
      </c>
      <c r="V184" s="11">
        <v>50</v>
      </c>
    </row>
    <row r="185" spans="1:22" x14ac:dyDescent="0.25">
      <c r="A185" s="11">
        <v>179</v>
      </c>
      <c r="B185" s="25">
        <v>44273</v>
      </c>
      <c r="C185" s="9" t="s">
        <v>103</v>
      </c>
      <c r="D185" s="25">
        <v>44273</v>
      </c>
      <c r="E185" s="9" t="s">
        <v>105</v>
      </c>
      <c r="F185" s="9" t="s">
        <v>89</v>
      </c>
      <c r="G185" s="9" t="s">
        <v>15</v>
      </c>
      <c r="H185" s="9" t="s">
        <v>86</v>
      </c>
      <c r="I185" s="11">
        <v>6</v>
      </c>
      <c r="J185" s="26">
        <v>12936.25</v>
      </c>
      <c r="K185" s="26">
        <v>12865</v>
      </c>
      <c r="L185" s="26">
        <v>13016.5</v>
      </c>
      <c r="M185" s="26">
        <v>12865</v>
      </c>
      <c r="N185" s="27">
        <f t="shared" si="4"/>
        <v>71.25</v>
      </c>
      <c r="O185" s="18">
        <v>847.56</v>
      </c>
      <c r="P185" s="18">
        <v>7.44</v>
      </c>
      <c r="Q185" s="18">
        <v>-870.72</v>
      </c>
      <c r="R185" s="18">
        <v>851.28</v>
      </c>
      <c r="S185" s="18">
        <f t="shared" si="5"/>
        <v>24922.760000000042</v>
      </c>
      <c r="T185" s="18">
        <f>MAX(0,MAX($S$7:S185))-S185</f>
        <v>2105.1599999999926</v>
      </c>
      <c r="U185" s="9" t="s">
        <v>30</v>
      </c>
      <c r="V185" s="11">
        <v>53</v>
      </c>
    </row>
    <row r="186" spans="1:22" x14ac:dyDescent="0.25">
      <c r="A186" s="11">
        <v>180</v>
      </c>
      <c r="B186" s="25">
        <v>44273</v>
      </c>
      <c r="C186" s="9" t="s">
        <v>105</v>
      </c>
      <c r="D186" s="25">
        <v>44273</v>
      </c>
      <c r="E186" s="9" t="s">
        <v>152</v>
      </c>
      <c r="F186" s="9" t="s">
        <v>89</v>
      </c>
      <c r="G186" s="9" t="s">
        <v>19</v>
      </c>
      <c r="H186" s="9" t="s">
        <v>96</v>
      </c>
      <c r="I186" s="11">
        <v>4</v>
      </c>
      <c r="J186" s="26">
        <v>12867.5</v>
      </c>
      <c r="K186" s="26">
        <v>12815</v>
      </c>
      <c r="L186" s="26">
        <v>12907.25</v>
      </c>
      <c r="M186" s="26">
        <v>12815</v>
      </c>
      <c r="N186" s="27">
        <f t="shared" si="4"/>
        <v>52.5</v>
      </c>
      <c r="O186" s="18">
        <v>415.04</v>
      </c>
      <c r="P186" s="18">
        <v>4.96</v>
      </c>
      <c r="Q186" s="18">
        <v>-60.48</v>
      </c>
      <c r="R186" s="18">
        <v>417.52</v>
      </c>
      <c r="S186" s="18">
        <f t="shared" si="5"/>
        <v>25337.800000000043</v>
      </c>
      <c r="T186" s="18">
        <f>MAX(0,MAX($S$7:S186))-S186</f>
        <v>1690.1199999999917</v>
      </c>
      <c r="U186" s="9" t="s">
        <v>30</v>
      </c>
      <c r="V186" s="11">
        <v>7</v>
      </c>
    </row>
    <row r="187" spans="1:22" x14ac:dyDescent="0.25">
      <c r="A187" s="11">
        <v>181</v>
      </c>
      <c r="B187" s="25">
        <v>44278</v>
      </c>
      <c r="C187" s="9" t="s">
        <v>100</v>
      </c>
      <c r="D187" s="25">
        <v>44278</v>
      </c>
      <c r="E187" s="9" t="s">
        <v>114</v>
      </c>
      <c r="F187" s="9" t="s">
        <v>89</v>
      </c>
      <c r="G187" s="9" t="s">
        <v>21</v>
      </c>
      <c r="H187" s="9" t="s">
        <v>102</v>
      </c>
      <c r="I187" s="11">
        <v>6</v>
      </c>
      <c r="J187" s="26">
        <v>13079</v>
      </c>
      <c r="K187" s="26">
        <v>13070.75</v>
      </c>
      <c r="L187" s="26">
        <v>13119.75</v>
      </c>
      <c r="M187" s="26">
        <v>13070.75</v>
      </c>
      <c r="N187" s="27">
        <f t="shared" si="4"/>
        <v>8.25</v>
      </c>
      <c r="O187" s="18">
        <v>91.56</v>
      </c>
      <c r="P187" s="18">
        <v>7.44</v>
      </c>
      <c r="Q187" s="18">
        <v>-129.72</v>
      </c>
      <c r="R187" s="18">
        <v>95.28</v>
      </c>
      <c r="S187" s="18">
        <f t="shared" si="5"/>
        <v>25429.360000000044</v>
      </c>
      <c r="T187" s="18">
        <f>MAX(0,MAX($S$7:S187))-S187</f>
        <v>1598.5599999999904</v>
      </c>
      <c r="U187" s="9" t="s">
        <v>30</v>
      </c>
      <c r="V187" s="11">
        <v>1</v>
      </c>
    </row>
    <row r="188" spans="1:22" x14ac:dyDescent="0.25">
      <c r="A188" s="11">
        <v>182</v>
      </c>
      <c r="B188" s="25">
        <v>44279</v>
      </c>
      <c r="C188" s="9" t="s">
        <v>100</v>
      </c>
      <c r="D188" s="25">
        <v>44279</v>
      </c>
      <c r="E188" s="9" t="s">
        <v>114</v>
      </c>
      <c r="F188" s="9" t="s">
        <v>89</v>
      </c>
      <c r="G188" s="9" t="s">
        <v>21</v>
      </c>
      <c r="H188" s="9" t="s">
        <v>102</v>
      </c>
      <c r="I188" s="11">
        <v>6</v>
      </c>
      <c r="J188" s="26">
        <v>13009.25</v>
      </c>
      <c r="K188" s="26">
        <v>13005.5</v>
      </c>
      <c r="L188" s="26">
        <v>13072.75</v>
      </c>
      <c r="M188" s="26">
        <v>13005.5</v>
      </c>
      <c r="N188" s="27">
        <f t="shared" si="4"/>
        <v>3.75</v>
      </c>
      <c r="O188" s="18">
        <v>37.56</v>
      </c>
      <c r="P188" s="18">
        <v>7.44</v>
      </c>
      <c r="Q188" s="18">
        <v>-162.72</v>
      </c>
      <c r="R188" s="18">
        <v>41.28</v>
      </c>
      <c r="S188" s="18">
        <f t="shared" si="5"/>
        <v>25466.920000000046</v>
      </c>
      <c r="T188" s="18">
        <f>MAX(0,MAX($S$7:S188))-S188</f>
        <v>1560.9999999999891</v>
      </c>
      <c r="U188" s="9" t="s">
        <v>30</v>
      </c>
      <c r="V188" s="11">
        <v>1</v>
      </c>
    </row>
    <row r="189" spans="1:22" x14ac:dyDescent="0.25">
      <c r="A189" s="11">
        <v>183</v>
      </c>
      <c r="B189" s="25">
        <v>44285</v>
      </c>
      <c r="C189" s="9" t="s">
        <v>98</v>
      </c>
      <c r="D189" s="25">
        <v>44285</v>
      </c>
      <c r="E189" s="9" t="s">
        <v>134</v>
      </c>
      <c r="F189" s="9" t="s">
        <v>89</v>
      </c>
      <c r="G189" s="9" t="s">
        <v>13</v>
      </c>
      <c r="H189" s="9" t="s">
        <v>86</v>
      </c>
      <c r="I189" s="11">
        <v>6</v>
      </c>
      <c r="J189" s="26">
        <v>12794.75</v>
      </c>
      <c r="K189" s="26">
        <v>12875.25</v>
      </c>
      <c r="L189" s="26">
        <v>12875</v>
      </c>
      <c r="M189" s="26">
        <v>12690.75</v>
      </c>
      <c r="N189" s="27">
        <f t="shared" si="4"/>
        <v>-80.5</v>
      </c>
      <c r="O189" s="18">
        <v>-973.44</v>
      </c>
      <c r="P189" s="18">
        <v>7.44</v>
      </c>
      <c r="Q189" s="18">
        <v>-969.72</v>
      </c>
      <c r="R189" s="18">
        <v>212.28</v>
      </c>
      <c r="S189" s="18">
        <f t="shared" si="5"/>
        <v>24493.480000000047</v>
      </c>
      <c r="T189" s="18">
        <f>MAX(0,MAX($S$7:S189))-S189</f>
        <v>2534.4399999999878</v>
      </c>
      <c r="U189" s="9" t="s">
        <v>32</v>
      </c>
      <c r="V189" s="11">
        <v>10</v>
      </c>
    </row>
    <row r="190" spans="1:22" x14ac:dyDescent="0.25">
      <c r="A190" s="11">
        <v>184</v>
      </c>
      <c r="B190" s="25">
        <v>44286</v>
      </c>
      <c r="C190" s="9" t="s">
        <v>97</v>
      </c>
      <c r="D190" s="25">
        <v>44286</v>
      </c>
      <c r="E190" s="9" t="s">
        <v>84</v>
      </c>
      <c r="F190" s="9" t="s">
        <v>85</v>
      </c>
      <c r="G190" s="9" t="s">
        <v>15</v>
      </c>
      <c r="H190" s="9" t="s">
        <v>86</v>
      </c>
      <c r="I190" s="11">
        <v>6</v>
      </c>
      <c r="J190" s="26">
        <v>13043.25</v>
      </c>
      <c r="K190" s="26">
        <v>13095</v>
      </c>
      <c r="L190" s="26">
        <v>12963</v>
      </c>
      <c r="M190" s="26">
        <v>13272.25</v>
      </c>
      <c r="N190" s="27">
        <f t="shared" si="4"/>
        <v>51.75</v>
      </c>
      <c r="O190" s="18">
        <v>613.55999999999995</v>
      </c>
      <c r="P190" s="18">
        <v>7.44</v>
      </c>
      <c r="Q190" s="18">
        <v>-66.72</v>
      </c>
      <c r="R190" s="18">
        <v>1376.28</v>
      </c>
      <c r="S190" s="18">
        <f t="shared" si="5"/>
        <v>25107.040000000048</v>
      </c>
      <c r="T190" s="18">
        <f>MAX(0,MAX($S$7:S190))-S190</f>
        <v>1920.8799999999865</v>
      </c>
      <c r="U190" s="9" t="s">
        <v>36</v>
      </c>
      <c r="V190" s="11">
        <v>74</v>
      </c>
    </row>
    <row r="191" spans="1:22" x14ac:dyDescent="0.25">
      <c r="A191" s="11">
        <v>185</v>
      </c>
      <c r="B191" s="25">
        <v>44287</v>
      </c>
      <c r="C191" s="9" t="s">
        <v>103</v>
      </c>
      <c r="D191" s="25">
        <v>44287</v>
      </c>
      <c r="E191" s="9" t="s">
        <v>84</v>
      </c>
      <c r="F191" s="9" t="s">
        <v>85</v>
      </c>
      <c r="G191" s="9" t="s">
        <v>13</v>
      </c>
      <c r="H191" s="9" t="s">
        <v>86</v>
      </c>
      <c r="I191" s="11">
        <v>10</v>
      </c>
      <c r="J191" s="26">
        <v>13306.25</v>
      </c>
      <c r="K191" s="26">
        <v>13319.25</v>
      </c>
      <c r="L191" s="26">
        <v>13256</v>
      </c>
      <c r="M191" s="26">
        <v>13385</v>
      </c>
      <c r="N191" s="27">
        <f t="shared" si="4"/>
        <v>13</v>
      </c>
      <c r="O191" s="18">
        <v>247.6</v>
      </c>
      <c r="P191" s="18">
        <v>12.4</v>
      </c>
      <c r="Q191" s="18">
        <v>-931.2</v>
      </c>
      <c r="R191" s="18">
        <v>378.8</v>
      </c>
      <c r="S191" s="18">
        <f t="shared" si="5"/>
        <v>25354.640000000047</v>
      </c>
      <c r="T191" s="18">
        <f>MAX(0,MAX($S$7:S191))-S191</f>
        <v>1673.2799999999879</v>
      </c>
      <c r="U191" s="9" t="s">
        <v>36</v>
      </c>
      <c r="V191" s="11">
        <v>71</v>
      </c>
    </row>
    <row r="192" spans="1:22" x14ac:dyDescent="0.25">
      <c r="A192" s="11">
        <v>186</v>
      </c>
      <c r="B192" s="25">
        <v>44291</v>
      </c>
      <c r="C192" s="9" t="s">
        <v>98</v>
      </c>
      <c r="D192" s="25">
        <v>44291</v>
      </c>
      <c r="E192" s="9" t="s">
        <v>121</v>
      </c>
      <c r="F192" s="9" t="s">
        <v>85</v>
      </c>
      <c r="G192" s="9" t="s">
        <v>15</v>
      </c>
      <c r="H192" s="9" t="s">
        <v>86</v>
      </c>
      <c r="I192" s="11">
        <v>6</v>
      </c>
      <c r="J192" s="26">
        <v>13503.75</v>
      </c>
      <c r="K192" s="26">
        <v>13585</v>
      </c>
      <c r="L192" s="26">
        <v>13423.5</v>
      </c>
      <c r="M192" s="26">
        <v>13585</v>
      </c>
      <c r="N192" s="27">
        <f t="shared" si="4"/>
        <v>81.25</v>
      </c>
      <c r="O192" s="18">
        <v>967.56</v>
      </c>
      <c r="P192" s="18">
        <v>7.44</v>
      </c>
      <c r="Q192" s="18">
        <v>-21.72</v>
      </c>
      <c r="R192" s="18">
        <v>971.28</v>
      </c>
      <c r="S192" s="18">
        <f t="shared" si="5"/>
        <v>26322.200000000048</v>
      </c>
      <c r="T192" s="18">
        <f>MAX(0,MAX($S$7:S192))-S192</f>
        <v>705.71999999998661</v>
      </c>
      <c r="U192" s="9" t="s">
        <v>30</v>
      </c>
      <c r="V192" s="11">
        <v>36</v>
      </c>
    </row>
    <row r="193" spans="1:22" x14ac:dyDescent="0.25">
      <c r="A193" s="11">
        <v>187</v>
      </c>
      <c r="B193" s="25">
        <v>44308</v>
      </c>
      <c r="C193" s="9" t="s">
        <v>125</v>
      </c>
      <c r="D193" s="25">
        <v>44308</v>
      </c>
      <c r="E193" s="9" t="s">
        <v>157</v>
      </c>
      <c r="F193" s="9" t="s">
        <v>85</v>
      </c>
      <c r="G193" s="9" t="s">
        <v>13</v>
      </c>
      <c r="H193" s="9" t="s">
        <v>86</v>
      </c>
      <c r="I193" s="11">
        <v>6</v>
      </c>
      <c r="J193" s="26">
        <v>13938.25</v>
      </c>
      <c r="K193" s="26">
        <v>13887.75</v>
      </c>
      <c r="L193" s="26">
        <v>13888</v>
      </c>
      <c r="M193" s="26">
        <v>13985</v>
      </c>
      <c r="N193" s="27">
        <f t="shared" si="4"/>
        <v>-50.5</v>
      </c>
      <c r="O193" s="18">
        <v>-613.44000000000005</v>
      </c>
      <c r="P193" s="18">
        <v>7.44</v>
      </c>
      <c r="Q193" s="18">
        <v>-609.72</v>
      </c>
      <c r="R193" s="18">
        <v>41.28</v>
      </c>
      <c r="S193" s="18">
        <f t="shared" si="5"/>
        <v>25708.760000000049</v>
      </c>
      <c r="T193" s="18">
        <f>MAX(0,MAX($S$7:S193))-S193</f>
        <v>1319.1599999999853</v>
      </c>
      <c r="U193" s="9" t="s">
        <v>32</v>
      </c>
      <c r="V193" s="11">
        <v>2</v>
      </c>
    </row>
    <row r="194" spans="1:22" x14ac:dyDescent="0.25">
      <c r="A194" s="11">
        <v>188</v>
      </c>
      <c r="B194" s="25">
        <v>44309</v>
      </c>
      <c r="C194" s="9" t="s">
        <v>87</v>
      </c>
      <c r="D194" s="25">
        <v>44309</v>
      </c>
      <c r="E194" s="9" t="s">
        <v>156</v>
      </c>
      <c r="F194" s="9" t="s">
        <v>85</v>
      </c>
      <c r="G194" s="9" t="s">
        <v>13</v>
      </c>
      <c r="H194" s="9" t="s">
        <v>96</v>
      </c>
      <c r="I194" s="11">
        <v>6</v>
      </c>
      <c r="J194" s="26">
        <v>13837.75</v>
      </c>
      <c r="K194" s="26">
        <v>13911.75</v>
      </c>
      <c r="L194" s="26">
        <v>13787.5</v>
      </c>
      <c r="M194" s="26">
        <v>13911.75</v>
      </c>
      <c r="N194" s="27">
        <f t="shared" si="4"/>
        <v>74</v>
      </c>
      <c r="O194" s="18">
        <v>880.56</v>
      </c>
      <c r="P194" s="18">
        <v>7.44</v>
      </c>
      <c r="Q194" s="18">
        <v>-156.72</v>
      </c>
      <c r="R194" s="18">
        <v>884.28</v>
      </c>
      <c r="S194" s="18">
        <f t="shared" si="5"/>
        <v>26589.320000000051</v>
      </c>
      <c r="T194" s="18">
        <f>MAX(0,MAX($S$7:S194))-S194</f>
        <v>438.59999999998399</v>
      </c>
      <c r="U194" s="9" t="s">
        <v>30</v>
      </c>
      <c r="V194" s="11">
        <v>17</v>
      </c>
    </row>
    <row r="195" spans="1:22" x14ac:dyDescent="0.25">
      <c r="A195" s="11">
        <v>189</v>
      </c>
      <c r="B195" s="25">
        <v>44312</v>
      </c>
      <c r="C195" s="9" t="s">
        <v>103</v>
      </c>
      <c r="D195" s="25">
        <v>44312</v>
      </c>
      <c r="E195" s="9" t="s">
        <v>84</v>
      </c>
      <c r="F195" s="9" t="s">
        <v>85</v>
      </c>
      <c r="G195" s="9" t="s">
        <v>13</v>
      </c>
      <c r="H195" s="9" t="s">
        <v>86</v>
      </c>
      <c r="I195" s="11">
        <v>6</v>
      </c>
      <c r="J195" s="26">
        <v>13952.5</v>
      </c>
      <c r="K195" s="26">
        <v>14018.75</v>
      </c>
      <c r="L195" s="26">
        <v>13872.25</v>
      </c>
      <c r="M195" s="26">
        <v>14044</v>
      </c>
      <c r="N195" s="27">
        <f t="shared" si="4"/>
        <v>66.25</v>
      </c>
      <c r="O195" s="18">
        <v>787.56</v>
      </c>
      <c r="P195" s="18">
        <v>7.44</v>
      </c>
      <c r="Q195" s="18">
        <v>-108.72</v>
      </c>
      <c r="R195" s="18">
        <v>881.28</v>
      </c>
      <c r="S195" s="18">
        <f t="shared" si="5"/>
        <v>27376.880000000052</v>
      </c>
      <c r="T195" s="18">
        <f>MAX(0,MAX($S$7:S195))-S195</f>
        <v>0</v>
      </c>
      <c r="U195" s="9" t="s">
        <v>36</v>
      </c>
      <c r="V195" s="11">
        <v>71</v>
      </c>
    </row>
    <row r="196" spans="1:22" x14ac:dyDescent="0.25">
      <c r="A196" s="11">
        <v>190</v>
      </c>
      <c r="B196" s="25">
        <v>44319</v>
      </c>
      <c r="C196" s="9" t="s">
        <v>110</v>
      </c>
      <c r="D196" s="25">
        <v>44319</v>
      </c>
      <c r="E196" s="9" t="s">
        <v>132</v>
      </c>
      <c r="F196" s="9" t="s">
        <v>85</v>
      </c>
      <c r="G196" s="9" t="s">
        <v>13</v>
      </c>
      <c r="H196" s="9" t="s">
        <v>86</v>
      </c>
      <c r="I196" s="11">
        <v>6</v>
      </c>
      <c r="J196" s="26">
        <v>13929.5</v>
      </c>
      <c r="K196" s="26">
        <v>13849</v>
      </c>
      <c r="L196" s="26">
        <v>13849.25</v>
      </c>
      <c r="M196" s="26">
        <v>14049</v>
      </c>
      <c r="N196" s="27">
        <f t="shared" si="4"/>
        <v>-80.5</v>
      </c>
      <c r="O196" s="18">
        <v>-973.44</v>
      </c>
      <c r="P196" s="18">
        <v>7.44</v>
      </c>
      <c r="Q196" s="18">
        <v>-969.72</v>
      </c>
      <c r="R196" s="18">
        <v>212.28</v>
      </c>
      <c r="S196" s="18">
        <f t="shared" si="5"/>
        <v>26403.440000000053</v>
      </c>
      <c r="T196" s="18">
        <f>MAX(0,MAX($S$7:S196))-S196</f>
        <v>973.43999999999869</v>
      </c>
      <c r="U196" s="9" t="s">
        <v>32</v>
      </c>
      <c r="V196" s="11">
        <v>8</v>
      </c>
    </row>
    <row r="197" spans="1:22" x14ac:dyDescent="0.25">
      <c r="A197" s="11">
        <v>191</v>
      </c>
      <c r="B197" s="25">
        <v>44320</v>
      </c>
      <c r="C197" s="9" t="s">
        <v>97</v>
      </c>
      <c r="D197" s="25">
        <v>44320</v>
      </c>
      <c r="E197" s="9" t="s">
        <v>83</v>
      </c>
      <c r="F197" s="9" t="s">
        <v>89</v>
      </c>
      <c r="G197" s="9" t="s">
        <v>15</v>
      </c>
      <c r="H197" s="9" t="s">
        <v>86</v>
      </c>
      <c r="I197" s="11">
        <v>10</v>
      </c>
      <c r="J197" s="26">
        <v>13572</v>
      </c>
      <c r="K197" s="26">
        <v>13545.5</v>
      </c>
      <c r="L197" s="26">
        <v>13598.25</v>
      </c>
      <c r="M197" s="26">
        <v>13545.66</v>
      </c>
      <c r="N197" s="27">
        <f t="shared" si="4"/>
        <v>26.5</v>
      </c>
      <c r="O197" s="18">
        <v>517.6</v>
      </c>
      <c r="P197" s="18">
        <v>12.4</v>
      </c>
      <c r="Q197" s="18">
        <v>-31.2</v>
      </c>
      <c r="R197" s="18">
        <v>523.79999999999995</v>
      </c>
      <c r="S197" s="18">
        <f t="shared" si="5"/>
        <v>26921.040000000052</v>
      </c>
      <c r="T197" s="18">
        <f>MAX(0,MAX($S$7:S197))-S197</f>
        <v>455.84000000000015</v>
      </c>
      <c r="U197" s="9" t="s">
        <v>30</v>
      </c>
      <c r="V197" s="11">
        <v>1</v>
      </c>
    </row>
    <row r="198" spans="1:22" x14ac:dyDescent="0.25">
      <c r="A198" s="11">
        <v>192</v>
      </c>
      <c r="B198" s="25">
        <v>44320</v>
      </c>
      <c r="C198" s="9" t="s">
        <v>130</v>
      </c>
      <c r="D198" s="25">
        <v>44320</v>
      </c>
      <c r="E198" s="9" t="s">
        <v>84</v>
      </c>
      <c r="F198" s="9" t="s">
        <v>85</v>
      </c>
      <c r="G198" s="9" t="s">
        <v>17</v>
      </c>
      <c r="H198" s="9" t="s">
        <v>113</v>
      </c>
      <c r="I198" s="11">
        <v>2</v>
      </c>
      <c r="J198" s="26">
        <v>13474.5</v>
      </c>
      <c r="K198" s="26">
        <v>13531.5</v>
      </c>
      <c r="L198" s="26">
        <v>13394.25</v>
      </c>
      <c r="M198" s="26">
        <v>13585</v>
      </c>
      <c r="N198" s="27">
        <f t="shared" si="4"/>
        <v>57</v>
      </c>
      <c r="O198" s="18">
        <v>225.52</v>
      </c>
      <c r="P198" s="18">
        <v>2.48</v>
      </c>
      <c r="Q198" s="18">
        <v>-148.24</v>
      </c>
      <c r="R198" s="18">
        <v>311.76</v>
      </c>
      <c r="S198" s="18">
        <f t="shared" si="5"/>
        <v>27146.560000000052</v>
      </c>
      <c r="T198" s="18">
        <f>MAX(0,MAX($S$7:S198))-S198</f>
        <v>230.31999999999971</v>
      </c>
      <c r="U198" s="9" t="s">
        <v>36</v>
      </c>
      <c r="V198" s="11">
        <v>22</v>
      </c>
    </row>
    <row r="199" spans="1:22" x14ac:dyDescent="0.25">
      <c r="A199" s="11">
        <v>193</v>
      </c>
      <c r="B199" s="25">
        <v>44334</v>
      </c>
      <c r="C199" s="9" t="s">
        <v>100</v>
      </c>
      <c r="D199" s="25">
        <v>44334</v>
      </c>
      <c r="E199" s="9" t="s">
        <v>97</v>
      </c>
      <c r="F199" s="9" t="s">
        <v>89</v>
      </c>
      <c r="G199" s="9" t="s">
        <v>21</v>
      </c>
      <c r="H199" s="9" t="s">
        <v>102</v>
      </c>
      <c r="I199" s="11">
        <v>6</v>
      </c>
      <c r="J199" s="26">
        <v>13329.25</v>
      </c>
      <c r="K199" s="26">
        <v>13305.75</v>
      </c>
      <c r="L199" s="26">
        <v>13362</v>
      </c>
      <c r="M199" s="26">
        <v>13305.75</v>
      </c>
      <c r="N199" s="27">
        <f t="shared" ref="N199:N262" si="6">(K199-J199)*IF(F199="Long",1,-1)</f>
        <v>23.5</v>
      </c>
      <c r="O199" s="18">
        <v>274.56</v>
      </c>
      <c r="P199" s="18">
        <v>7.44</v>
      </c>
      <c r="Q199" s="18">
        <v>-132.72</v>
      </c>
      <c r="R199" s="18">
        <v>278.27999999999997</v>
      </c>
      <c r="S199" s="18">
        <f t="shared" si="5"/>
        <v>27421.120000000054</v>
      </c>
      <c r="T199" s="18">
        <f>MAX(0,MAX($S$7:S199))-S199</f>
        <v>0</v>
      </c>
      <c r="U199" s="9" t="s">
        <v>30</v>
      </c>
      <c r="V199" s="11">
        <v>2</v>
      </c>
    </row>
    <row r="200" spans="1:22" x14ac:dyDescent="0.25">
      <c r="A200" s="11">
        <v>194</v>
      </c>
      <c r="B200" s="25">
        <v>44337</v>
      </c>
      <c r="C200" s="9" t="s">
        <v>100</v>
      </c>
      <c r="D200" s="25">
        <v>44337</v>
      </c>
      <c r="E200" s="9" t="s">
        <v>114</v>
      </c>
      <c r="F200" s="9" t="s">
        <v>89</v>
      </c>
      <c r="G200" s="9" t="s">
        <v>21</v>
      </c>
      <c r="H200" s="9" t="s">
        <v>102</v>
      </c>
      <c r="I200" s="11">
        <v>6</v>
      </c>
      <c r="J200" s="26">
        <v>13500.25</v>
      </c>
      <c r="K200" s="26">
        <v>13487</v>
      </c>
      <c r="L200" s="26">
        <v>13570</v>
      </c>
      <c r="M200" s="26">
        <v>13487</v>
      </c>
      <c r="N200" s="27">
        <f t="shared" si="6"/>
        <v>13.25</v>
      </c>
      <c r="O200" s="18">
        <v>151.56</v>
      </c>
      <c r="P200" s="18">
        <v>7.44</v>
      </c>
      <c r="Q200" s="18">
        <v>-144.72</v>
      </c>
      <c r="R200" s="18">
        <v>155.28</v>
      </c>
      <c r="S200" s="18">
        <f t="shared" ref="S200:S263" si="7">S199+O200</f>
        <v>27572.680000000055</v>
      </c>
      <c r="T200" s="18">
        <f>MAX(0,MAX($S$7:S200))-S200</f>
        <v>0</v>
      </c>
      <c r="U200" s="9" t="s">
        <v>30</v>
      </c>
      <c r="V200" s="11">
        <v>1</v>
      </c>
    </row>
    <row r="201" spans="1:22" x14ac:dyDescent="0.25">
      <c r="A201" s="11">
        <v>195</v>
      </c>
      <c r="B201" s="25">
        <v>44337</v>
      </c>
      <c r="C201" s="9" t="s">
        <v>98</v>
      </c>
      <c r="D201" s="25">
        <v>44337</v>
      </c>
      <c r="E201" s="9" t="s">
        <v>138</v>
      </c>
      <c r="F201" s="9" t="s">
        <v>89</v>
      </c>
      <c r="G201" s="9" t="s">
        <v>13</v>
      </c>
      <c r="H201" s="9" t="s">
        <v>86</v>
      </c>
      <c r="I201" s="11">
        <v>6</v>
      </c>
      <c r="J201" s="26">
        <v>13481.75</v>
      </c>
      <c r="K201" s="26">
        <v>13395.75</v>
      </c>
      <c r="L201" s="26">
        <v>13532</v>
      </c>
      <c r="M201" s="26">
        <v>13395.75</v>
      </c>
      <c r="N201" s="27">
        <f t="shared" si="6"/>
        <v>86</v>
      </c>
      <c r="O201" s="18">
        <v>1024.56</v>
      </c>
      <c r="P201" s="18">
        <v>7.44</v>
      </c>
      <c r="Q201" s="18">
        <v>-318.72000000000003</v>
      </c>
      <c r="R201" s="18">
        <v>1028.28</v>
      </c>
      <c r="S201" s="18">
        <f t="shared" si="7"/>
        <v>28597.240000000056</v>
      </c>
      <c r="T201" s="18">
        <f>MAX(0,MAX($S$7:S201))-S201</f>
        <v>0</v>
      </c>
      <c r="U201" s="9" t="s">
        <v>30</v>
      </c>
      <c r="V201" s="11">
        <v>68</v>
      </c>
    </row>
    <row r="202" spans="1:22" x14ac:dyDescent="0.25">
      <c r="A202" s="11">
        <v>196</v>
      </c>
      <c r="B202" s="25">
        <v>44340</v>
      </c>
      <c r="C202" s="9" t="s">
        <v>110</v>
      </c>
      <c r="D202" s="25">
        <v>44340</v>
      </c>
      <c r="E202" s="9" t="s">
        <v>84</v>
      </c>
      <c r="F202" s="9" t="s">
        <v>85</v>
      </c>
      <c r="G202" s="9" t="s">
        <v>15</v>
      </c>
      <c r="H202" s="9" t="s">
        <v>86</v>
      </c>
      <c r="I202" s="11">
        <v>6</v>
      </c>
      <c r="J202" s="26">
        <v>13616</v>
      </c>
      <c r="K202" s="26">
        <v>13633.25</v>
      </c>
      <c r="L202" s="26">
        <v>13535.75</v>
      </c>
      <c r="M202" s="26">
        <v>13714.93</v>
      </c>
      <c r="N202" s="27">
        <f t="shared" si="6"/>
        <v>17.25</v>
      </c>
      <c r="O202" s="18">
        <v>199.56</v>
      </c>
      <c r="P202" s="18">
        <v>7.44</v>
      </c>
      <c r="Q202" s="18">
        <v>-42.72</v>
      </c>
      <c r="R202" s="18">
        <v>839.28</v>
      </c>
      <c r="S202" s="18">
        <f t="shared" si="7"/>
        <v>28796.800000000057</v>
      </c>
      <c r="T202" s="18">
        <f>MAX(0,MAX($S$7:S202))-S202</f>
        <v>0</v>
      </c>
      <c r="U202" s="9" t="s">
        <v>36</v>
      </c>
      <c r="V202" s="11">
        <v>70</v>
      </c>
    </row>
    <row r="203" spans="1:22" x14ac:dyDescent="0.25">
      <c r="A203" s="11">
        <v>197</v>
      </c>
      <c r="B203" s="25">
        <v>44341</v>
      </c>
      <c r="C203" s="9" t="s">
        <v>100</v>
      </c>
      <c r="D203" s="25">
        <v>44341</v>
      </c>
      <c r="E203" s="9" t="s">
        <v>101</v>
      </c>
      <c r="F203" s="9" t="s">
        <v>89</v>
      </c>
      <c r="G203" s="9" t="s">
        <v>21</v>
      </c>
      <c r="H203" s="9" t="s">
        <v>102</v>
      </c>
      <c r="I203" s="11">
        <v>6</v>
      </c>
      <c r="J203" s="26">
        <v>13687.5</v>
      </c>
      <c r="K203" s="26">
        <v>13637.75</v>
      </c>
      <c r="L203" s="26">
        <v>13732.5</v>
      </c>
      <c r="M203" s="26">
        <v>13637.75</v>
      </c>
      <c r="N203" s="27">
        <f t="shared" si="6"/>
        <v>49.75</v>
      </c>
      <c r="O203" s="18">
        <v>589.55999999999995</v>
      </c>
      <c r="P203" s="18">
        <v>7.44</v>
      </c>
      <c r="Q203" s="18">
        <v>-84.72</v>
      </c>
      <c r="R203" s="18">
        <v>593.28</v>
      </c>
      <c r="S203" s="18">
        <f t="shared" si="7"/>
        <v>29386.360000000059</v>
      </c>
      <c r="T203" s="18">
        <f>MAX(0,MAX($S$7:S203))-S203</f>
        <v>0</v>
      </c>
      <c r="U203" s="9" t="s">
        <v>30</v>
      </c>
      <c r="V203" s="11">
        <v>10</v>
      </c>
    </row>
    <row r="204" spans="1:22" x14ac:dyDescent="0.25">
      <c r="A204" s="11">
        <v>198</v>
      </c>
      <c r="B204" s="25">
        <v>44342</v>
      </c>
      <c r="C204" s="9" t="s">
        <v>100</v>
      </c>
      <c r="D204" s="25">
        <v>44342</v>
      </c>
      <c r="E204" s="9" t="s">
        <v>87</v>
      </c>
      <c r="F204" s="9" t="s">
        <v>89</v>
      </c>
      <c r="G204" s="9" t="s">
        <v>21</v>
      </c>
      <c r="H204" s="9" t="s">
        <v>102</v>
      </c>
      <c r="I204" s="11">
        <v>6</v>
      </c>
      <c r="J204" s="26">
        <v>13680.75</v>
      </c>
      <c r="K204" s="26">
        <v>13656.5</v>
      </c>
      <c r="L204" s="26">
        <v>13709</v>
      </c>
      <c r="M204" s="26">
        <v>13656.5</v>
      </c>
      <c r="N204" s="27">
        <f t="shared" si="6"/>
        <v>24.25</v>
      </c>
      <c r="O204" s="18">
        <v>283.56</v>
      </c>
      <c r="P204" s="18">
        <v>7.44</v>
      </c>
      <c r="Q204" s="18">
        <v>-81.72</v>
      </c>
      <c r="R204" s="18">
        <v>287.27999999999997</v>
      </c>
      <c r="S204" s="18">
        <f t="shared" si="7"/>
        <v>29669.92000000006</v>
      </c>
      <c r="T204" s="18">
        <f>MAX(0,MAX($S$7:S204))-S204</f>
        <v>0</v>
      </c>
      <c r="U204" s="9" t="s">
        <v>30</v>
      </c>
      <c r="V204" s="11">
        <v>4</v>
      </c>
    </row>
    <row r="205" spans="1:22" x14ac:dyDescent="0.25">
      <c r="A205" s="11">
        <v>199</v>
      </c>
      <c r="B205" s="25">
        <v>44349</v>
      </c>
      <c r="C205" s="9" t="s">
        <v>97</v>
      </c>
      <c r="D205" s="25">
        <v>44349</v>
      </c>
      <c r="E205" s="9" t="s">
        <v>139</v>
      </c>
      <c r="F205" s="9" t="s">
        <v>85</v>
      </c>
      <c r="G205" s="9" t="s">
        <v>13</v>
      </c>
      <c r="H205" s="9" t="s">
        <v>86</v>
      </c>
      <c r="I205" s="11">
        <v>6</v>
      </c>
      <c r="J205" s="26">
        <v>13703</v>
      </c>
      <c r="K205" s="26">
        <v>13652.5</v>
      </c>
      <c r="L205" s="26">
        <v>13652.75</v>
      </c>
      <c r="M205" s="26">
        <v>13748.25</v>
      </c>
      <c r="N205" s="27">
        <f t="shared" si="6"/>
        <v>-50.5</v>
      </c>
      <c r="O205" s="18">
        <v>-613.44000000000005</v>
      </c>
      <c r="P205" s="18">
        <v>7.44</v>
      </c>
      <c r="Q205" s="18">
        <v>-609.72</v>
      </c>
      <c r="R205" s="18">
        <v>110.28</v>
      </c>
      <c r="S205" s="18">
        <f t="shared" si="7"/>
        <v>29056.480000000061</v>
      </c>
      <c r="T205" s="18">
        <f>MAX(0,MAX($S$7:S205))-S205</f>
        <v>613.43999999999869</v>
      </c>
      <c r="U205" s="9" t="s">
        <v>32</v>
      </c>
      <c r="V205" s="11">
        <v>42</v>
      </c>
    </row>
    <row r="206" spans="1:22" x14ac:dyDescent="0.25">
      <c r="A206" s="11">
        <v>200</v>
      </c>
      <c r="B206" s="25">
        <v>44364</v>
      </c>
      <c r="C206" s="9" t="s">
        <v>83</v>
      </c>
      <c r="D206" s="25">
        <v>44364</v>
      </c>
      <c r="E206" s="9" t="s">
        <v>147</v>
      </c>
      <c r="F206" s="9" t="s">
        <v>85</v>
      </c>
      <c r="G206" s="9" t="s">
        <v>13</v>
      </c>
      <c r="H206" s="9" t="s">
        <v>96</v>
      </c>
      <c r="I206" s="11">
        <v>6</v>
      </c>
      <c r="J206" s="26">
        <v>14025</v>
      </c>
      <c r="K206" s="26">
        <v>14140.25</v>
      </c>
      <c r="L206" s="26">
        <v>13947</v>
      </c>
      <c r="M206" s="26">
        <v>14140.25</v>
      </c>
      <c r="N206" s="27">
        <f t="shared" si="6"/>
        <v>115.25</v>
      </c>
      <c r="O206" s="18">
        <v>1375.56</v>
      </c>
      <c r="P206" s="18">
        <v>7.44</v>
      </c>
      <c r="Q206" s="18">
        <v>-114.72</v>
      </c>
      <c r="R206" s="18">
        <v>1379.28</v>
      </c>
      <c r="S206" s="18">
        <f t="shared" si="7"/>
        <v>30432.040000000063</v>
      </c>
      <c r="T206" s="18">
        <f>MAX(0,MAX($S$7:S206))-S206</f>
        <v>0</v>
      </c>
      <c r="U206" s="9" t="s">
        <v>30</v>
      </c>
      <c r="V206" s="11">
        <v>16</v>
      </c>
    </row>
    <row r="207" spans="1:22" x14ac:dyDescent="0.25">
      <c r="A207" s="11">
        <v>201</v>
      </c>
      <c r="B207" s="25">
        <v>44368</v>
      </c>
      <c r="C207" s="9" t="s">
        <v>122</v>
      </c>
      <c r="D207" s="25">
        <v>44368</v>
      </c>
      <c r="E207" s="9" t="s">
        <v>84</v>
      </c>
      <c r="F207" s="9" t="s">
        <v>89</v>
      </c>
      <c r="G207" s="9" t="s">
        <v>17</v>
      </c>
      <c r="H207" s="9" t="s">
        <v>96</v>
      </c>
      <c r="I207" s="11">
        <v>2</v>
      </c>
      <c r="J207" s="26">
        <v>14112.25</v>
      </c>
      <c r="K207" s="26">
        <v>14135.75</v>
      </c>
      <c r="L207" s="26">
        <v>14139.5</v>
      </c>
      <c r="M207" s="26">
        <v>14084.99</v>
      </c>
      <c r="N207" s="27">
        <f t="shared" si="6"/>
        <v>-23.5</v>
      </c>
      <c r="O207" s="18">
        <v>-96.48</v>
      </c>
      <c r="P207" s="18">
        <v>2.48</v>
      </c>
      <c r="Q207" s="18">
        <v>-104.24</v>
      </c>
      <c r="R207" s="18">
        <v>59.76</v>
      </c>
      <c r="S207" s="18">
        <f t="shared" si="7"/>
        <v>30335.560000000063</v>
      </c>
      <c r="T207" s="18">
        <f>MAX(0,MAX($S$7:S207))-S207</f>
        <v>96.479999999999563</v>
      </c>
      <c r="U207" s="9" t="s">
        <v>36</v>
      </c>
      <c r="V207" s="11">
        <v>17</v>
      </c>
    </row>
    <row r="208" spans="1:22" x14ac:dyDescent="0.25">
      <c r="A208" s="11">
        <v>202</v>
      </c>
      <c r="B208" s="25">
        <v>44369</v>
      </c>
      <c r="C208" s="9" t="s">
        <v>134</v>
      </c>
      <c r="D208" s="25">
        <v>44369</v>
      </c>
      <c r="E208" s="9" t="s">
        <v>84</v>
      </c>
      <c r="F208" s="9" t="s">
        <v>85</v>
      </c>
      <c r="G208" s="9" t="s">
        <v>13</v>
      </c>
      <c r="H208" s="9" t="s">
        <v>86</v>
      </c>
      <c r="I208" s="11">
        <v>6</v>
      </c>
      <c r="J208" s="26">
        <v>14187.5</v>
      </c>
      <c r="K208" s="26">
        <v>14264.5</v>
      </c>
      <c r="L208" s="26">
        <v>14107.25</v>
      </c>
      <c r="M208" s="26">
        <v>14285</v>
      </c>
      <c r="N208" s="27">
        <f t="shared" si="6"/>
        <v>77</v>
      </c>
      <c r="O208" s="18">
        <v>916.56</v>
      </c>
      <c r="P208" s="18">
        <v>7.44</v>
      </c>
      <c r="Q208" s="18">
        <v>-9.7200000000000006</v>
      </c>
      <c r="R208" s="18">
        <v>1097.28</v>
      </c>
      <c r="S208" s="18">
        <f t="shared" si="7"/>
        <v>31252.120000000064</v>
      </c>
      <c r="T208" s="18">
        <f>MAX(0,MAX($S$7:S208))-S208</f>
        <v>0</v>
      </c>
      <c r="U208" s="9" t="s">
        <v>36</v>
      </c>
      <c r="V208" s="11">
        <v>59</v>
      </c>
    </row>
    <row r="209" spans="1:22" x14ac:dyDescent="0.25">
      <c r="A209" s="11">
        <v>203</v>
      </c>
      <c r="B209" s="25">
        <v>44375</v>
      </c>
      <c r="C209" s="9" t="s">
        <v>103</v>
      </c>
      <c r="D209" s="25">
        <v>44375</v>
      </c>
      <c r="E209" s="9" t="s">
        <v>84</v>
      </c>
      <c r="F209" s="9" t="s">
        <v>85</v>
      </c>
      <c r="G209" s="9" t="s">
        <v>13</v>
      </c>
      <c r="H209" s="9" t="s">
        <v>86</v>
      </c>
      <c r="I209" s="11">
        <v>10</v>
      </c>
      <c r="J209" s="26">
        <v>14467.25</v>
      </c>
      <c r="K209" s="26">
        <v>14500.25</v>
      </c>
      <c r="L209" s="26">
        <v>14387</v>
      </c>
      <c r="M209" s="26">
        <v>14535</v>
      </c>
      <c r="N209" s="27">
        <f t="shared" si="6"/>
        <v>33</v>
      </c>
      <c r="O209" s="18">
        <v>647.6</v>
      </c>
      <c r="P209" s="18">
        <v>12.4</v>
      </c>
      <c r="Q209" s="18">
        <v>-251.2</v>
      </c>
      <c r="R209" s="18">
        <v>1038.8</v>
      </c>
      <c r="S209" s="18">
        <f t="shared" si="7"/>
        <v>31899.720000000063</v>
      </c>
      <c r="T209" s="18">
        <f>MAX(0,MAX($S$7:S209))-S209</f>
        <v>0</v>
      </c>
      <c r="U209" s="9" t="s">
        <v>36</v>
      </c>
      <c r="V209" s="11">
        <v>71</v>
      </c>
    </row>
    <row r="210" spans="1:22" x14ac:dyDescent="0.25">
      <c r="A210" s="11">
        <v>204</v>
      </c>
      <c r="B210" s="25">
        <v>44376</v>
      </c>
      <c r="C210" s="9" t="s">
        <v>153</v>
      </c>
      <c r="D210" s="25">
        <v>44376</v>
      </c>
      <c r="E210" s="9" t="s">
        <v>84</v>
      </c>
      <c r="F210" s="9" t="s">
        <v>85</v>
      </c>
      <c r="G210" s="9" t="s">
        <v>13</v>
      </c>
      <c r="H210" s="9" t="s">
        <v>86</v>
      </c>
      <c r="I210" s="11">
        <v>6</v>
      </c>
      <c r="J210" s="26">
        <v>14534</v>
      </c>
      <c r="K210" s="26">
        <v>14575.25</v>
      </c>
      <c r="L210" s="26">
        <v>14453.75</v>
      </c>
      <c r="M210" s="26">
        <v>14635</v>
      </c>
      <c r="N210" s="27">
        <f t="shared" si="6"/>
        <v>41.25</v>
      </c>
      <c r="O210" s="18">
        <v>487.56</v>
      </c>
      <c r="P210" s="18">
        <v>7.44</v>
      </c>
      <c r="Q210" s="18">
        <v>-51.72</v>
      </c>
      <c r="R210" s="18">
        <v>500.28</v>
      </c>
      <c r="S210" s="18">
        <f t="shared" si="7"/>
        <v>32387.280000000064</v>
      </c>
      <c r="T210" s="18">
        <f>MAX(0,MAX($S$7:S210))-S210</f>
        <v>0</v>
      </c>
      <c r="U210" s="9" t="s">
        <v>36</v>
      </c>
      <c r="V210" s="11">
        <v>45</v>
      </c>
    </row>
    <row r="211" spans="1:22" x14ac:dyDescent="0.25">
      <c r="A211" s="11">
        <v>205</v>
      </c>
      <c r="B211" s="25">
        <v>44385</v>
      </c>
      <c r="C211" s="9" t="s">
        <v>108</v>
      </c>
      <c r="D211" s="25">
        <v>44385</v>
      </c>
      <c r="E211" s="9" t="s">
        <v>138</v>
      </c>
      <c r="F211" s="9" t="s">
        <v>89</v>
      </c>
      <c r="G211" s="9" t="s">
        <v>17</v>
      </c>
      <c r="H211" s="9" t="s">
        <v>96</v>
      </c>
      <c r="I211" s="11">
        <v>2</v>
      </c>
      <c r="J211" s="26">
        <v>14689.25</v>
      </c>
      <c r="K211" s="26">
        <v>14723.5</v>
      </c>
      <c r="L211" s="26">
        <v>14723.25</v>
      </c>
      <c r="M211" s="26">
        <v>14659.15</v>
      </c>
      <c r="N211" s="27">
        <f t="shared" si="6"/>
        <v>-34.25</v>
      </c>
      <c r="O211" s="18">
        <v>-139.47999999999999</v>
      </c>
      <c r="P211" s="18">
        <v>2.48</v>
      </c>
      <c r="Q211" s="18">
        <v>-138.24</v>
      </c>
      <c r="R211" s="18">
        <v>117.76</v>
      </c>
      <c r="S211" s="18">
        <f t="shared" si="7"/>
        <v>32247.800000000065</v>
      </c>
      <c r="T211" s="18">
        <f>MAX(0,MAX($S$7:S211))-S211</f>
        <v>139.47999999999956</v>
      </c>
      <c r="U211" s="9" t="s">
        <v>32</v>
      </c>
      <c r="V211" s="11">
        <v>14</v>
      </c>
    </row>
    <row r="212" spans="1:22" x14ac:dyDescent="0.25">
      <c r="A212" s="11">
        <v>206</v>
      </c>
      <c r="B212" s="25">
        <v>44386</v>
      </c>
      <c r="C212" s="9" t="s">
        <v>129</v>
      </c>
      <c r="D212" s="25">
        <v>44386</v>
      </c>
      <c r="E212" s="9" t="s">
        <v>84</v>
      </c>
      <c r="F212" s="9" t="s">
        <v>85</v>
      </c>
      <c r="G212" s="9" t="s">
        <v>13</v>
      </c>
      <c r="H212" s="9" t="s">
        <v>86</v>
      </c>
      <c r="I212" s="11">
        <v>6</v>
      </c>
      <c r="J212" s="26">
        <v>14743.5</v>
      </c>
      <c r="K212" s="26">
        <v>14804.25</v>
      </c>
      <c r="L212" s="26">
        <v>14663.25</v>
      </c>
      <c r="M212" s="26">
        <v>14868.75</v>
      </c>
      <c r="N212" s="27">
        <f t="shared" si="6"/>
        <v>60.75</v>
      </c>
      <c r="O212" s="18">
        <v>721.56</v>
      </c>
      <c r="P212" s="18">
        <v>7.44</v>
      </c>
      <c r="Q212" s="18">
        <v>-27.72</v>
      </c>
      <c r="R212" s="18">
        <v>1058.28</v>
      </c>
      <c r="S212" s="18">
        <f t="shared" si="7"/>
        <v>32969.360000000066</v>
      </c>
      <c r="T212" s="18">
        <f>MAX(0,MAX($S$7:S212))-S212</f>
        <v>0</v>
      </c>
      <c r="U212" s="9" t="s">
        <v>36</v>
      </c>
      <c r="V212" s="11">
        <v>63</v>
      </c>
    </row>
    <row r="213" spans="1:22" x14ac:dyDescent="0.25">
      <c r="A213" s="11">
        <v>207</v>
      </c>
      <c r="B213" s="25">
        <v>44398</v>
      </c>
      <c r="C213" s="9" t="s">
        <v>155</v>
      </c>
      <c r="D213" s="25">
        <v>44398</v>
      </c>
      <c r="E213" s="9" t="s">
        <v>84</v>
      </c>
      <c r="F213" s="9" t="s">
        <v>85</v>
      </c>
      <c r="G213" s="9" t="s">
        <v>13</v>
      </c>
      <c r="H213" s="9" t="s">
        <v>86</v>
      </c>
      <c r="I213" s="11">
        <v>6</v>
      </c>
      <c r="J213" s="26">
        <v>14769.25</v>
      </c>
      <c r="K213" s="26">
        <v>14832.25</v>
      </c>
      <c r="L213" s="26">
        <v>14689</v>
      </c>
      <c r="M213" s="26">
        <v>14868.75</v>
      </c>
      <c r="N213" s="27">
        <f t="shared" si="6"/>
        <v>63</v>
      </c>
      <c r="O213" s="18">
        <v>748.56</v>
      </c>
      <c r="P213" s="18">
        <v>7.44</v>
      </c>
      <c r="Q213" s="18">
        <v>-411.72</v>
      </c>
      <c r="R213" s="18">
        <v>794.28</v>
      </c>
      <c r="S213" s="18">
        <f t="shared" si="7"/>
        <v>33717.920000000064</v>
      </c>
      <c r="T213" s="18">
        <f>MAX(0,MAX($S$7:S213))-S213</f>
        <v>0</v>
      </c>
      <c r="U213" s="9" t="s">
        <v>36</v>
      </c>
      <c r="V213" s="11">
        <v>44</v>
      </c>
    </row>
    <row r="214" spans="1:22" x14ac:dyDescent="0.25">
      <c r="A214" s="11">
        <v>208</v>
      </c>
      <c r="B214" s="25">
        <v>44399</v>
      </c>
      <c r="C214" s="9" t="s">
        <v>99</v>
      </c>
      <c r="D214" s="25">
        <v>44399</v>
      </c>
      <c r="E214" s="9" t="s">
        <v>84</v>
      </c>
      <c r="F214" s="9" t="s">
        <v>85</v>
      </c>
      <c r="G214" s="9" t="s">
        <v>13</v>
      </c>
      <c r="H214" s="9" t="s">
        <v>86</v>
      </c>
      <c r="I214" s="11">
        <v>10</v>
      </c>
      <c r="J214" s="26">
        <v>14905</v>
      </c>
      <c r="K214" s="26">
        <v>14943.75</v>
      </c>
      <c r="L214" s="26">
        <v>14824.75</v>
      </c>
      <c r="M214" s="26">
        <v>14985</v>
      </c>
      <c r="N214" s="27">
        <f t="shared" si="6"/>
        <v>38.75</v>
      </c>
      <c r="O214" s="18">
        <v>762.6</v>
      </c>
      <c r="P214" s="18">
        <v>12.4</v>
      </c>
      <c r="Q214" s="18">
        <v>-1096.2</v>
      </c>
      <c r="R214" s="18">
        <v>938.8</v>
      </c>
      <c r="S214" s="18">
        <f t="shared" si="7"/>
        <v>34480.520000000062</v>
      </c>
      <c r="T214" s="18">
        <f>MAX(0,MAX($S$7:S214))-S214</f>
        <v>0</v>
      </c>
      <c r="U214" s="9" t="s">
        <v>36</v>
      </c>
      <c r="V214" s="11">
        <v>67</v>
      </c>
    </row>
    <row r="215" spans="1:22" x14ac:dyDescent="0.25">
      <c r="A215" s="11">
        <v>209</v>
      </c>
      <c r="B215" s="25">
        <v>44404</v>
      </c>
      <c r="C215" s="9" t="s">
        <v>103</v>
      </c>
      <c r="D215" s="25">
        <v>44404</v>
      </c>
      <c r="E215" s="9" t="s">
        <v>110</v>
      </c>
      <c r="F215" s="9" t="s">
        <v>89</v>
      </c>
      <c r="G215" s="9" t="s">
        <v>15</v>
      </c>
      <c r="H215" s="9" t="s">
        <v>86</v>
      </c>
      <c r="I215" s="11">
        <v>10</v>
      </c>
      <c r="J215" s="26">
        <v>15012.75</v>
      </c>
      <c r="K215" s="26">
        <v>14972.75</v>
      </c>
      <c r="L215" s="26">
        <v>15050.75</v>
      </c>
      <c r="M215" s="26">
        <v>14972.77</v>
      </c>
      <c r="N215" s="27">
        <f t="shared" si="6"/>
        <v>40</v>
      </c>
      <c r="O215" s="18">
        <v>787.6</v>
      </c>
      <c r="P215" s="18">
        <v>12.4</v>
      </c>
      <c r="Q215" s="18">
        <v>-36.200000000000003</v>
      </c>
      <c r="R215" s="18">
        <v>793.8</v>
      </c>
      <c r="S215" s="18">
        <f t="shared" si="7"/>
        <v>35268.120000000061</v>
      </c>
      <c r="T215" s="18">
        <f>MAX(0,MAX($S$7:S215))-S215</f>
        <v>0</v>
      </c>
      <c r="U215" s="9" t="s">
        <v>30</v>
      </c>
      <c r="V215" s="11">
        <v>1</v>
      </c>
    </row>
    <row r="216" spans="1:22" x14ac:dyDescent="0.25">
      <c r="A216" s="11">
        <v>210</v>
      </c>
      <c r="B216" s="25">
        <v>44404</v>
      </c>
      <c r="C216" s="9" t="s">
        <v>110</v>
      </c>
      <c r="D216" s="25">
        <v>44404</v>
      </c>
      <c r="E216" s="9" t="s">
        <v>106</v>
      </c>
      <c r="F216" s="9" t="s">
        <v>89</v>
      </c>
      <c r="G216" s="9" t="s">
        <v>19</v>
      </c>
      <c r="H216" s="9" t="s">
        <v>86</v>
      </c>
      <c r="I216" s="11">
        <v>4</v>
      </c>
      <c r="J216" s="26">
        <v>14972</v>
      </c>
      <c r="K216" s="26">
        <v>14915</v>
      </c>
      <c r="L216" s="26">
        <v>15021.75</v>
      </c>
      <c r="M216" s="26">
        <v>14915</v>
      </c>
      <c r="N216" s="27">
        <f t="shared" si="6"/>
        <v>57</v>
      </c>
      <c r="O216" s="18">
        <v>451.04</v>
      </c>
      <c r="P216" s="18">
        <v>4.96</v>
      </c>
      <c r="Q216" s="18">
        <v>-160.47999999999999</v>
      </c>
      <c r="R216" s="18">
        <v>453.52</v>
      </c>
      <c r="S216" s="18">
        <f t="shared" si="7"/>
        <v>35719.160000000062</v>
      </c>
      <c r="T216" s="18">
        <f>MAX(0,MAX($S$7:S216))-S216</f>
        <v>0</v>
      </c>
      <c r="U216" s="9" t="s">
        <v>30</v>
      </c>
      <c r="V216" s="11">
        <v>5</v>
      </c>
    </row>
    <row r="217" spans="1:22" x14ac:dyDescent="0.25">
      <c r="A217" s="11">
        <v>211</v>
      </c>
      <c r="B217" s="25">
        <v>44411</v>
      </c>
      <c r="C217" s="9" t="s">
        <v>100</v>
      </c>
      <c r="D217" s="25">
        <v>44411</v>
      </c>
      <c r="E217" s="9" t="s">
        <v>114</v>
      </c>
      <c r="F217" s="9" t="s">
        <v>89</v>
      </c>
      <c r="G217" s="9" t="s">
        <v>21</v>
      </c>
      <c r="H217" s="9" t="s">
        <v>102</v>
      </c>
      <c r="I217" s="11">
        <v>6</v>
      </c>
      <c r="J217" s="26">
        <v>14979.25</v>
      </c>
      <c r="K217" s="26">
        <v>14999</v>
      </c>
      <c r="L217" s="26">
        <v>14998.75</v>
      </c>
      <c r="M217" s="26">
        <v>14955</v>
      </c>
      <c r="N217" s="27">
        <f t="shared" si="6"/>
        <v>-19.75</v>
      </c>
      <c r="O217" s="18">
        <v>-244.44</v>
      </c>
      <c r="P217" s="18">
        <v>7.44</v>
      </c>
      <c r="Q217" s="18">
        <v>-240.72</v>
      </c>
      <c r="R217" s="18">
        <v>0</v>
      </c>
      <c r="S217" s="18">
        <f t="shared" si="7"/>
        <v>35474.720000000059</v>
      </c>
      <c r="T217" s="18">
        <f>MAX(0,MAX($S$7:S217))-S217</f>
        <v>244.44000000000233</v>
      </c>
      <c r="U217" s="9" t="s">
        <v>32</v>
      </c>
      <c r="V217" s="11">
        <v>1</v>
      </c>
    </row>
    <row r="218" spans="1:22" x14ac:dyDescent="0.25">
      <c r="A218" s="11">
        <v>212</v>
      </c>
      <c r="B218" s="25">
        <v>44411</v>
      </c>
      <c r="C218" s="9" t="s">
        <v>116</v>
      </c>
      <c r="D218" s="25">
        <v>44411</v>
      </c>
      <c r="E218" s="9" t="s">
        <v>84</v>
      </c>
      <c r="F218" s="9" t="s">
        <v>85</v>
      </c>
      <c r="G218" s="9" t="s">
        <v>13</v>
      </c>
      <c r="H218" s="9" t="s">
        <v>86</v>
      </c>
      <c r="I218" s="11">
        <v>6</v>
      </c>
      <c r="J218" s="26">
        <v>15011</v>
      </c>
      <c r="K218" s="26">
        <v>15044</v>
      </c>
      <c r="L218" s="26">
        <v>14930.75</v>
      </c>
      <c r="M218" s="26">
        <v>15102.5</v>
      </c>
      <c r="N218" s="27">
        <f t="shared" si="6"/>
        <v>33</v>
      </c>
      <c r="O218" s="18">
        <v>388.56</v>
      </c>
      <c r="P218" s="18">
        <v>7.44</v>
      </c>
      <c r="Q218" s="18">
        <v>-378.72</v>
      </c>
      <c r="R218" s="18">
        <v>464.28</v>
      </c>
      <c r="S218" s="18">
        <f t="shared" si="7"/>
        <v>35863.280000000057</v>
      </c>
      <c r="T218" s="18">
        <f>MAX(0,MAX($S$7:S218))-S218</f>
        <v>0</v>
      </c>
      <c r="U218" s="9" t="s">
        <v>36</v>
      </c>
      <c r="V218" s="11">
        <v>49</v>
      </c>
    </row>
    <row r="219" spans="1:22" x14ac:dyDescent="0.25">
      <c r="A219" s="11">
        <v>213</v>
      </c>
      <c r="B219" s="25">
        <v>44412</v>
      </c>
      <c r="C219" s="9" t="s">
        <v>154</v>
      </c>
      <c r="D219" s="25">
        <v>44412</v>
      </c>
      <c r="E219" s="9" t="s">
        <v>84</v>
      </c>
      <c r="F219" s="9" t="s">
        <v>85</v>
      </c>
      <c r="G219" s="9" t="s">
        <v>13</v>
      </c>
      <c r="H219" s="9" t="s">
        <v>86</v>
      </c>
      <c r="I219" s="11">
        <v>6</v>
      </c>
      <c r="J219" s="26">
        <v>15075</v>
      </c>
      <c r="K219" s="26">
        <v>15071</v>
      </c>
      <c r="L219" s="26">
        <v>14994.75</v>
      </c>
      <c r="M219" s="26">
        <v>15185</v>
      </c>
      <c r="N219" s="27">
        <f t="shared" si="6"/>
        <v>-4</v>
      </c>
      <c r="O219" s="18">
        <v>-55.44</v>
      </c>
      <c r="P219" s="18">
        <v>7.44</v>
      </c>
      <c r="Q219" s="18">
        <v>-156.72</v>
      </c>
      <c r="R219" s="18">
        <v>392.28</v>
      </c>
      <c r="S219" s="18">
        <f t="shared" si="7"/>
        <v>35807.840000000055</v>
      </c>
      <c r="T219" s="18">
        <f>MAX(0,MAX($S$7:S219))-S219</f>
        <v>55.440000000002328</v>
      </c>
      <c r="U219" s="9" t="s">
        <v>36</v>
      </c>
      <c r="V219" s="11">
        <v>36</v>
      </c>
    </row>
    <row r="220" spans="1:22" x14ac:dyDescent="0.25">
      <c r="A220" s="11">
        <v>214</v>
      </c>
      <c r="B220" s="25">
        <v>44413</v>
      </c>
      <c r="C220" s="9" t="s">
        <v>97</v>
      </c>
      <c r="D220" s="25">
        <v>44413</v>
      </c>
      <c r="E220" s="9" t="s">
        <v>84</v>
      </c>
      <c r="F220" s="9" t="s">
        <v>85</v>
      </c>
      <c r="G220" s="9" t="s">
        <v>13</v>
      </c>
      <c r="H220" s="9" t="s">
        <v>96</v>
      </c>
      <c r="I220" s="11">
        <v>6</v>
      </c>
      <c r="J220" s="26">
        <v>15123.5</v>
      </c>
      <c r="K220" s="26">
        <v>15160.5</v>
      </c>
      <c r="L220" s="26">
        <v>15043.25</v>
      </c>
      <c r="M220" s="26">
        <v>15235</v>
      </c>
      <c r="N220" s="27">
        <f t="shared" si="6"/>
        <v>37</v>
      </c>
      <c r="O220" s="18">
        <v>436.56</v>
      </c>
      <c r="P220" s="18">
        <v>7.44</v>
      </c>
      <c r="Q220" s="18">
        <v>-249.72</v>
      </c>
      <c r="R220" s="18">
        <v>581.28</v>
      </c>
      <c r="S220" s="18">
        <f t="shared" si="7"/>
        <v>36244.400000000052</v>
      </c>
      <c r="T220" s="18">
        <f>MAX(0,MAX($S$7:S220))-S220</f>
        <v>0</v>
      </c>
      <c r="U220" s="9" t="s">
        <v>36</v>
      </c>
      <c r="V220" s="11">
        <v>74</v>
      </c>
    </row>
    <row r="221" spans="1:22" x14ac:dyDescent="0.25">
      <c r="A221" s="11">
        <v>215</v>
      </c>
      <c r="B221" s="25">
        <v>44424</v>
      </c>
      <c r="C221" s="9" t="s">
        <v>97</v>
      </c>
      <c r="D221" s="25">
        <v>44424</v>
      </c>
      <c r="E221" s="9" t="s">
        <v>98</v>
      </c>
      <c r="F221" s="9" t="s">
        <v>89</v>
      </c>
      <c r="G221" s="9" t="s">
        <v>15</v>
      </c>
      <c r="H221" s="9" t="s">
        <v>86</v>
      </c>
      <c r="I221" s="11">
        <v>10</v>
      </c>
      <c r="J221" s="26">
        <v>15028.75</v>
      </c>
      <c r="K221" s="26">
        <v>14956</v>
      </c>
      <c r="L221" s="26">
        <v>15084.25</v>
      </c>
      <c r="M221" s="26">
        <v>14956</v>
      </c>
      <c r="N221" s="27">
        <f t="shared" si="6"/>
        <v>72.75</v>
      </c>
      <c r="O221" s="18">
        <v>1442.6</v>
      </c>
      <c r="P221" s="18">
        <v>12.4</v>
      </c>
      <c r="Q221" s="18">
        <v>-261.2</v>
      </c>
      <c r="R221" s="18">
        <v>1448.8</v>
      </c>
      <c r="S221" s="18">
        <f t="shared" si="7"/>
        <v>37687.000000000051</v>
      </c>
      <c r="T221" s="18">
        <f>MAX(0,MAX($S$7:S221))-S221</f>
        <v>0</v>
      </c>
      <c r="U221" s="9" t="s">
        <v>30</v>
      </c>
      <c r="V221" s="11">
        <v>5</v>
      </c>
    </row>
    <row r="222" spans="1:22" x14ac:dyDescent="0.25">
      <c r="A222" s="11">
        <v>216</v>
      </c>
      <c r="B222" s="25">
        <v>44424</v>
      </c>
      <c r="C222" s="9" t="s">
        <v>98</v>
      </c>
      <c r="D222" s="25">
        <v>44424</v>
      </c>
      <c r="E222" s="9" t="s">
        <v>155</v>
      </c>
      <c r="F222" s="9" t="s">
        <v>89</v>
      </c>
      <c r="G222" s="9" t="s">
        <v>19</v>
      </c>
      <c r="H222" s="9" t="s">
        <v>86</v>
      </c>
      <c r="I222" s="11">
        <v>4</v>
      </c>
      <c r="J222" s="26">
        <v>14956</v>
      </c>
      <c r="K222" s="26">
        <v>15022</v>
      </c>
      <c r="L222" s="26">
        <v>15021.75</v>
      </c>
      <c r="M222" s="26">
        <v>14863.75</v>
      </c>
      <c r="N222" s="27">
        <f t="shared" si="6"/>
        <v>-66</v>
      </c>
      <c r="O222" s="18">
        <v>-532.96</v>
      </c>
      <c r="P222" s="18">
        <v>4.96</v>
      </c>
      <c r="Q222" s="18">
        <v>-530.48</v>
      </c>
      <c r="R222" s="18">
        <v>309.52</v>
      </c>
      <c r="S222" s="18">
        <f t="shared" si="7"/>
        <v>37154.040000000052</v>
      </c>
      <c r="T222" s="18">
        <f>MAX(0,MAX($S$7:S222))-S222</f>
        <v>532.95999999999913</v>
      </c>
      <c r="U222" s="9" t="s">
        <v>32</v>
      </c>
      <c r="V222" s="11">
        <v>25</v>
      </c>
    </row>
    <row r="223" spans="1:22" x14ac:dyDescent="0.25">
      <c r="A223" s="11">
        <v>217</v>
      </c>
      <c r="B223" s="25">
        <v>44426</v>
      </c>
      <c r="C223" s="9" t="s">
        <v>98</v>
      </c>
      <c r="D223" s="25">
        <v>44426</v>
      </c>
      <c r="E223" s="9" t="s">
        <v>143</v>
      </c>
      <c r="F223" s="9" t="s">
        <v>85</v>
      </c>
      <c r="G223" s="9" t="s">
        <v>13</v>
      </c>
      <c r="H223" s="9" t="s">
        <v>96</v>
      </c>
      <c r="I223" s="11">
        <v>6</v>
      </c>
      <c r="J223" s="26">
        <v>15033</v>
      </c>
      <c r="K223" s="26">
        <v>14982.5</v>
      </c>
      <c r="L223" s="26">
        <v>14982.75</v>
      </c>
      <c r="M223" s="26">
        <v>15124</v>
      </c>
      <c r="N223" s="27">
        <f t="shared" si="6"/>
        <v>-50.5</v>
      </c>
      <c r="O223" s="18">
        <v>-613.44000000000005</v>
      </c>
      <c r="P223" s="18">
        <v>7.44</v>
      </c>
      <c r="Q223" s="18">
        <v>-609.72</v>
      </c>
      <c r="R223" s="18">
        <v>0</v>
      </c>
      <c r="S223" s="18">
        <f t="shared" si="7"/>
        <v>36540.600000000049</v>
      </c>
      <c r="T223" s="18">
        <f>MAX(0,MAX($S$7:S223))-S223</f>
        <v>1146.4000000000015</v>
      </c>
      <c r="U223" s="9" t="s">
        <v>32</v>
      </c>
      <c r="V223" s="11">
        <v>11</v>
      </c>
    </row>
    <row r="224" spans="1:22" x14ac:dyDescent="0.25">
      <c r="A224" s="11">
        <v>218</v>
      </c>
      <c r="B224" s="25">
        <v>44427</v>
      </c>
      <c r="C224" s="9" t="s">
        <v>109</v>
      </c>
      <c r="D224" s="25">
        <v>44427</v>
      </c>
      <c r="E224" s="9" t="s">
        <v>84</v>
      </c>
      <c r="F224" s="9" t="s">
        <v>89</v>
      </c>
      <c r="G224" s="9" t="s">
        <v>17</v>
      </c>
      <c r="H224" s="9" t="s">
        <v>86</v>
      </c>
      <c r="I224" s="11">
        <v>2</v>
      </c>
      <c r="J224" s="26">
        <v>14928.25</v>
      </c>
      <c r="K224" s="26">
        <v>14933.75</v>
      </c>
      <c r="L224" s="26">
        <v>15008.5</v>
      </c>
      <c r="M224" s="26">
        <v>14815</v>
      </c>
      <c r="N224" s="27">
        <f t="shared" si="6"/>
        <v>-5.5</v>
      </c>
      <c r="O224" s="18">
        <v>-24.48</v>
      </c>
      <c r="P224" s="18">
        <v>2.48</v>
      </c>
      <c r="Q224" s="18">
        <v>-210.24</v>
      </c>
      <c r="R224" s="18">
        <v>283.76</v>
      </c>
      <c r="S224" s="18">
        <f t="shared" si="7"/>
        <v>36516.120000000046</v>
      </c>
      <c r="T224" s="18">
        <f>MAX(0,MAX($S$7:S224))-S224</f>
        <v>1170.8800000000047</v>
      </c>
      <c r="U224" s="9" t="s">
        <v>36</v>
      </c>
      <c r="V224" s="11">
        <v>25</v>
      </c>
    </row>
    <row r="225" spans="1:22" x14ac:dyDescent="0.25">
      <c r="A225" s="11">
        <v>219</v>
      </c>
      <c r="B225" s="25">
        <v>44428</v>
      </c>
      <c r="C225" s="9" t="s">
        <v>97</v>
      </c>
      <c r="D225" s="25">
        <v>44428</v>
      </c>
      <c r="E225" s="9" t="s">
        <v>117</v>
      </c>
      <c r="F225" s="9" t="s">
        <v>85</v>
      </c>
      <c r="G225" s="9" t="s">
        <v>15</v>
      </c>
      <c r="H225" s="9" t="s">
        <v>86</v>
      </c>
      <c r="I225" s="11">
        <v>6</v>
      </c>
      <c r="J225" s="26">
        <v>15033</v>
      </c>
      <c r="K225" s="26">
        <v>15034.5</v>
      </c>
      <c r="L225" s="26">
        <v>14952.75</v>
      </c>
      <c r="M225" s="26">
        <v>15157.25</v>
      </c>
      <c r="N225" s="27">
        <f t="shared" si="6"/>
        <v>1.5</v>
      </c>
      <c r="O225" s="18">
        <v>10.56</v>
      </c>
      <c r="P225" s="18">
        <v>7.44</v>
      </c>
      <c r="Q225" s="18">
        <v>-39.72</v>
      </c>
      <c r="R225" s="18">
        <v>776.28</v>
      </c>
      <c r="S225" s="18">
        <f t="shared" si="7"/>
        <v>36526.680000000044</v>
      </c>
      <c r="T225" s="18">
        <f>MAX(0,MAX($S$7:S225))-S225</f>
        <v>1160.320000000007</v>
      </c>
      <c r="U225" s="9" t="s">
        <v>34</v>
      </c>
      <c r="V225" s="11">
        <v>22</v>
      </c>
    </row>
    <row r="226" spans="1:22" x14ac:dyDescent="0.25">
      <c r="A226" s="11">
        <v>220</v>
      </c>
      <c r="B226" s="25">
        <v>44431</v>
      </c>
      <c r="C226" s="9" t="s">
        <v>97</v>
      </c>
      <c r="D226" s="25">
        <v>44431</v>
      </c>
      <c r="E226" s="9" t="s">
        <v>146</v>
      </c>
      <c r="F226" s="9" t="s">
        <v>85</v>
      </c>
      <c r="G226" s="9" t="s">
        <v>13</v>
      </c>
      <c r="H226" s="9" t="s">
        <v>86</v>
      </c>
      <c r="I226" s="11">
        <v>10</v>
      </c>
      <c r="J226" s="26">
        <v>15199.75</v>
      </c>
      <c r="K226" s="26">
        <v>15285</v>
      </c>
      <c r="L226" s="26">
        <v>15119.5</v>
      </c>
      <c r="M226" s="26">
        <v>15285</v>
      </c>
      <c r="N226" s="27">
        <f t="shared" si="6"/>
        <v>85.25</v>
      </c>
      <c r="O226" s="18">
        <v>1692.6</v>
      </c>
      <c r="P226" s="18">
        <v>12.4</v>
      </c>
      <c r="Q226" s="18">
        <v>-146.19999999999999</v>
      </c>
      <c r="R226" s="18">
        <v>1698.8</v>
      </c>
      <c r="S226" s="18">
        <f t="shared" si="7"/>
        <v>38219.280000000042</v>
      </c>
      <c r="T226" s="18">
        <f>MAX(0,MAX($S$7:S226))-S226</f>
        <v>0</v>
      </c>
      <c r="U226" s="9" t="s">
        <v>30</v>
      </c>
      <c r="V226" s="11">
        <v>20</v>
      </c>
    </row>
    <row r="227" spans="1:22" x14ac:dyDescent="0.25">
      <c r="A227" s="11">
        <v>221</v>
      </c>
      <c r="B227" s="25">
        <v>44438</v>
      </c>
      <c r="C227" s="9" t="s">
        <v>83</v>
      </c>
      <c r="D227" s="25">
        <v>44438</v>
      </c>
      <c r="E227" s="9" t="s">
        <v>84</v>
      </c>
      <c r="F227" s="9" t="s">
        <v>85</v>
      </c>
      <c r="G227" s="9" t="s">
        <v>13</v>
      </c>
      <c r="H227" s="9" t="s">
        <v>86</v>
      </c>
      <c r="I227" s="11">
        <v>10</v>
      </c>
      <c r="J227" s="26">
        <v>15529.25</v>
      </c>
      <c r="K227" s="26">
        <v>15601.25</v>
      </c>
      <c r="L227" s="26">
        <v>15449</v>
      </c>
      <c r="M227" s="26">
        <v>15635</v>
      </c>
      <c r="N227" s="27">
        <f t="shared" si="6"/>
        <v>72</v>
      </c>
      <c r="O227" s="18">
        <v>1427.6</v>
      </c>
      <c r="P227" s="18">
        <v>12.4</v>
      </c>
      <c r="Q227" s="18">
        <v>-206.2</v>
      </c>
      <c r="R227" s="18">
        <v>1763.8</v>
      </c>
      <c r="S227" s="18">
        <f t="shared" si="7"/>
        <v>39646.880000000041</v>
      </c>
      <c r="T227" s="18">
        <f>MAX(0,MAX($S$7:S227))-S227</f>
        <v>0</v>
      </c>
      <c r="U227" s="9" t="s">
        <v>36</v>
      </c>
      <c r="V227" s="11">
        <v>73</v>
      </c>
    </row>
    <row r="228" spans="1:22" x14ac:dyDescent="0.25">
      <c r="A228" s="11">
        <v>222</v>
      </c>
      <c r="B228" s="25">
        <v>44448</v>
      </c>
      <c r="C228" s="9" t="s">
        <v>141</v>
      </c>
      <c r="D228" s="25">
        <v>44448</v>
      </c>
      <c r="E228" s="9" t="s">
        <v>84</v>
      </c>
      <c r="F228" s="9" t="s">
        <v>85</v>
      </c>
      <c r="G228" s="9" t="s">
        <v>17</v>
      </c>
      <c r="H228" s="9" t="s">
        <v>113</v>
      </c>
      <c r="I228" s="11">
        <v>2</v>
      </c>
      <c r="J228" s="26">
        <v>15591.75</v>
      </c>
      <c r="K228" s="26">
        <v>15554.75</v>
      </c>
      <c r="L228" s="26">
        <v>15511.5</v>
      </c>
      <c r="M228" s="26">
        <v>15693.75</v>
      </c>
      <c r="N228" s="27">
        <f t="shared" si="6"/>
        <v>-37</v>
      </c>
      <c r="O228" s="18">
        <v>-150.47999999999999</v>
      </c>
      <c r="P228" s="18">
        <v>2.48</v>
      </c>
      <c r="Q228" s="18">
        <v>-151.24</v>
      </c>
      <c r="R228" s="18">
        <v>57.76</v>
      </c>
      <c r="S228" s="18">
        <f t="shared" si="7"/>
        <v>39496.400000000038</v>
      </c>
      <c r="T228" s="18">
        <f>MAX(0,MAX($S$7:S228))-S228</f>
        <v>150.4800000000032</v>
      </c>
      <c r="U228" s="9" t="s">
        <v>36</v>
      </c>
      <c r="V228" s="11">
        <v>23</v>
      </c>
    </row>
    <row r="229" spans="1:22" x14ac:dyDescent="0.25">
      <c r="A229" s="11">
        <v>223</v>
      </c>
      <c r="B229" s="25">
        <v>44454</v>
      </c>
      <c r="C229" s="9" t="s">
        <v>154</v>
      </c>
      <c r="D229" s="25">
        <v>44454</v>
      </c>
      <c r="E229" s="9" t="s">
        <v>84</v>
      </c>
      <c r="F229" s="9" t="s">
        <v>85</v>
      </c>
      <c r="G229" s="9" t="s">
        <v>13</v>
      </c>
      <c r="H229" s="9" t="s">
        <v>86</v>
      </c>
      <c r="I229" s="11">
        <v>6</v>
      </c>
      <c r="J229" s="26">
        <v>15445.75</v>
      </c>
      <c r="K229" s="26">
        <v>15497</v>
      </c>
      <c r="L229" s="26">
        <v>15395.5</v>
      </c>
      <c r="M229" s="26">
        <v>15550</v>
      </c>
      <c r="N229" s="27">
        <f t="shared" si="6"/>
        <v>51.25</v>
      </c>
      <c r="O229" s="18">
        <v>607.55999999999995</v>
      </c>
      <c r="P229" s="18">
        <v>7.44</v>
      </c>
      <c r="Q229" s="18">
        <v>-138.72</v>
      </c>
      <c r="R229" s="18">
        <v>821.28</v>
      </c>
      <c r="S229" s="18">
        <f t="shared" si="7"/>
        <v>40103.960000000036</v>
      </c>
      <c r="T229" s="18">
        <f>MAX(0,MAX($S$7:S229))-S229</f>
        <v>0</v>
      </c>
      <c r="U229" s="9" t="s">
        <v>36</v>
      </c>
      <c r="V229" s="11">
        <v>36</v>
      </c>
    </row>
    <row r="230" spans="1:22" x14ac:dyDescent="0.25">
      <c r="A230" s="11">
        <v>224</v>
      </c>
      <c r="B230" s="25">
        <v>44455</v>
      </c>
      <c r="C230" s="9" t="s">
        <v>87</v>
      </c>
      <c r="D230" s="25">
        <v>44455</v>
      </c>
      <c r="E230" s="9" t="s">
        <v>153</v>
      </c>
      <c r="F230" s="9" t="s">
        <v>89</v>
      </c>
      <c r="G230" s="9" t="s">
        <v>15</v>
      </c>
      <c r="H230" s="9" t="s">
        <v>86</v>
      </c>
      <c r="I230" s="11">
        <v>6</v>
      </c>
      <c r="J230" s="26">
        <v>15383.75</v>
      </c>
      <c r="K230" s="26">
        <v>15417.25</v>
      </c>
      <c r="L230" s="26">
        <v>15417</v>
      </c>
      <c r="M230" s="26">
        <v>15331.32</v>
      </c>
      <c r="N230" s="27">
        <f t="shared" si="6"/>
        <v>-33.5</v>
      </c>
      <c r="O230" s="18">
        <v>-409.44</v>
      </c>
      <c r="P230" s="18">
        <v>7.44</v>
      </c>
      <c r="Q230" s="18">
        <v>-405.72</v>
      </c>
      <c r="R230" s="18">
        <v>293.27999999999997</v>
      </c>
      <c r="S230" s="18">
        <f t="shared" si="7"/>
        <v>39694.520000000033</v>
      </c>
      <c r="T230" s="18">
        <f>MAX(0,MAX($S$7:S230))-S230</f>
        <v>409.44000000000233</v>
      </c>
      <c r="U230" s="9" t="s">
        <v>32</v>
      </c>
      <c r="V230" s="11">
        <v>27</v>
      </c>
    </row>
    <row r="231" spans="1:22" x14ac:dyDescent="0.25">
      <c r="A231" s="11">
        <v>225</v>
      </c>
      <c r="B231" s="25">
        <v>44460</v>
      </c>
      <c r="C231" s="9" t="s">
        <v>100</v>
      </c>
      <c r="D231" s="25">
        <v>44460</v>
      </c>
      <c r="E231" s="9" t="s">
        <v>114</v>
      </c>
      <c r="F231" s="9" t="s">
        <v>89</v>
      </c>
      <c r="G231" s="9" t="s">
        <v>21</v>
      </c>
      <c r="H231" s="9" t="s">
        <v>102</v>
      </c>
      <c r="I231" s="11">
        <v>6</v>
      </c>
      <c r="J231" s="26">
        <v>15081.25</v>
      </c>
      <c r="K231" s="26">
        <v>15098.5</v>
      </c>
      <c r="L231" s="26">
        <v>15098.25</v>
      </c>
      <c r="M231" s="26">
        <v>15004.75</v>
      </c>
      <c r="N231" s="27">
        <f t="shared" si="6"/>
        <v>-17.25</v>
      </c>
      <c r="O231" s="18">
        <v>-214.44</v>
      </c>
      <c r="P231" s="18">
        <v>7.44</v>
      </c>
      <c r="Q231" s="18">
        <v>-210.72</v>
      </c>
      <c r="R231" s="18">
        <v>2.2799999999999998</v>
      </c>
      <c r="S231" s="18">
        <f t="shared" si="7"/>
        <v>39480.080000000031</v>
      </c>
      <c r="T231" s="18">
        <f>MAX(0,MAX($S$7:S231))-S231</f>
        <v>623.88000000000466</v>
      </c>
      <c r="U231" s="9" t="s">
        <v>32</v>
      </c>
      <c r="V231" s="11">
        <v>1</v>
      </c>
    </row>
    <row r="232" spans="1:22" x14ac:dyDescent="0.25">
      <c r="A232" s="11">
        <v>226</v>
      </c>
      <c r="B232" s="25">
        <v>44462</v>
      </c>
      <c r="C232" s="9" t="s">
        <v>87</v>
      </c>
      <c r="D232" s="25">
        <v>44462</v>
      </c>
      <c r="E232" s="9" t="s">
        <v>84</v>
      </c>
      <c r="F232" s="9" t="s">
        <v>85</v>
      </c>
      <c r="G232" s="9" t="s">
        <v>15</v>
      </c>
      <c r="H232" s="9" t="s">
        <v>86</v>
      </c>
      <c r="I232" s="11">
        <v>6</v>
      </c>
      <c r="J232" s="26">
        <v>15319</v>
      </c>
      <c r="K232" s="26">
        <v>15301.5</v>
      </c>
      <c r="L232" s="26">
        <v>15238.75</v>
      </c>
      <c r="M232" s="26">
        <v>15392.15</v>
      </c>
      <c r="N232" s="27">
        <f t="shared" si="6"/>
        <v>-17.5</v>
      </c>
      <c r="O232" s="18">
        <v>-217.44</v>
      </c>
      <c r="P232" s="18">
        <v>7.44</v>
      </c>
      <c r="Q232" s="18">
        <v>-642.72</v>
      </c>
      <c r="R232" s="18">
        <v>329.28</v>
      </c>
      <c r="S232" s="18">
        <f t="shared" si="7"/>
        <v>39262.640000000029</v>
      </c>
      <c r="T232" s="18">
        <f>MAX(0,MAX($S$7:S232))-S232</f>
        <v>841.32000000000698</v>
      </c>
      <c r="U232" s="9" t="s">
        <v>36</v>
      </c>
      <c r="V232" s="11">
        <v>72</v>
      </c>
    </row>
    <row r="233" spans="1:22" x14ac:dyDescent="0.25">
      <c r="A233" s="11">
        <v>227</v>
      </c>
      <c r="B233" s="25">
        <v>44463</v>
      </c>
      <c r="C233" s="9" t="s">
        <v>90</v>
      </c>
      <c r="D233" s="25">
        <v>44463</v>
      </c>
      <c r="E233" s="9" t="s">
        <v>84</v>
      </c>
      <c r="F233" s="9" t="s">
        <v>89</v>
      </c>
      <c r="G233" s="9" t="s">
        <v>17</v>
      </c>
      <c r="H233" s="9" t="s">
        <v>86</v>
      </c>
      <c r="I233" s="11">
        <v>2</v>
      </c>
      <c r="J233" s="26">
        <v>15273.75</v>
      </c>
      <c r="K233" s="26">
        <v>15314.75</v>
      </c>
      <c r="L233" s="26">
        <v>15354</v>
      </c>
      <c r="M233" s="26">
        <v>15165</v>
      </c>
      <c r="N233" s="27">
        <f t="shared" si="6"/>
        <v>-41</v>
      </c>
      <c r="O233" s="18">
        <v>-166.48</v>
      </c>
      <c r="P233" s="18">
        <v>2.48</v>
      </c>
      <c r="Q233" s="18">
        <v>-242.24</v>
      </c>
      <c r="R233" s="18">
        <v>56.76</v>
      </c>
      <c r="S233" s="18">
        <f t="shared" si="7"/>
        <v>39096.160000000025</v>
      </c>
      <c r="T233" s="18">
        <f>MAX(0,MAX($S$7:S233))-S233</f>
        <v>1007.8000000000102</v>
      </c>
      <c r="U233" s="9" t="s">
        <v>36</v>
      </c>
      <c r="V233" s="11">
        <v>30</v>
      </c>
    </row>
    <row r="234" spans="1:22" x14ac:dyDescent="0.25">
      <c r="A234" s="11">
        <v>228</v>
      </c>
      <c r="B234" s="25">
        <v>44467</v>
      </c>
      <c r="C234" s="9" t="s">
        <v>87</v>
      </c>
      <c r="D234" s="25">
        <v>44467</v>
      </c>
      <c r="E234" s="9" t="s">
        <v>107</v>
      </c>
      <c r="F234" s="9" t="s">
        <v>89</v>
      </c>
      <c r="G234" s="9" t="s">
        <v>13</v>
      </c>
      <c r="H234" s="9" t="s">
        <v>96</v>
      </c>
      <c r="I234" s="11">
        <v>10</v>
      </c>
      <c r="J234" s="26">
        <v>14914.25</v>
      </c>
      <c r="K234" s="26">
        <v>14815</v>
      </c>
      <c r="L234" s="26">
        <v>14994.5</v>
      </c>
      <c r="M234" s="26">
        <v>14815</v>
      </c>
      <c r="N234" s="27">
        <f t="shared" si="6"/>
        <v>99.25</v>
      </c>
      <c r="O234" s="18">
        <v>1972.6</v>
      </c>
      <c r="P234" s="18">
        <v>12.4</v>
      </c>
      <c r="Q234" s="18">
        <v>-126.2</v>
      </c>
      <c r="R234" s="18">
        <v>1978.8</v>
      </c>
      <c r="S234" s="18">
        <f t="shared" si="7"/>
        <v>41068.760000000024</v>
      </c>
      <c r="T234" s="18">
        <f>MAX(0,MAX($S$7:S234))-S234</f>
        <v>0</v>
      </c>
      <c r="U234" s="9" t="s">
        <v>30</v>
      </c>
      <c r="V234" s="11">
        <v>12</v>
      </c>
    </row>
    <row r="235" spans="1:22" x14ac:dyDescent="0.25">
      <c r="A235" s="11">
        <v>229</v>
      </c>
      <c r="B235" s="25">
        <v>44467</v>
      </c>
      <c r="C235" s="9" t="s">
        <v>112</v>
      </c>
      <c r="D235" s="25">
        <v>44467</v>
      </c>
      <c r="E235" s="9" t="s">
        <v>84</v>
      </c>
      <c r="F235" s="9" t="s">
        <v>85</v>
      </c>
      <c r="G235" s="9" t="s">
        <v>17</v>
      </c>
      <c r="H235" s="9" t="s">
        <v>113</v>
      </c>
      <c r="I235" s="11">
        <v>2</v>
      </c>
      <c r="J235" s="26">
        <v>14798.75</v>
      </c>
      <c r="K235" s="26">
        <v>14777.5</v>
      </c>
      <c r="L235" s="26">
        <v>14718.5</v>
      </c>
      <c r="M235" s="26">
        <v>14885</v>
      </c>
      <c r="N235" s="27">
        <f t="shared" si="6"/>
        <v>-21.25</v>
      </c>
      <c r="O235" s="18">
        <v>-87.48</v>
      </c>
      <c r="P235" s="18">
        <v>2.48</v>
      </c>
      <c r="Q235" s="18">
        <v>-205.24</v>
      </c>
      <c r="R235" s="18">
        <v>301.76</v>
      </c>
      <c r="S235" s="18">
        <f t="shared" si="7"/>
        <v>40981.280000000021</v>
      </c>
      <c r="T235" s="18">
        <f>MAX(0,MAX($S$7:S235))-S235</f>
        <v>87.480000000003201</v>
      </c>
      <c r="U235" s="9" t="s">
        <v>36</v>
      </c>
      <c r="V235" s="11">
        <v>21</v>
      </c>
    </row>
    <row r="236" spans="1:22" x14ac:dyDescent="0.25">
      <c r="A236" s="11">
        <v>230</v>
      </c>
      <c r="B236" s="25">
        <v>44468</v>
      </c>
      <c r="C236" s="9" t="s">
        <v>100</v>
      </c>
      <c r="D236" s="25">
        <v>44468</v>
      </c>
      <c r="E236" s="9" t="s">
        <v>114</v>
      </c>
      <c r="F236" s="9" t="s">
        <v>89</v>
      </c>
      <c r="G236" s="9" t="s">
        <v>21</v>
      </c>
      <c r="H236" s="9" t="s">
        <v>102</v>
      </c>
      <c r="I236" s="11">
        <v>6</v>
      </c>
      <c r="J236" s="26">
        <v>14795.25</v>
      </c>
      <c r="K236" s="26">
        <v>14853.25</v>
      </c>
      <c r="L236" s="26">
        <v>14853</v>
      </c>
      <c r="M236" s="26">
        <v>14764.5</v>
      </c>
      <c r="N236" s="27">
        <f t="shared" si="6"/>
        <v>-58</v>
      </c>
      <c r="O236" s="18">
        <v>-703.44</v>
      </c>
      <c r="P236" s="18">
        <v>7.44</v>
      </c>
      <c r="Q236" s="18">
        <v>-699.72</v>
      </c>
      <c r="R236" s="18">
        <v>56.28</v>
      </c>
      <c r="S236" s="18">
        <f t="shared" si="7"/>
        <v>40277.840000000018</v>
      </c>
      <c r="T236" s="18">
        <f>MAX(0,MAX($S$7:S236))-S236</f>
        <v>790.92000000000553</v>
      </c>
      <c r="U236" s="9" t="s">
        <v>32</v>
      </c>
      <c r="V236" s="11">
        <v>1</v>
      </c>
    </row>
    <row r="237" spans="1:22" x14ac:dyDescent="0.25">
      <c r="A237" s="11">
        <v>231</v>
      </c>
      <c r="B237" s="25">
        <v>44468</v>
      </c>
      <c r="C237" s="9" t="s">
        <v>97</v>
      </c>
      <c r="D237" s="25">
        <v>44468</v>
      </c>
      <c r="E237" s="9" t="s">
        <v>118</v>
      </c>
      <c r="F237" s="9" t="s">
        <v>85</v>
      </c>
      <c r="G237" s="9" t="s">
        <v>15</v>
      </c>
      <c r="H237" s="9" t="s">
        <v>86</v>
      </c>
      <c r="I237" s="11">
        <v>6</v>
      </c>
      <c r="J237" s="26">
        <v>14896.5</v>
      </c>
      <c r="K237" s="26">
        <v>14816</v>
      </c>
      <c r="L237" s="26">
        <v>14816.25</v>
      </c>
      <c r="M237" s="26">
        <v>14985</v>
      </c>
      <c r="N237" s="27">
        <f t="shared" si="6"/>
        <v>-80.5</v>
      </c>
      <c r="O237" s="18">
        <v>-973.44</v>
      </c>
      <c r="P237" s="18">
        <v>7.44</v>
      </c>
      <c r="Q237" s="18">
        <v>-969.72</v>
      </c>
      <c r="R237" s="18">
        <v>119.28</v>
      </c>
      <c r="S237" s="18">
        <f t="shared" si="7"/>
        <v>39304.400000000016</v>
      </c>
      <c r="T237" s="18">
        <f>MAX(0,MAX($S$7:S237))-S237</f>
        <v>1764.3600000000079</v>
      </c>
      <c r="U237" s="9" t="s">
        <v>32</v>
      </c>
      <c r="V237" s="11">
        <v>18</v>
      </c>
    </row>
    <row r="238" spans="1:22" x14ac:dyDescent="0.25">
      <c r="A238" s="11">
        <v>232</v>
      </c>
      <c r="B238" s="25">
        <v>44473</v>
      </c>
      <c r="C238" s="9" t="s">
        <v>87</v>
      </c>
      <c r="D238" s="25">
        <v>44473</v>
      </c>
      <c r="E238" s="9" t="s">
        <v>101</v>
      </c>
      <c r="F238" s="9" t="s">
        <v>89</v>
      </c>
      <c r="G238" s="9" t="s">
        <v>15</v>
      </c>
      <c r="H238" s="9" t="s">
        <v>86</v>
      </c>
      <c r="I238" s="11">
        <v>6</v>
      </c>
      <c r="J238" s="26">
        <v>14554.5</v>
      </c>
      <c r="K238" s="26">
        <v>14475</v>
      </c>
      <c r="L238" s="26">
        <v>14634.75</v>
      </c>
      <c r="M238" s="26">
        <v>14475</v>
      </c>
      <c r="N238" s="27">
        <f t="shared" si="6"/>
        <v>79.5</v>
      </c>
      <c r="O238" s="18">
        <v>946.56</v>
      </c>
      <c r="P238" s="18">
        <v>7.44</v>
      </c>
      <c r="Q238" s="18">
        <v>-219.72</v>
      </c>
      <c r="R238" s="18">
        <v>950.28</v>
      </c>
      <c r="S238" s="18">
        <f t="shared" si="7"/>
        <v>40250.960000000014</v>
      </c>
      <c r="T238" s="18">
        <f>MAX(0,MAX($S$7:S238))-S238</f>
        <v>817.80000000001019</v>
      </c>
      <c r="U238" s="9" t="s">
        <v>30</v>
      </c>
      <c r="V238" s="11">
        <v>6</v>
      </c>
    </row>
    <row r="239" spans="1:22" x14ac:dyDescent="0.25">
      <c r="A239" s="11">
        <v>233</v>
      </c>
      <c r="B239" s="25">
        <v>44474</v>
      </c>
      <c r="C239" s="9" t="s">
        <v>87</v>
      </c>
      <c r="D239" s="25">
        <v>44474</v>
      </c>
      <c r="E239" s="9" t="s">
        <v>99</v>
      </c>
      <c r="F239" s="9" t="s">
        <v>85</v>
      </c>
      <c r="G239" s="9" t="s">
        <v>15</v>
      </c>
      <c r="H239" s="9" t="s">
        <v>86</v>
      </c>
      <c r="I239" s="11">
        <v>6</v>
      </c>
      <c r="J239" s="26">
        <v>14606</v>
      </c>
      <c r="K239" s="26">
        <v>14635.5</v>
      </c>
      <c r="L239" s="26">
        <v>14567</v>
      </c>
      <c r="M239" s="26">
        <v>14635.5</v>
      </c>
      <c r="N239" s="27">
        <f t="shared" si="6"/>
        <v>29.5</v>
      </c>
      <c r="O239" s="18">
        <v>346.56</v>
      </c>
      <c r="P239" s="18">
        <v>7.44</v>
      </c>
      <c r="Q239" s="18">
        <v>-159.72</v>
      </c>
      <c r="R239" s="18">
        <v>350.28</v>
      </c>
      <c r="S239" s="18">
        <f t="shared" si="7"/>
        <v>40597.520000000011</v>
      </c>
      <c r="T239" s="18">
        <f>MAX(0,MAX($S$7:S239))-S239</f>
        <v>471.24000000001251</v>
      </c>
      <c r="U239" s="9" t="s">
        <v>30</v>
      </c>
      <c r="V239" s="11">
        <v>5</v>
      </c>
    </row>
    <row r="240" spans="1:22" x14ac:dyDescent="0.25">
      <c r="A240" s="11">
        <v>234</v>
      </c>
      <c r="B240" s="25">
        <v>44474</v>
      </c>
      <c r="C240" s="9" t="s">
        <v>99</v>
      </c>
      <c r="D240" s="25">
        <v>44474</v>
      </c>
      <c r="E240" s="9" t="s">
        <v>84</v>
      </c>
      <c r="F240" s="9" t="s">
        <v>85</v>
      </c>
      <c r="G240" s="9" t="s">
        <v>19</v>
      </c>
      <c r="H240" s="9" t="s">
        <v>86</v>
      </c>
      <c r="I240" s="11">
        <v>4</v>
      </c>
      <c r="J240" s="26">
        <v>14630.75</v>
      </c>
      <c r="K240" s="26">
        <v>14661.75</v>
      </c>
      <c r="L240" s="26">
        <v>14550.5</v>
      </c>
      <c r="M240" s="26">
        <v>14803</v>
      </c>
      <c r="N240" s="27">
        <f t="shared" si="6"/>
        <v>31</v>
      </c>
      <c r="O240" s="18">
        <v>243.04</v>
      </c>
      <c r="P240" s="18">
        <v>4.96</v>
      </c>
      <c r="Q240" s="18">
        <v>-162.47999999999999</v>
      </c>
      <c r="R240" s="18">
        <v>987.52</v>
      </c>
      <c r="S240" s="18">
        <f t="shared" si="7"/>
        <v>40840.560000000012</v>
      </c>
      <c r="T240" s="18">
        <f>MAX(0,MAX($S$7:S240))-S240</f>
        <v>228.20000000001164</v>
      </c>
      <c r="U240" s="9" t="s">
        <v>36</v>
      </c>
      <c r="V240" s="11">
        <v>67</v>
      </c>
    </row>
    <row r="241" spans="1:22" x14ac:dyDescent="0.25">
      <c r="A241" s="11">
        <v>235</v>
      </c>
      <c r="B241" s="25">
        <v>44487</v>
      </c>
      <c r="C241" s="9" t="s">
        <v>100</v>
      </c>
      <c r="D241" s="25">
        <v>44487</v>
      </c>
      <c r="E241" s="9" t="s">
        <v>97</v>
      </c>
      <c r="F241" s="9" t="s">
        <v>85</v>
      </c>
      <c r="G241" s="9" t="s">
        <v>21</v>
      </c>
      <c r="H241" s="9" t="s">
        <v>102</v>
      </c>
      <c r="I241" s="11">
        <v>6</v>
      </c>
      <c r="J241" s="26">
        <v>15111.5</v>
      </c>
      <c r="K241" s="26">
        <v>15135.5</v>
      </c>
      <c r="L241" s="26">
        <v>15051.5</v>
      </c>
      <c r="M241" s="26">
        <v>15135.5</v>
      </c>
      <c r="N241" s="27">
        <f t="shared" si="6"/>
        <v>24</v>
      </c>
      <c r="O241" s="18">
        <v>280.56</v>
      </c>
      <c r="P241" s="18">
        <v>7.44</v>
      </c>
      <c r="Q241" s="18">
        <v>-78.72</v>
      </c>
      <c r="R241" s="18">
        <v>284.27999999999997</v>
      </c>
      <c r="S241" s="18">
        <f t="shared" si="7"/>
        <v>41121.12000000001</v>
      </c>
      <c r="T241" s="18">
        <f>MAX(0,MAX($S$7:S241))-S241</f>
        <v>0</v>
      </c>
      <c r="U241" s="9" t="s">
        <v>30</v>
      </c>
      <c r="V241" s="11">
        <v>2</v>
      </c>
    </row>
    <row r="242" spans="1:22" x14ac:dyDescent="0.25">
      <c r="A242" s="11">
        <v>236</v>
      </c>
      <c r="B242" s="25">
        <v>44488</v>
      </c>
      <c r="C242" s="9" t="s">
        <v>100</v>
      </c>
      <c r="D242" s="25">
        <v>44488</v>
      </c>
      <c r="E242" s="9" t="s">
        <v>114</v>
      </c>
      <c r="F242" s="9" t="s">
        <v>89</v>
      </c>
      <c r="G242" s="9" t="s">
        <v>21</v>
      </c>
      <c r="H242" s="9" t="s">
        <v>102</v>
      </c>
      <c r="I242" s="11">
        <v>6</v>
      </c>
      <c r="J242" s="26">
        <v>15322.75</v>
      </c>
      <c r="K242" s="26">
        <v>15355</v>
      </c>
      <c r="L242" s="26">
        <v>15354.75</v>
      </c>
      <c r="M242" s="26">
        <v>15286.25</v>
      </c>
      <c r="N242" s="27">
        <f t="shared" si="6"/>
        <v>-32.25</v>
      </c>
      <c r="O242" s="18">
        <v>-394.44</v>
      </c>
      <c r="P242" s="18">
        <v>7.44</v>
      </c>
      <c r="Q242" s="18">
        <v>-390.72</v>
      </c>
      <c r="R242" s="18">
        <v>5.28</v>
      </c>
      <c r="S242" s="18">
        <f t="shared" si="7"/>
        <v>40726.680000000008</v>
      </c>
      <c r="T242" s="18">
        <f>MAX(0,MAX($S$7:S242))-S242</f>
        <v>394.44000000000233</v>
      </c>
      <c r="U242" s="9" t="s">
        <v>32</v>
      </c>
      <c r="V242" s="11">
        <v>1</v>
      </c>
    </row>
    <row r="243" spans="1:22" x14ac:dyDescent="0.25">
      <c r="A243" s="11">
        <v>237</v>
      </c>
      <c r="B243" s="25">
        <v>44490</v>
      </c>
      <c r="C243" s="9" t="s">
        <v>100</v>
      </c>
      <c r="D243" s="25">
        <v>44490</v>
      </c>
      <c r="E243" s="9" t="s">
        <v>114</v>
      </c>
      <c r="F243" s="9" t="s">
        <v>85</v>
      </c>
      <c r="G243" s="9" t="s">
        <v>21</v>
      </c>
      <c r="H243" s="9" t="s">
        <v>102</v>
      </c>
      <c r="I243" s="11">
        <v>6</v>
      </c>
      <c r="J243" s="26">
        <v>15374.5</v>
      </c>
      <c r="K243" s="26">
        <v>15382.75</v>
      </c>
      <c r="L243" s="26">
        <v>15334</v>
      </c>
      <c r="M243" s="26">
        <v>15382.75</v>
      </c>
      <c r="N243" s="27">
        <f t="shared" si="6"/>
        <v>8.25</v>
      </c>
      <c r="O243" s="18">
        <v>91.56</v>
      </c>
      <c r="P243" s="18">
        <v>7.44</v>
      </c>
      <c r="Q243" s="18">
        <v>-45.72</v>
      </c>
      <c r="R243" s="18">
        <v>95.28</v>
      </c>
      <c r="S243" s="18">
        <f t="shared" si="7"/>
        <v>40818.240000000005</v>
      </c>
      <c r="T243" s="18">
        <f>MAX(0,MAX($S$7:S243))-S243</f>
        <v>302.88000000000466</v>
      </c>
      <c r="U243" s="9" t="s">
        <v>30</v>
      </c>
      <c r="V243" s="11">
        <v>1</v>
      </c>
    </row>
    <row r="244" spans="1:22" x14ac:dyDescent="0.25">
      <c r="A244" s="11">
        <v>238</v>
      </c>
      <c r="B244" s="25">
        <v>44491</v>
      </c>
      <c r="C244" s="9" t="s">
        <v>100</v>
      </c>
      <c r="D244" s="25">
        <v>44491</v>
      </c>
      <c r="E244" s="9" t="s">
        <v>114</v>
      </c>
      <c r="F244" s="9" t="s">
        <v>85</v>
      </c>
      <c r="G244" s="9" t="s">
        <v>21</v>
      </c>
      <c r="H244" s="9" t="s">
        <v>102</v>
      </c>
      <c r="I244" s="11">
        <v>6</v>
      </c>
      <c r="J244" s="26">
        <v>15448</v>
      </c>
      <c r="K244" s="26">
        <v>15404</v>
      </c>
      <c r="L244" s="26">
        <v>15404.25</v>
      </c>
      <c r="M244" s="26">
        <v>15475.25</v>
      </c>
      <c r="N244" s="27">
        <f t="shared" si="6"/>
        <v>-44</v>
      </c>
      <c r="O244" s="18">
        <v>-535.44000000000005</v>
      </c>
      <c r="P244" s="18">
        <v>7.44</v>
      </c>
      <c r="Q244" s="18">
        <v>-531.72</v>
      </c>
      <c r="R244" s="18">
        <v>8.2799999999999994</v>
      </c>
      <c r="S244" s="18">
        <f t="shared" si="7"/>
        <v>40282.800000000003</v>
      </c>
      <c r="T244" s="18">
        <f>MAX(0,MAX($S$7:S244))-S244</f>
        <v>838.32000000000698</v>
      </c>
      <c r="U244" s="9" t="s">
        <v>32</v>
      </c>
      <c r="V244" s="11">
        <v>1</v>
      </c>
    </row>
    <row r="245" spans="1:22" x14ac:dyDescent="0.25">
      <c r="A245" s="11">
        <v>239</v>
      </c>
      <c r="B245" s="25">
        <v>44494</v>
      </c>
      <c r="C245" s="9" t="s">
        <v>100</v>
      </c>
      <c r="D245" s="25">
        <v>44494</v>
      </c>
      <c r="E245" s="9" t="s">
        <v>158</v>
      </c>
      <c r="F245" s="9" t="s">
        <v>89</v>
      </c>
      <c r="G245" s="9" t="s">
        <v>21</v>
      </c>
      <c r="H245" s="9" t="s">
        <v>102</v>
      </c>
      <c r="I245" s="11">
        <v>6</v>
      </c>
      <c r="J245" s="26">
        <v>15355.5</v>
      </c>
      <c r="K245" s="26">
        <v>15433</v>
      </c>
      <c r="L245" s="26">
        <v>15432.75</v>
      </c>
      <c r="M245" s="26">
        <v>15342</v>
      </c>
      <c r="N245" s="27">
        <f t="shared" si="6"/>
        <v>-77.5</v>
      </c>
      <c r="O245" s="18">
        <v>-937.44</v>
      </c>
      <c r="P245" s="18">
        <v>7.44</v>
      </c>
      <c r="Q245" s="18">
        <v>-933.72</v>
      </c>
      <c r="R245" s="18">
        <v>131.28</v>
      </c>
      <c r="S245" s="18">
        <f t="shared" si="7"/>
        <v>39345.360000000001</v>
      </c>
      <c r="T245" s="18">
        <f>MAX(0,MAX($S$7:S245))-S245</f>
        <v>1775.7600000000093</v>
      </c>
      <c r="U245" s="9" t="s">
        <v>32</v>
      </c>
      <c r="V245" s="11">
        <v>26</v>
      </c>
    </row>
    <row r="246" spans="1:22" x14ac:dyDescent="0.25">
      <c r="A246" s="11">
        <v>240</v>
      </c>
      <c r="B246" s="25">
        <v>44494</v>
      </c>
      <c r="C246" s="9" t="s">
        <v>116</v>
      </c>
      <c r="D246" s="25">
        <v>44494</v>
      </c>
      <c r="E246" s="9" t="s">
        <v>105</v>
      </c>
      <c r="F246" s="9" t="s">
        <v>85</v>
      </c>
      <c r="G246" s="9" t="s">
        <v>13</v>
      </c>
      <c r="H246" s="9" t="s">
        <v>86</v>
      </c>
      <c r="I246" s="11">
        <v>6</v>
      </c>
      <c r="J246" s="26">
        <v>15436.5</v>
      </c>
      <c r="K246" s="26">
        <v>15535</v>
      </c>
      <c r="L246" s="26">
        <v>15356.25</v>
      </c>
      <c r="M246" s="26">
        <v>15535</v>
      </c>
      <c r="N246" s="27">
        <f t="shared" si="6"/>
        <v>98.5</v>
      </c>
      <c r="O246" s="18">
        <v>1174.56</v>
      </c>
      <c r="P246" s="18">
        <v>7.44</v>
      </c>
      <c r="Q246" s="18">
        <v>-33.72</v>
      </c>
      <c r="R246" s="18">
        <v>1178.28</v>
      </c>
      <c r="S246" s="18">
        <f t="shared" si="7"/>
        <v>40519.919999999998</v>
      </c>
      <c r="T246" s="18">
        <f>MAX(0,MAX($S$7:S246))-S246</f>
        <v>601.20000000001164</v>
      </c>
      <c r="U246" s="9" t="s">
        <v>30</v>
      </c>
      <c r="V246" s="11">
        <v>31</v>
      </c>
    </row>
    <row r="247" spans="1:22" x14ac:dyDescent="0.25">
      <c r="A247" s="11">
        <v>241</v>
      </c>
      <c r="B247" s="25">
        <v>44495</v>
      </c>
      <c r="C247" s="9" t="s">
        <v>98</v>
      </c>
      <c r="D247" s="25">
        <v>44495</v>
      </c>
      <c r="E247" s="9" t="s">
        <v>146</v>
      </c>
      <c r="F247" s="9" t="s">
        <v>85</v>
      </c>
      <c r="G247" s="9" t="s">
        <v>15</v>
      </c>
      <c r="H247" s="9" t="s">
        <v>86</v>
      </c>
      <c r="I247" s="11">
        <v>6</v>
      </c>
      <c r="J247" s="26">
        <v>15689.5</v>
      </c>
      <c r="K247" s="26">
        <v>15609</v>
      </c>
      <c r="L247" s="26">
        <v>15609.25</v>
      </c>
      <c r="M247" s="26">
        <v>15769.45</v>
      </c>
      <c r="N247" s="27">
        <f t="shared" si="6"/>
        <v>-80.5</v>
      </c>
      <c r="O247" s="18">
        <v>-973.44</v>
      </c>
      <c r="P247" s="18">
        <v>7.44</v>
      </c>
      <c r="Q247" s="18">
        <v>-969.72</v>
      </c>
      <c r="R247" s="18">
        <v>134.28</v>
      </c>
      <c r="S247" s="18">
        <f t="shared" si="7"/>
        <v>39546.479999999996</v>
      </c>
      <c r="T247" s="18">
        <f>MAX(0,MAX($S$7:S247))-S247</f>
        <v>1574.640000000014</v>
      </c>
      <c r="U247" s="9" t="s">
        <v>32</v>
      </c>
      <c r="V247" s="11">
        <v>15</v>
      </c>
    </row>
    <row r="248" spans="1:22" x14ac:dyDescent="0.25">
      <c r="A248" s="11">
        <v>242</v>
      </c>
      <c r="B248" s="25">
        <v>44502</v>
      </c>
      <c r="C248" s="9" t="s">
        <v>97</v>
      </c>
      <c r="D248" s="25">
        <v>44502</v>
      </c>
      <c r="E248" s="9" t="s">
        <v>84</v>
      </c>
      <c r="F248" s="9" t="s">
        <v>85</v>
      </c>
      <c r="G248" s="9" t="s">
        <v>13</v>
      </c>
      <c r="H248" s="9" t="s">
        <v>96</v>
      </c>
      <c r="I248" s="11">
        <v>6</v>
      </c>
      <c r="J248" s="26">
        <v>15961.25</v>
      </c>
      <c r="K248" s="26">
        <v>15955.5</v>
      </c>
      <c r="L248" s="26">
        <v>15881</v>
      </c>
      <c r="M248" s="26">
        <v>16035</v>
      </c>
      <c r="N248" s="27">
        <f t="shared" si="6"/>
        <v>-5.75</v>
      </c>
      <c r="O248" s="18">
        <v>-76.44</v>
      </c>
      <c r="P248" s="18">
        <v>7.44</v>
      </c>
      <c r="Q248" s="18">
        <v>-807.72</v>
      </c>
      <c r="R248" s="18">
        <v>224.28</v>
      </c>
      <c r="S248" s="18">
        <f t="shared" si="7"/>
        <v>39470.039999999994</v>
      </c>
      <c r="T248" s="18">
        <f>MAX(0,MAX($S$7:S248))-S248</f>
        <v>1651.0800000000163</v>
      </c>
      <c r="U248" s="9" t="s">
        <v>36</v>
      </c>
      <c r="V248" s="11">
        <v>74</v>
      </c>
    </row>
    <row r="249" spans="1:22" x14ac:dyDescent="0.25">
      <c r="A249" s="11">
        <v>243</v>
      </c>
      <c r="B249" s="25">
        <v>44504</v>
      </c>
      <c r="C249" s="9" t="s">
        <v>97</v>
      </c>
      <c r="D249" s="25">
        <v>44504</v>
      </c>
      <c r="E249" s="9" t="s">
        <v>93</v>
      </c>
      <c r="F249" s="9" t="s">
        <v>85</v>
      </c>
      <c r="G249" s="9" t="s">
        <v>15</v>
      </c>
      <c r="H249" s="9" t="s">
        <v>86</v>
      </c>
      <c r="I249" s="11">
        <v>6</v>
      </c>
      <c r="J249" s="26">
        <v>16239.25</v>
      </c>
      <c r="K249" s="26">
        <v>16335</v>
      </c>
      <c r="L249" s="26">
        <v>16159</v>
      </c>
      <c r="M249" s="26">
        <v>16335</v>
      </c>
      <c r="N249" s="27">
        <f t="shared" si="6"/>
        <v>95.75</v>
      </c>
      <c r="O249" s="18">
        <v>1141.56</v>
      </c>
      <c r="P249" s="18">
        <v>7.44</v>
      </c>
      <c r="Q249" s="18">
        <v>-39.72</v>
      </c>
      <c r="R249" s="18">
        <v>1145.28</v>
      </c>
      <c r="S249" s="18">
        <f t="shared" si="7"/>
        <v>40611.599999999991</v>
      </c>
      <c r="T249" s="18">
        <f>MAX(0,MAX($S$7:S249))-S249</f>
        <v>509.52000000001863</v>
      </c>
      <c r="U249" s="9" t="s">
        <v>30</v>
      </c>
      <c r="V249" s="11">
        <v>46</v>
      </c>
    </row>
    <row r="250" spans="1:22" x14ac:dyDescent="0.25">
      <c r="A250" s="11">
        <v>244</v>
      </c>
      <c r="B250" s="25">
        <v>44504</v>
      </c>
      <c r="C250" s="9" t="s">
        <v>115</v>
      </c>
      <c r="D250" s="25">
        <v>44504</v>
      </c>
      <c r="E250" s="9" t="s">
        <v>126</v>
      </c>
      <c r="F250" s="9" t="s">
        <v>89</v>
      </c>
      <c r="G250" s="9" t="s">
        <v>17</v>
      </c>
      <c r="H250" s="9" t="s">
        <v>113</v>
      </c>
      <c r="I250" s="11">
        <v>2</v>
      </c>
      <c r="J250" s="26">
        <v>16316.5</v>
      </c>
      <c r="K250" s="26">
        <v>16358.75</v>
      </c>
      <c r="L250" s="26">
        <v>16358.5</v>
      </c>
      <c r="M250" s="26">
        <v>16289.3</v>
      </c>
      <c r="N250" s="27">
        <f t="shared" si="6"/>
        <v>-42.25</v>
      </c>
      <c r="O250" s="18">
        <v>-171.48</v>
      </c>
      <c r="P250" s="18">
        <v>2.48</v>
      </c>
      <c r="Q250" s="18">
        <v>-170.24</v>
      </c>
      <c r="R250" s="18">
        <v>4.76</v>
      </c>
      <c r="S250" s="18">
        <f t="shared" si="7"/>
        <v>40440.119999999988</v>
      </c>
      <c r="T250" s="18">
        <f>MAX(0,MAX($S$7:S250))-S250</f>
        <v>681.00000000002183</v>
      </c>
      <c r="U250" s="9" t="s">
        <v>32</v>
      </c>
      <c r="V250" s="11">
        <v>4</v>
      </c>
    </row>
    <row r="251" spans="1:22" x14ac:dyDescent="0.25">
      <c r="A251" s="11">
        <v>245</v>
      </c>
      <c r="B251" s="25">
        <v>44504</v>
      </c>
      <c r="C251" s="9" t="s">
        <v>145</v>
      </c>
      <c r="D251" s="25">
        <v>44504</v>
      </c>
      <c r="E251" s="9" t="s">
        <v>149</v>
      </c>
      <c r="F251" s="9" t="s">
        <v>89</v>
      </c>
      <c r="G251" s="9" t="s">
        <v>17</v>
      </c>
      <c r="H251" s="9" t="s">
        <v>96</v>
      </c>
      <c r="I251" s="11">
        <v>2</v>
      </c>
      <c r="J251" s="26">
        <v>16328.75</v>
      </c>
      <c r="K251" s="26">
        <v>16298</v>
      </c>
      <c r="L251" s="26">
        <v>16371.25</v>
      </c>
      <c r="M251" s="26">
        <v>16298.24</v>
      </c>
      <c r="N251" s="27">
        <f t="shared" si="6"/>
        <v>30.75</v>
      </c>
      <c r="O251" s="18">
        <v>120.52</v>
      </c>
      <c r="P251" s="18">
        <v>2.48</v>
      </c>
      <c r="Q251" s="18">
        <v>-73.239999999999995</v>
      </c>
      <c r="R251" s="18">
        <v>121.76</v>
      </c>
      <c r="S251" s="18">
        <f t="shared" si="7"/>
        <v>40560.639999999985</v>
      </c>
      <c r="T251" s="18">
        <f>MAX(0,MAX($S$7:S251))-S251</f>
        <v>560.48000000002503</v>
      </c>
      <c r="U251" s="9" t="s">
        <v>30</v>
      </c>
      <c r="V251" s="11">
        <v>9</v>
      </c>
    </row>
    <row r="252" spans="1:22" x14ac:dyDescent="0.25">
      <c r="A252" s="11">
        <v>246</v>
      </c>
      <c r="B252" s="25">
        <v>44515</v>
      </c>
      <c r="C252" s="9" t="s">
        <v>100</v>
      </c>
      <c r="D252" s="25">
        <v>44515</v>
      </c>
      <c r="E252" s="9" t="s">
        <v>97</v>
      </c>
      <c r="F252" s="9" t="s">
        <v>89</v>
      </c>
      <c r="G252" s="9" t="s">
        <v>21</v>
      </c>
      <c r="H252" s="9" t="s">
        <v>102</v>
      </c>
      <c r="I252" s="11">
        <v>6</v>
      </c>
      <c r="J252" s="26">
        <v>16217.5</v>
      </c>
      <c r="K252" s="26">
        <v>16189.75</v>
      </c>
      <c r="L252" s="26">
        <v>16254</v>
      </c>
      <c r="M252" s="26">
        <v>16189.75</v>
      </c>
      <c r="N252" s="27">
        <f t="shared" si="6"/>
        <v>27.75</v>
      </c>
      <c r="O252" s="18">
        <v>325.56</v>
      </c>
      <c r="P252" s="18">
        <v>7.44</v>
      </c>
      <c r="Q252" s="18">
        <v>-213.72</v>
      </c>
      <c r="R252" s="18">
        <v>329.28</v>
      </c>
      <c r="S252" s="18">
        <f t="shared" si="7"/>
        <v>40886.199999999983</v>
      </c>
      <c r="T252" s="18">
        <f>MAX(0,MAX($S$7:S252))-S252</f>
        <v>234.92000000002736</v>
      </c>
      <c r="U252" s="9" t="s">
        <v>30</v>
      </c>
      <c r="V252" s="11">
        <v>2</v>
      </c>
    </row>
    <row r="253" spans="1:22" x14ac:dyDescent="0.25">
      <c r="A253" s="11">
        <v>247</v>
      </c>
      <c r="B253" s="25">
        <v>44515</v>
      </c>
      <c r="C253" s="9" t="s">
        <v>119</v>
      </c>
      <c r="D253" s="25">
        <v>44515</v>
      </c>
      <c r="E253" s="9" t="s">
        <v>84</v>
      </c>
      <c r="F253" s="9" t="s">
        <v>85</v>
      </c>
      <c r="G253" s="9" t="s">
        <v>17</v>
      </c>
      <c r="H253" s="9" t="s">
        <v>96</v>
      </c>
      <c r="I253" s="11">
        <v>2</v>
      </c>
      <c r="J253" s="26">
        <v>16164.25</v>
      </c>
      <c r="K253" s="26">
        <v>16190</v>
      </c>
      <c r="L253" s="26">
        <v>16084</v>
      </c>
      <c r="M253" s="26">
        <v>16235</v>
      </c>
      <c r="N253" s="27">
        <f t="shared" si="6"/>
        <v>25.75</v>
      </c>
      <c r="O253" s="18">
        <v>100.52</v>
      </c>
      <c r="P253" s="18">
        <v>2.48</v>
      </c>
      <c r="Q253" s="18">
        <v>-25.24</v>
      </c>
      <c r="R253" s="18">
        <v>124.76</v>
      </c>
      <c r="S253" s="18">
        <f t="shared" si="7"/>
        <v>40986.719999999979</v>
      </c>
      <c r="T253" s="18">
        <f>MAX(0,MAX($S$7:S253))-S253</f>
        <v>134.40000000003056</v>
      </c>
      <c r="U253" s="9" t="s">
        <v>36</v>
      </c>
      <c r="V253" s="11">
        <v>16</v>
      </c>
    </row>
    <row r="254" spans="1:22" x14ac:dyDescent="0.25">
      <c r="A254" s="11">
        <v>248</v>
      </c>
      <c r="B254" s="25">
        <v>44517</v>
      </c>
      <c r="C254" s="9" t="s">
        <v>104</v>
      </c>
      <c r="D254" s="25">
        <v>44517</v>
      </c>
      <c r="E254" s="9" t="s">
        <v>84</v>
      </c>
      <c r="F254" s="9" t="s">
        <v>85</v>
      </c>
      <c r="G254" s="9" t="s">
        <v>13</v>
      </c>
      <c r="H254" s="9" t="s">
        <v>86</v>
      </c>
      <c r="I254" s="11">
        <v>6</v>
      </c>
      <c r="J254" s="26">
        <v>16336.5</v>
      </c>
      <c r="K254" s="26">
        <v>16306.5</v>
      </c>
      <c r="L254" s="26">
        <v>16256.25</v>
      </c>
      <c r="M254" s="26">
        <v>16433.5</v>
      </c>
      <c r="N254" s="27">
        <f t="shared" si="6"/>
        <v>-30</v>
      </c>
      <c r="O254" s="18">
        <v>-367.44</v>
      </c>
      <c r="P254" s="18">
        <v>7.44</v>
      </c>
      <c r="Q254" s="18">
        <v>-585.72</v>
      </c>
      <c r="R254" s="18">
        <v>155.28</v>
      </c>
      <c r="S254" s="18">
        <f t="shared" si="7"/>
        <v>40619.279999999977</v>
      </c>
      <c r="T254" s="18">
        <f>MAX(0,MAX($S$7:S254))-S254</f>
        <v>501.84000000003289</v>
      </c>
      <c r="U254" s="9" t="s">
        <v>36</v>
      </c>
      <c r="V254" s="11">
        <v>41</v>
      </c>
    </row>
    <row r="255" spans="1:22" x14ac:dyDescent="0.25">
      <c r="A255" s="11">
        <v>249</v>
      </c>
      <c r="B255" s="25">
        <v>44518</v>
      </c>
      <c r="C255" s="9" t="s">
        <v>100</v>
      </c>
      <c r="D255" s="25">
        <v>44518</v>
      </c>
      <c r="E255" s="9" t="s">
        <v>114</v>
      </c>
      <c r="F255" s="9" t="s">
        <v>89</v>
      </c>
      <c r="G255" s="9" t="s">
        <v>21</v>
      </c>
      <c r="H255" s="9" t="s">
        <v>102</v>
      </c>
      <c r="I255" s="11">
        <v>6</v>
      </c>
      <c r="J255" s="26">
        <v>16382</v>
      </c>
      <c r="K255" s="26">
        <v>16403</v>
      </c>
      <c r="L255" s="26">
        <v>16402.75</v>
      </c>
      <c r="M255" s="26">
        <v>16313.25</v>
      </c>
      <c r="N255" s="27">
        <f t="shared" si="6"/>
        <v>-21</v>
      </c>
      <c r="O255" s="18">
        <v>-259.44</v>
      </c>
      <c r="P255" s="18">
        <v>7.44</v>
      </c>
      <c r="Q255" s="18">
        <v>-255.72</v>
      </c>
      <c r="R255" s="18">
        <v>35.28</v>
      </c>
      <c r="S255" s="18">
        <f t="shared" si="7"/>
        <v>40359.839999999975</v>
      </c>
      <c r="T255" s="18">
        <f>MAX(0,MAX($S$7:S255))-S255</f>
        <v>761.28000000003522</v>
      </c>
      <c r="U255" s="9" t="s">
        <v>32</v>
      </c>
      <c r="V255" s="11">
        <v>1</v>
      </c>
    </row>
    <row r="256" spans="1:22" x14ac:dyDescent="0.25">
      <c r="A256" s="11">
        <v>250</v>
      </c>
      <c r="B256" s="25">
        <v>44518</v>
      </c>
      <c r="C256" s="9" t="s">
        <v>146</v>
      </c>
      <c r="D256" s="25">
        <v>44518</v>
      </c>
      <c r="E256" s="9" t="s">
        <v>84</v>
      </c>
      <c r="F256" s="9" t="s">
        <v>85</v>
      </c>
      <c r="G256" s="9" t="s">
        <v>13</v>
      </c>
      <c r="H256" s="9" t="s">
        <v>86</v>
      </c>
      <c r="I256" s="11">
        <v>6</v>
      </c>
      <c r="J256" s="26">
        <v>16430.75</v>
      </c>
      <c r="K256" s="26">
        <v>16486.25</v>
      </c>
      <c r="L256" s="26">
        <v>16350.5</v>
      </c>
      <c r="M256" s="26">
        <v>16535</v>
      </c>
      <c r="N256" s="27">
        <f t="shared" si="6"/>
        <v>55.5</v>
      </c>
      <c r="O256" s="18">
        <v>658.56</v>
      </c>
      <c r="P256" s="18">
        <v>7.44</v>
      </c>
      <c r="Q256" s="18">
        <v>-291.72000000000003</v>
      </c>
      <c r="R256" s="18">
        <v>869.28</v>
      </c>
      <c r="S256" s="18">
        <f t="shared" si="7"/>
        <v>41018.399999999972</v>
      </c>
      <c r="T256" s="18">
        <f>MAX(0,MAX($S$7:S256))-S256</f>
        <v>102.72000000003754</v>
      </c>
      <c r="U256" s="9" t="s">
        <v>36</v>
      </c>
      <c r="V256" s="11">
        <v>54</v>
      </c>
    </row>
    <row r="257" spans="1:22" x14ac:dyDescent="0.25">
      <c r="A257" s="11">
        <v>251</v>
      </c>
      <c r="B257" s="25">
        <v>44519</v>
      </c>
      <c r="C257" s="9" t="s">
        <v>83</v>
      </c>
      <c r="D257" s="25">
        <v>44519</v>
      </c>
      <c r="E257" s="9" t="s">
        <v>84</v>
      </c>
      <c r="F257" s="9" t="s">
        <v>85</v>
      </c>
      <c r="G257" s="9" t="s">
        <v>15</v>
      </c>
      <c r="H257" s="9" t="s">
        <v>86</v>
      </c>
      <c r="I257" s="11">
        <v>6</v>
      </c>
      <c r="J257" s="26">
        <v>16613</v>
      </c>
      <c r="K257" s="26">
        <v>16571.5</v>
      </c>
      <c r="L257" s="26">
        <v>16532.75</v>
      </c>
      <c r="M257" s="26">
        <v>16685</v>
      </c>
      <c r="N257" s="27">
        <f t="shared" si="6"/>
        <v>-41.5</v>
      </c>
      <c r="O257" s="18">
        <v>-505.44</v>
      </c>
      <c r="P257" s="18">
        <v>7.44</v>
      </c>
      <c r="Q257" s="18">
        <v>-954.72</v>
      </c>
      <c r="R257" s="18">
        <v>182.28</v>
      </c>
      <c r="S257" s="18">
        <f t="shared" si="7"/>
        <v>40512.95999999997</v>
      </c>
      <c r="T257" s="18">
        <f>MAX(0,MAX($S$7:S257))-S257</f>
        <v>608.16000000003987</v>
      </c>
      <c r="U257" s="9" t="s">
        <v>36</v>
      </c>
      <c r="V257" s="11">
        <v>73</v>
      </c>
    </row>
    <row r="258" spans="1:22" x14ac:dyDescent="0.25">
      <c r="A258" s="11">
        <v>252</v>
      </c>
      <c r="B258" s="25">
        <v>44522</v>
      </c>
      <c r="C258" s="9" t="s">
        <v>87</v>
      </c>
      <c r="D258" s="25">
        <v>44522</v>
      </c>
      <c r="E258" s="9" t="s">
        <v>134</v>
      </c>
      <c r="F258" s="9" t="s">
        <v>85</v>
      </c>
      <c r="G258" s="9" t="s">
        <v>15</v>
      </c>
      <c r="H258" s="9" t="s">
        <v>86</v>
      </c>
      <c r="I258" s="11">
        <v>10</v>
      </c>
      <c r="J258" s="26">
        <v>16744.5</v>
      </c>
      <c r="K258" s="26">
        <v>16664</v>
      </c>
      <c r="L258" s="26">
        <v>16664.25</v>
      </c>
      <c r="M258" s="26">
        <v>16815.02</v>
      </c>
      <c r="N258" s="27">
        <f t="shared" si="6"/>
        <v>-80.5</v>
      </c>
      <c r="O258" s="18">
        <v>-1622.4</v>
      </c>
      <c r="P258" s="18">
        <v>12.4</v>
      </c>
      <c r="Q258" s="18">
        <v>-1616.2</v>
      </c>
      <c r="R258" s="18">
        <v>453.8</v>
      </c>
      <c r="S258" s="18">
        <f t="shared" si="7"/>
        <v>38890.559999999969</v>
      </c>
      <c r="T258" s="18">
        <f>MAX(0,MAX($S$7:S258))-S258</f>
        <v>2230.5600000000413</v>
      </c>
      <c r="U258" s="9" t="s">
        <v>32</v>
      </c>
      <c r="V258" s="11">
        <v>13</v>
      </c>
    </row>
    <row r="259" spans="1:22" x14ac:dyDescent="0.25">
      <c r="A259" s="11">
        <v>253</v>
      </c>
      <c r="B259" s="25">
        <v>44522</v>
      </c>
      <c r="C259" s="9" t="s">
        <v>115</v>
      </c>
      <c r="D259" s="25">
        <v>44522</v>
      </c>
      <c r="E259" s="9" t="s">
        <v>123</v>
      </c>
      <c r="F259" s="9" t="s">
        <v>85</v>
      </c>
      <c r="G259" s="9" t="s">
        <v>17</v>
      </c>
      <c r="H259" s="9" t="s">
        <v>86</v>
      </c>
      <c r="I259" s="11">
        <v>2</v>
      </c>
      <c r="J259" s="26">
        <v>16547</v>
      </c>
      <c r="K259" s="26">
        <v>16466.5</v>
      </c>
      <c r="L259" s="26">
        <v>16466.75</v>
      </c>
      <c r="M259" s="26">
        <v>16635</v>
      </c>
      <c r="N259" s="27">
        <f t="shared" si="6"/>
        <v>-80.5</v>
      </c>
      <c r="O259" s="18">
        <v>-324.48</v>
      </c>
      <c r="P259" s="18">
        <v>2.48</v>
      </c>
      <c r="Q259" s="18">
        <v>-323.24</v>
      </c>
      <c r="R259" s="18">
        <v>206.76</v>
      </c>
      <c r="S259" s="18">
        <f t="shared" si="7"/>
        <v>38566.079999999965</v>
      </c>
      <c r="T259" s="18">
        <f>MAX(0,MAX($S$7:S259))-S259</f>
        <v>2555.0400000000445</v>
      </c>
      <c r="U259" s="9" t="s">
        <v>32</v>
      </c>
      <c r="V259" s="11">
        <v>22</v>
      </c>
    </row>
    <row r="260" spans="1:22" x14ac:dyDescent="0.25">
      <c r="A260" s="11">
        <v>254</v>
      </c>
      <c r="B260" s="25">
        <v>44523</v>
      </c>
      <c r="C260" s="9" t="s">
        <v>100</v>
      </c>
      <c r="D260" s="25">
        <v>44523</v>
      </c>
      <c r="E260" s="9" t="s">
        <v>114</v>
      </c>
      <c r="F260" s="9" t="s">
        <v>85</v>
      </c>
      <c r="G260" s="9" t="s">
        <v>21</v>
      </c>
      <c r="H260" s="9" t="s">
        <v>102</v>
      </c>
      <c r="I260" s="11">
        <v>6</v>
      </c>
      <c r="J260" s="26">
        <v>16354</v>
      </c>
      <c r="K260" s="26">
        <v>16383.75</v>
      </c>
      <c r="L260" s="26">
        <v>16282.5</v>
      </c>
      <c r="M260" s="26">
        <v>16383.75</v>
      </c>
      <c r="N260" s="27">
        <f t="shared" si="6"/>
        <v>29.75</v>
      </c>
      <c r="O260" s="18">
        <v>349.56</v>
      </c>
      <c r="P260" s="18">
        <v>7.44</v>
      </c>
      <c r="Q260" s="18">
        <v>-66.72</v>
      </c>
      <c r="R260" s="18">
        <v>353.28</v>
      </c>
      <c r="S260" s="18">
        <f t="shared" si="7"/>
        <v>38915.639999999963</v>
      </c>
      <c r="T260" s="18">
        <f>MAX(0,MAX($S$7:S260))-S260</f>
        <v>2205.4800000000469</v>
      </c>
      <c r="U260" s="9" t="s">
        <v>30</v>
      </c>
      <c r="V260" s="11">
        <v>1</v>
      </c>
    </row>
    <row r="261" spans="1:22" x14ac:dyDescent="0.25">
      <c r="A261" s="11">
        <v>255</v>
      </c>
      <c r="B261" s="25">
        <v>44526</v>
      </c>
      <c r="C261" s="9" t="s">
        <v>87</v>
      </c>
      <c r="D261" s="25">
        <v>44526</v>
      </c>
      <c r="E261" s="9" t="s">
        <v>147</v>
      </c>
      <c r="F261" s="9" t="s">
        <v>89</v>
      </c>
      <c r="G261" s="9" t="s">
        <v>15</v>
      </c>
      <c r="H261" s="9" t="s">
        <v>86</v>
      </c>
      <c r="I261" s="11">
        <v>6</v>
      </c>
      <c r="J261" s="26">
        <v>16167</v>
      </c>
      <c r="K261" s="26">
        <v>16047.5</v>
      </c>
      <c r="L261" s="26">
        <v>16247.25</v>
      </c>
      <c r="M261" s="26">
        <v>16047.61</v>
      </c>
      <c r="N261" s="27">
        <f t="shared" si="6"/>
        <v>119.5</v>
      </c>
      <c r="O261" s="18">
        <v>1426.56</v>
      </c>
      <c r="P261" s="18">
        <v>7.44</v>
      </c>
      <c r="Q261" s="18">
        <v>-456.72</v>
      </c>
      <c r="R261" s="18">
        <v>1430.28</v>
      </c>
      <c r="S261" s="18">
        <f t="shared" si="7"/>
        <v>40342.199999999961</v>
      </c>
      <c r="T261" s="18">
        <f>MAX(0,MAX($S$7:S261))-S261</f>
        <v>778.92000000004919</v>
      </c>
      <c r="U261" s="9" t="s">
        <v>30</v>
      </c>
      <c r="V261" s="11">
        <v>15</v>
      </c>
    </row>
    <row r="262" spans="1:22" x14ac:dyDescent="0.25">
      <c r="A262" s="11">
        <v>256</v>
      </c>
      <c r="B262" s="25">
        <v>44529</v>
      </c>
      <c r="C262" s="9" t="s">
        <v>83</v>
      </c>
      <c r="D262" s="25">
        <v>44529</v>
      </c>
      <c r="E262" s="9" t="s">
        <v>155</v>
      </c>
      <c r="F262" s="9" t="s">
        <v>85</v>
      </c>
      <c r="G262" s="9" t="s">
        <v>13</v>
      </c>
      <c r="H262" s="9" t="s">
        <v>86</v>
      </c>
      <c r="I262" s="11">
        <v>6</v>
      </c>
      <c r="J262" s="26">
        <v>16298.25</v>
      </c>
      <c r="K262" s="26">
        <v>16385</v>
      </c>
      <c r="L262" s="26">
        <v>16218</v>
      </c>
      <c r="M262" s="26">
        <v>16385</v>
      </c>
      <c r="N262" s="27">
        <f t="shared" si="6"/>
        <v>86.75</v>
      </c>
      <c r="O262" s="18">
        <v>1033.56</v>
      </c>
      <c r="P262" s="18">
        <v>7.44</v>
      </c>
      <c r="Q262" s="18">
        <v>-870.72</v>
      </c>
      <c r="R262" s="18">
        <v>1037.28</v>
      </c>
      <c r="S262" s="18">
        <f t="shared" si="7"/>
        <v>41375.759999999958</v>
      </c>
      <c r="T262" s="18">
        <f>MAX(0,MAX($S$7:S262))-S262</f>
        <v>0</v>
      </c>
      <c r="U262" s="9" t="s">
        <v>30</v>
      </c>
      <c r="V262" s="11">
        <v>29</v>
      </c>
    </row>
    <row r="263" spans="1:22" x14ac:dyDescent="0.25">
      <c r="A263" s="11">
        <v>257</v>
      </c>
      <c r="B263" s="25">
        <v>44529</v>
      </c>
      <c r="C263" s="9" t="s">
        <v>159</v>
      </c>
      <c r="D263" s="25">
        <v>44529</v>
      </c>
      <c r="E263" s="9" t="s">
        <v>84</v>
      </c>
      <c r="F263" s="9" t="s">
        <v>85</v>
      </c>
      <c r="G263" s="9" t="s">
        <v>19</v>
      </c>
      <c r="H263" s="9" t="s">
        <v>91</v>
      </c>
      <c r="I263" s="11">
        <v>4</v>
      </c>
      <c r="J263" s="26">
        <v>16397.5</v>
      </c>
      <c r="K263" s="26">
        <v>16394.75</v>
      </c>
      <c r="L263" s="26">
        <v>16317.25</v>
      </c>
      <c r="M263" s="26">
        <v>16613.5</v>
      </c>
      <c r="N263" s="27">
        <f t="shared" ref="N263:N326" si="8">(K263-J263)*IF(F263="Long",1,-1)</f>
        <v>-2.75</v>
      </c>
      <c r="O263" s="18">
        <v>-26.96</v>
      </c>
      <c r="P263" s="18">
        <v>4.96</v>
      </c>
      <c r="Q263" s="18">
        <v>-170.48</v>
      </c>
      <c r="R263" s="18">
        <v>319.52</v>
      </c>
      <c r="S263" s="18">
        <f t="shared" si="7"/>
        <v>41348.799999999959</v>
      </c>
      <c r="T263" s="18">
        <f>MAX(0,MAX($S$7:S263))-S263</f>
        <v>26.959999999999127</v>
      </c>
      <c r="U263" s="9" t="s">
        <v>36</v>
      </c>
      <c r="V263" s="11">
        <v>42</v>
      </c>
    </row>
    <row r="264" spans="1:22" x14ac:dyDescent="0.25">
      <c r="A264" s="11">
        <v>258</v>
      </c>
      <c r="B264" s="25">
        <v>44530</v>
      </c>
      <c r="C264" s="9" t="s">
        <v>100</v>
      </c>
      <c r="D264" s="25">
        <v>44530</v>
      </c>
      <c r="E264" s="9" t="s">
        <v>97</v>
      </c>
      <c r="F264" s="9" t="s">
        <v>85</v>
      </c>
      <c r="G264" s="9" t="s">
        <v>21</v>
      </c>
      <c r="H264" s="9" t="s">
        <v>102</v>
      </c>
      <c r="I264" s="11">
        <v>6</v>
      </c>
      <c r="J264" s="26">
        <v>16356</v>
      </c>
      <c r="K264" s="26">
        <v>16390.75</v>
      </c>
      <c r="L264" s="26">
        <v>16318.5</v>
      </c>
      <c r="M264" s="26">
        <v>16390.75</v>
      </c>
      <c r="N264" s="27">
        <f t="shared" si="8"/>
        <v>34.75</v>
      </c>
      <c r="O264" s="18">
        <v>409.56</v>
      </c>
      <c r="P264" s="18">
        <v>7.44</v>
      </c>
      <c r="Q264" s="18">
        <v>-126.72</v>
      </c>
      <c r="R264" s="18">
        <v>413.28</v>
      </c>
      <c r="S264" s="18">
        <f t="shared" ref="S264:S327" si="9">S263+O264</f>
        <v>41758.359999999957</v>
      </c>
      <c r="T264" s="18">
        <f>MAX(0,MAX($S$7:S264))-S264</f>
        <v>0</v>
      </c>
      <c r="U264" s="9" t="s">
        <v>30</v>
      </c>
      <c r="V264" s="11">
        <v>2</v>
      </c>
    </row>
    <row r="265" spans="1:22" x14ac:dyDescent="0.25">
      <c r="A265" s="11">
        <v>259</v>
      </c>
      <c r="B265" s="25">
        <v>44532</v>
      </c>
      <c r="C265" s="9" t="s">
        <v>124</v>
      </c>
      <c r="D265" s="25">
        <v>44532</v>
      </c>
      <c r="E265" s="9" t="s">
        <v>118</v>
      </c>
      <c r="F265" s="9" t="s">
        <v>85</v>
      </c>
      <c r="G265" s="9" t="s">
        <v>17</v>
      </c>
      <c r="H265" s="9" t="s">
        <v>86</v>
      </c>
      <c r="I265" s="11">
        <v>2</v>
      </c>
      <c r="J265" s="26">
        <v>15892.75</v>
      </c>
      <c r="K265" s="26">
        <v>15985</v>
      </c>
      <c r="L265" s="26">
        <v>15812.5</v>
      </c>
      <c r="M265" s="26">
        <v>15985</v>
      </c>
      <c r="N265" s="27">
        <f t="shared" si="8"/>
        <v>92.25</v>
      </c>
      <c r="O265" s="18">
        <v>366.52</v>
      </c>
      <c r="P265" s="18">
        <v>2.48</v>
      </c>
      <c r="Q265" s="18">
        <v>-151.24</v>
      </c>
      <c r="R265" s="18">
        <v>367.76</v>
      </c>
      <c r="S265" s="18">
        <f t="shared" si="9"/>
        <v>42124.879999999954</v>
      </c>
      <c r="T265" s="18">
        <f>MAX(0,MAX($S$7:S265))-S265</f>
        <v>0</v>
      </c>
      <c r="U265" s="9" t="s">
        <v>30</v>
      </c>
      <c r="V265" s="11">
        <v>5</v>
      </c>
    </row>
    <row r="266" spans="1:22" x14ac:dyDescent="0.25">
      <c r="A266" s="11">
        <v>260</v>
      </c>
      <c r="B266" s="25">
        <v>44537</v>
      </c>
      <c r="C266" s="9" t="s">
        <v>97</v>
      </c>
      <c r="D266" s="25">
        <v>44537</v>
      </c>
      <c r="E266" s="9" t="s">
        <v>135</v>
      </c>
      <c r="F266" s="9" t="s">
        <v>85</v>
      </c>
      <c r="G266" s="9" t="s">
        <v>15</v>
      </c>
      <c r="H266" s="9" t="s">
        <v>86</v>
      </c>
      <c r="I266" s="11">
        <v>6</v>
      </c>
      <c r="J266" s="26">
        <v>16216</v>
      </c>
      <c r="K266" s="26">
        <v>16285</v>
      </c>
      <c r="L266" s="26">
        <v>16135.75</v>
      </c>
      <c r="M266" s="26">
        <v>16285</v>
      </c>
      <c r="N266" s="27">
        <f t="shared" si="8"/>
        <v>69</v>
      </c>
      <c r="O266" s="18">
        <v>820.56</v>
      </c>
      <c r="P266" s="18">
        <v>7.44</v>
      </c>
      <c r="Q266" s="18">
        <v>-150.72</v>
      </c>
      <c r="R266" s="18">
        <v>824.28</v>
      </c>
      <c r="S266" s="18">
        <f t="shared" si="9"/>
        <v>42945.439999999951</v>
      </c>
      <c r="T266" s="18">
        <f>MAX(0,MAX($S$7:S266))-S266</f>
        <v>0</v>
      </c>
      <c r="U266" s="9" t="s">
        <v>30</v>
      </c>
      <c r="V266" s="11">
        <v>10</v>
      </c>
    </row>
    <row r="267" spans="1:22" x14ac:dyDescent="0.25">
      <c r="A267" s="11">
        <v>261</v>
      </c>
      <c r="B267" s="25">
        <v>44539</v>
      </c>
      <c r="C267" s="9" t="s">
        <v>94</v>
      </c>
      <c r="D267" s="25">
        <v>44539</v>
      </c>
      <c r="E267" s="9" t="s">
        <v>160</v>
      </c>
      <c r="F267" s="9" t="s">
        <v>89</v>
      </c>
      <c r="G267" s="9" t="s">
        <v>15</v>
      </c>
      <c r="H267" s="9" t="s">
        <v>86</v>
      </c>
      <c r="I267" s="11">
        <v>6</v>
      </c>
      <c r="J267" s="26">
        <v>16303.75</v>
      </c>
      <c r="K267" s="26">
        <v>16222.25</v>
      </c>
      <c r="L267" s="26">
        <v>16371.25</v>
      </c>
      <c r="M267" s="26">
        <v>16222.33</v>
      </c>
      <c r="N267" s="27">
        <f t="shared" si="8"/>
        <v>81.5</v>
      </c>
      <c r="O267" s="18">
        <v>970.56</v>
      </c>
      <c r="P267" s="18">
        <v>7.44</v>
      </c>
      <c r="Q267" s="18">
        <v>-492.72</v>
      </c>
      <c r="R267" s="18">
        <v>974.28</v>
      </c>
      <c r="S267" s="18">
        <f t="shared" si="9"/>
        <v>43915.999999999949</v>
      </c>
      <c r="T267" s="18">
        <f>MAX(0,MAX($S$7:S267))-S267</f>
        <v>0</v>
      </c>
      <c r="U267" s="9" t="s">
        <v>30</v>
      </c>
      <c r="V267" s="11">
        <v>41</v>
      </c>
    </row>
    <row r="268" spans="1:22" x14ac:dyDescent="0.25">
      <c r="A268" s="11">
        <v>262</v>
      </c>
      <c r="B268" s="25">
        <v>44539</v>
      </c>
      <c r="C268" s="9" t="s">
        <v>160</v>
      </c>
      <c r="D268" s="25">
        <v>44539</v>
      </c>
      <c r="E268" s="9" t="s">
        <v>84</v>
      </c>
      <c r="F268" s="9" t="s">
        <v>89</v>
      </c>
      <c r="G268" s="9" t="s">
        <v>19</v>
      </c>
      <c r="H268" s="9" t="s">
        <v>91</v>
      </c>
      <c r="I268" s="11">
        <v>4</v>
      </c>
      <c r="J268" s="26">
        <v>16215.5</v>
      </c>
      <c r="K268" s="26">
        <v>16135</v>
      </c>
      <c r="L268" s="26">
        <v>16262.25</v>
      </c>
      <c r="M268" s="26">
        <v>16003</v>
      </c>
      <c r="N268" s="27">
        <f t="shared" si="8"/>
        <v>80.5</v>
      </c>
      <c r="O268" s="18">
        <v>639.04</v>
      </c>
      <c r="P268" s="18">
        <v>4.96</v>
      </c>
      <c r="Q268" s="18">
        <v>-366.48</v>
      </c>
      <c r="R268" s="18">
        <v>667.52</v>
      </c>
      <c r="S268" s="18">
        <f t="shared" si="9"/>
        <v>44555.03999999995</v>
      </c>
      <c r="T268" s="18">
        <f>MAX(0,MAX($S$7:S268))-S268</f>
        <v>0</v>
      </c>
      <c r="U268" s="9" t="s">
        <v>36</v>
      </c>
      <c r="V268" s="11">
        <v>27</v>
      </c>
    </row>
    <row r="269" spans="1:22" x14ac:dyDescent="0.25">
      <c r="A269" s="11">
        <v>263</v>
      </c>
      <c r="B269" s="25">
        <v>44543</v>
      </c>
      <c r="C269" s="9" t="s">
        <v>94</v>
      </c>
      <c r="D269" s="25">
        <v>44543</v>
      </c>
      <c r="E269" s="9" t="s">
        <v>120</v>
      </c>
      <c r="F269" s="9" t="s">
        <v>89</v>
      </c>
      <c r="G269" s="9" t="s">
        <v>15</v>
      </c>
      <c r="H269" s="9" t="s">
        <v>86</v>
      </c>
      <c r="I269" s="11">
        <v>6</v>
      </c>
      <c r="J269" s="26">
        <v>16222.75</v>
      </c>
      <c r="K269" s="26">
        <v>16135.25</v>
      </c>
      <c r="L269" s="26">
        <v>16303</v>
      </c>
      <c r="M269" s="26">
        <v>16135.25</v>
      </c>
      <c r="N269" s="27">
        <f t="shared" si="8"/>
        <v>87.5</v>
      </c>
      <c r="O269" s="18">
        <v>1042.56</v>
      </c>
      <c r="P269" s="18">
        <v>7.44</v>
      </c>
      <c r="Q269" s="18">
        <v>-144.72</v>
      </c>
      <c r="R269" s="18">
        <v>1046.28</v>
      </c>
      <c r="S269" s="18">
        <f t="shared" si="9"/>
        <v>45597.599999999948</v>
      </c>
      <c r="T269" s="18">
        <f>MAX(0,MAX($S$7:S269))-S269</f>
        <v>0</v>
      </c>
      <c r="U269" s="9" t="s">
        <v>30</v>
      </c>
      <c r="V269" s="11">
        <v>17</v>
      </c>
    </row>
    <row r="270" spans="1:22" x14ac:dyDescent="0.25">
      <c r="A270" s="11">
        <v>264</v>
      </c>
      <c r="B270" s="25">
        <v>44543</v>
      </c>
      <c r="C270" s="9" t="s">
        <v>88</v>
      </c>
      <c r="D270" s="25">
        <v>44543</v>
      </c>
      <c r="E270" s="9" t="s">
        <v>84</v>
      </c>
      <c r="F270" s="9" t="s">
        <v>89</v>
      </c>
      <c r="G270" s="9" t="s">
        <v>19</v>
      </c>
      <c r="H270" s="9" t="s">
        <v>91</v>
      </c>
      <c r="I270" s="11">
        <v>4</v>
      </c>
      <c r="J270" s="26">
        <v>16147</v>
      </c>
      <c r="K270" s="26">
        <v>16065</v>
      </c>
      <c r="L270" s="26">
        <v>16227.25</v>
      </c>
      <c r="M270" s="26">
        <v>16065</v>
      </c>
      <c r="N270" s="27">
        <f t="shared" si="8"/>
        <v>82</v>
      </c>
      <c r="O270" s="18">
        <v>651.04</v>
      </c>
      <c r="P270" s="18">
        <v>4.96</v>
      </c>
      <c r="Q270" s="18">
        <v>-492.48</v>
      </c>
      <c r="R270" s="18">
        <v>653.52</v>
      </c>
      <c r="S270" s="18">
        <f t="shared" si="9"/>
        <v>46248.639999999948</v>
      </c>
      <c r="T270" s="18">
        <f>MAX(0,MAX($S$7:S270))-S270</f>
        <v>0</v>
      </c>
      <c r="U270" s="9" t="s">
        <v>30</v>
      </c>
      <c r="V270" s="11">
        <v>31</v>
      </c>
    </row>
    <row r="271" spans="1:22" x14ac:dyDescent="0.25">
      <c r="A271" s="11">
        <v>265</v>
      </c>
      <c r="B271" s="25">
        <v>44546</v>
      </c>
      <c r="C271" s="9" t="s">
        <v>122</v>
      </c>
      <c r="D271" s="25">
        <v>44546</v>
      </c>
      <c r="E271" s="9" t="s">
        <v>108</v>
      </c>
      <c r="F271" s="9" t="s">
        <v>85</v>
      </c>
      <c r="G271" s="9" t="s">
        <v>17</v>
      </c>
      <c r="H271" s="9" t="s">
        <v>96</v>
      </c>
      <c r="I271" s="11">
        <v>2</v>
      </c>
      <c r="J271" s="26">
        <v>15880.5</v>
      </c>
      <c r="K271" s="26">
        <v>15800</v>
      </c>
      <c r="L271" s="26">
        <v>15800.25</v>
      </c>
      <c r="M271" s="26">
        <v>16048.01</v>
      </c>
      <c r="N271" s="27">
        <f t="shared" si="8"/>
        <v>-80.5</v>
      </c>
      <c r="O271" s="18">
        <v>-324.48</v>
      </c>
      <c r="P271" s="18">
        <v>2.48</v>
      </c>
      <c r="Q271" s="18">
        <v>-323.24</v>
      </c>
      <c r="R271" s="18">
        <v>61.76</v>
      </c>
      <c r="S271" s="18">
        <f t="shared" si="9"/>
        <v>45924.159999999945</v>
      </c>
      <c r="T271" s="18">
        <f>MAX(0,MAX($S$7:S271))-S271</f>
        <v>324.4800000000032</v>
      </c>
      <c r="U271" s="9" t="s">
        <v>32</v>
      </c>
      <c r="V271" s="11">
        <v>2</v>
      </c>
    </row>
    <row r="272" spans="1:22" x14ac:dyDescent="0.25">
      <c r="A272" s="11">
        <v>266</v>
      </c>
      <c r="B272" s="25">
        <v>44547</v>
      </c>
      <c r="C272" s="9" t="s">
        <v>146</v>
      </c>
      <c r="D272" s="25">
        <v>44547</v>
      </c>
      <c r="E272" s="9" t="s">
        <v>161</v>
      </c>
      <c r="F272" s="9" t="s">
        <v>89</v>
      </c>
      <c r="G272" s="9" t="s">
        <v>17</v>
      </c>
      <c r="H272" s="9" t="s">
        <v>86</v>
      </c>
      <c r="I272" s="11">
        <v>2</v>
      </c>
      <c r="J272" s="26">
        <v>15848</v>
      </c>
      <c r="K272" s="26">
        <v>15755.25</v>
      </c>
      <c r="L272" s="26">
        <v>15928.25</v>
      </c>
      <c r="M272" s="26">
        <v>15755.25</v>
      </c>
      <c r="N272" s="27">
        <f t="shared" si="8"/>
        <v>92.75</v>
      </c>
      <c r="O272" s="18">
        <v>368.52</v>
      </c>
      <c r="P272" s="18">
        <v>2.48</v>
      </c>
      <c r="Q272" s="18">
        <v>-24.24</v>
      </c>
      <c r="R272" s="18">
        <v>369.76</v>
      </c>
      <c r="S272" s="18">
        <f t="shared" si="9"/>
        <v>46292.679999999942</v>
      </c>
      <c r="T272" s="18">
        <f>MAX(0,MAX($S$7:S272))-S272</f>
        <v>0</v>
      </c>
      <c r="U272" s="9" t="s">
        <v>30</v>
      </c>
      <c r="V272" s="11">
        <v>7</v>
      </c>
    </row>
    <row r="273" spans="1:22" x14ac:dyDescent="0.25">
      <c r="A273" s="11">
        <v>267</v>
      </c>
      <c r="B273" s="25">
        <v>44551</v>
      </c>
      <c r="C273" s="9" t="s">
        <v>100</v>
      </c>
      <c r="D273" s="25">
        <v>44551</v>
      </c>
      <c r="E273" s="9" t="s">
        <v>99</v>
      </c>
      <c r="F273" s="9" t="s">
        <v>89</v>
      </c>
      <c r="G273" s="9" t="s">
        <v>21</v>
      </c>
      <c r="H273" s="9" t="s">
        <v>102</v>
      </c>
      <c r="I273" s="11">
        <v>6</v>
      </c>
      <c r="J273" s="26">
        <v>15722.5</v>
      </c>
      <c r="K273" s="26">
        <v>15625.25</v>
      </c>
      <c r="L273" s="26">
        <v>15799</v>
      </c>
      <c r="M273" s="26">
        <v>15625.25</v>
      </c>
      <c r="N273" s="27">
        <f t="shared" si="8"/>
        <v>97.25</v>
      </c>
      <c r="O273" s="18">
        <v>1159.56</v>
      </c>
      <c r="P273" s="18">
        <v>7.44</v>
      </c>
      <c r="Q273" s="18">
        <v>-33.72</v>
      </c>
      <c r="R273" s="18">
        <v>1163.28</v>
      </c>
      <c r="S273" s="18">
        <f t="shared" si="9"/>
        <v>47452.23999999994</v>
      </c>
      <c r="T273" s="18">
        <f>MAX(0,MAX($S$7:S273))-S273</f>
        <v>0</v>
      </c>
      <c r="U273" s="9" t="s">
        <v>30</v>
      </c>
      <c r="V273" s="11">
        <v>9</v>
      </c>
    </row>
    <row r="274" spans="1:22" x14ac:dyDescent="0.25">
      <c r="A274" s="11">
        <v>268</v>
      </c>
      <c r="B274" s="25">
        <v>44557</v>
      </c>
      <c r="C274" s="9" t="s">
        <v>103</v>
      </c>
      <c r="D274" s="25">
        <v>44557</v>
      </c>
      <c r="E274" s="9" t="s">
        <v>84</v>
      </c>
      <c r="F274" s="9" t="s">
        <v>85</v>
      </c>
      <c r="G274" s="9" t="s">
        <v>13</v>
      </c>
      <c r="H274" s="9" t="s">
        <v>86</v>
      </c>
      <c r="I274" s="11">
        <v>6</v>
      </c>
      <c r="J274" s="26">
        <v>16473.75</v>
      </c>
      <c r="K274" s="26">
        <v>16568.25</v>
      </c>
      <c r="L274" s="26">
        <v>16393.5</v>
      </c>
      <c r="M274" s="26">
        <v>16585</v>
      </c>
      <c r="N274" s="27">
        <f t="shared" si="8"/>
        <v>94.5</v>
      </c>
      <c r="O274" s="18">
        <v>1126.56</v>
      </c>
      <c r="P274" s="18">
        <v>7.44</v>
      </c>
      <c r="Q274" s="18">
        <v>-144.72</v>
      </c>
      <c r="R274" s="18">
        <v>1148.28</v>
      </c>
      <c r="S274" s="18">
        <f t="shared" si="9"/>
        <v>48578.799999999937</v>
      </c>
      <c r="T274" s="18">
        <f>MAX(0,MAX($S$7:S274))-S274</f>
        <v>0</v>
      </c>
      <c r="U274" s="9" t="s">
        <v>36</v>
      </c>
      <c r="V274" s="11">
        <v>71</v>
      </c>
    </row>
    <row r="275" spans="1:22" x14ac:dyDescent="0.25">
      <c r="A275" s="11">
        <v>269</v>
      </c>
      <c r="B275" s="25">
        <v>44558</v>
      </c>
      <c r="C275" s="9" t="s">
        <v>100</v>
      </c>
      <c r="D275" s="25">
        <v>44558</v>
      </c>
      <c r="E275" s="9" t="s">
        <v>114</v>
      </c>
      <c r="F275" s="9" t="s">
        <v>89</v>
      </c>
      <c r="G275" s="9" t="s">
        <v>21</v>
      </c>
      <c r="H275" s="9" t="s">
        <v>102</v>
      </c>
      <c r="I275" s="11">
        <v>6</v>
      </c>
      <c r="J275" s="26">
        <v>16561</v>
      </c>
      <c r="K275" s="26">
        <v>16560.25</v>
      </c>
      <c r="L275" s="26">
        <v>16611.75</v>
      </c>
      <c r="M275" s="26">
        <v>16560.25</v>
      </c>
      <c r="N275" s="27">
        <f t="shared" si="8"/>
        <v>0.75</v>
      </c>
      <c r="O275" s="18">
        <v>1.56</v>
      </c>
      <c r="P275" s="18">
        <v>7.44</v>
      </c>
      <c r="Q275" s="18">
        <v>-162.72</v>
      </c>
      <c r="R275" s="18">
        <v>5.28</v>
      </c>
      <c r="S275" s="18">
        <f t="shared" si="9"/>
        <v>48580.359999999935</v>
      </c>
      <c r="T275" s="18">
        <f>MAX(0,MAX($S$7:S275))-S275</f>
        <v>0</v>
      </c>
      <c r="U275" s="9" t="s">
        <v>30</v>
      </c>
      <c r="V275" s="11">
        <v>1</v>
      </c>
    </row>
    <row r="276" spans="1:22" x14ac:dyDescent="0.25">
      <c r="A276" s="11">
        <v>270</v>
      </c>
      <c r="B276" s="25">
        <v>44560</v>
      </c>
      <c r="C276" s="9" t="s">
        <v>116</v>
      </c>
      <c r="D276" s="25">
        <v>44560</v>
      </c>
      <c r="E276" s="9" t="s">
        <v>149</v>
      </c>
      <c r="F276" s="9" t="s">
        <v>85</v>
      </c>
      <c r="G276" s="9" t="s">
        <v>13</v>
      </c>
      <c r="H276" s="9" t="s">
        <v>86</v>
      </c>
      <c r="I276" s="11">
        <v>6</v>
      </c>
      <c r="J276" s="26">
        <v>16544.5</v>
      </c>
      <c r="K276" s="26">
        <v>16464</v>
      </c>
      <c r="L276" s="26">
        <v>16464.25</v>
      </c>
      <c r="M276" s="26">
        <v>16643.5</v>
      </c>
      <c r="N276" s="27">
        <f t="shared" si="8"/>
        <v>-80.5</v>
      </c>
      <c r="O276" s="18">
        <v>-973.44</v>
      </c>
      <c r="P276" s="18">
        <v>7.44</v>
      </c>
      <c r="Q276" s="18">
        <v>-969.72</v>
      </c>
      <c r="R276" s="18">
        <v>182.28</v>
      </c>
      <c r="S276" s="18">
        <f t="shared" si="9"/>
        <v>47606.919999999933</v>
      </c>
      <c r="T276" s="18">
        <f>MAX(0,MAX($S$7:S276))-S276</f>
        <v>973.44000000000233</v>
      </c>
      <c r="U276" s="9" t="s">
        <v>32</v>
      </c>
      <c r="V276" s="11">
        <v>45</v>
      </c>
    </row>
    <row r="277" spans="1:22" x14ac:dyDescent="0.25">
      <c r="A277" s="11">
        <v>271</v>
      </c>
      <c r="B277" s="25">
        <v>44561</v>
      </c>
      <c r="C277" s="9" t="s">
        <v>87</v>
      </c>
      <c r="D277" s="25">
        <v>44561</v>
      </c>
      <c r="E277" s="9" t="s">
        <v>103</v>
      </c>
      <c r="F277" s="9" t="s">
        <v>89</v>
      </c>
      <c r="G277" s="9" t="s">
        <v>15</v>
      </c>
      <c r="H277" s="9" t="s">
        <v>86</v>
      </c>
      <c r="I277" s="11">
        <v>6</v>
      </c>
      <c r="J277" s="26">
        <v>16363.5</v>
      </c>
      <c r="K277" s="26">
        <v>16408.5</v>
      </c>
      <c r="L277" s="26">
        <v>16408.25</v>
      </c>
      <c r="M277" s="26">
        <v>16327.16</v>
      </c>
      <c r="N277" s="27">
        <f t="shared" si="8"/>
        <v>-45</v>
      </c>
      <c r="O277" s="18">
        <v>-547.44000000000005</v>
      </c>
      <c r="P277" s="18">
        <v>7.44</v>
      </c>
      <c r="Q277" s="18">
        <v>-543.72</v>
      </c>
      <c r="R277" s="18">
        <v>29.28</v>
      </c>
      <c r="S277" s="18">
        <f t="shared" si="9"/>
        <v>47059.47999999993</v>
      </c>
      <c r="T277" s="18">
        <f>MAX(0,MAX($S$7:S277))-S277</f>
        <v>1520.8800000000047</v>
      </c>
      <c r="U277" s="9" t="s">
        <v>32</v>
      </c>
      <c r="V277" s="11">
        <v>1</v>
      </c>
    </row>
    <row r="278" spans="1:22" x14ac:dyDescent="0.25">
      <c r="A278" s="11">
        <v>272</v>
      </c>
      <c r="B278" s="25">
        <v>44564</v>
      </c>
      <c r="C278" s="9" t="s">
        <v>108</v>
      </c>
      <c r="D278" s="25">
        <v>44564</v>
      </c>
      <c r="E278" s="9" t="s">
        <v>84</v>
      </c>
      <c r="F278" s="9" t="s">
        <v>85</v>
      </c>
      <c r="G278" s="9" t="s">
        <v>13</v>
      </c>
      <c r="H278" s="9" t="s">
        <v>96</v>
      </c>
      <c r="I278" s="11">
        <v>6</v>
      </c>
      <c r="J278" s="26">
        <v>16493.75</v>
      </c>
      <c r="K278" s="26">
        <v>16496.5</v>
      </c>
      <c r="L278" s="26">
        <v>16413.5</v>
      </c>
      <c r="M278" s="26">
        <v>16585</v>
      </c>
      <c r="N278" s="27">
        <f t="shared" si="8"/>
        <v>2.75</v>
      </c>
      <c r="O278" s="18">
        <v>25.56</v>
      </c>
      <c r="P278" s="18">
        <v>7.44</v>
      </c>
      <c r="Q278" s="18">
        <v>-525.72</v>
      </c>
      <c r="R278" s="18">
        <v>41.28</v>
      </c>
      <c r="S278" s="18">
        <f t="shared" si="9"/>
        <v>47085.039999999928</v>
      </c>
      <c r="T278" s="18">
        <f>MAX(0,MAX($S$7:S278))-S278</f>
        <v>1495.320000000007</v>
      </c>
      <c r="U278" s="9" t="s">
        <v>36</v>
      </c>
      <c r="V278" s="11">
        <v>15</v>
      </c>
    </row>
    <row r="279" spans="1:22" x14ac:dyDescent="0.25">
      <c r="A279" s="11">
        <v>273</v>
      </c>
      <c r="B279" s="25">
        <v>44571</v>
      </c>
      <c r="C279" s="9" t="s">
        <v>87</v>
      </c>
      <c r="D279" s="25">
        <v>44571</v>
      </c>
      <c r="E279" s="9" t="s">
        <v>134</v>
      </c>
      <c r="F279" s="9" t="s">
        <v>89</v>
      </c>
      <c r="G279" s="9" t="s">
        <v>15</v>
      </c>
      <c r="H279" s="9" t="s">
        <v>86</v>
      </c>
      <c r="I279" s="11">
        <v>6</v>
      </c>
      <c r="J279" s="26">
        <v>15226</v>
      </c>
      <c r="K279" s="26">
        <v>15224.5</v>
      </c>
      <c r="L279" s="26">
        <v>15306.25</v>
      </c>
      <c r="M279" s="26">
        <v>15102.1</v>
      </c>
      <c r="N279" s="27">
        <f t="shared" si="8"/>
        <v>1.5</v>
      </c>
      <c r="O279" s="18">
        <v>10.56</v>
      </c>
      <c r="P279" s="18">
        <v>7.44</v>
      </c>
      <c r="Q279" s="18">
        <v>-501.72</v>
      </c>
      <c r="R279" s="18">
        <v>878.28</v>
      </c>
      <c r="S279" s="18">
        <f t="shared" si="9"/>
        <v>47095.599999999926</v>
      </c>
      <c r="T279" s="18">
        <f>MAX(0,MAX($S$7:S279))-S279</f>
        <v>1484.7600000000093</v>
      </c>
      <c r="U279" s="9" t="s">
        <v>34</v>
      </c>
      <c r="V279" s="11">
        <v>13</v>
      </c>
    </row>
    <row r="280" spans="1:22" x14ac:dyDescent="0.25">
      <c r="A280" s="11">
        <v>274</v>
      </c>
      <c r="B280" s="25">
        <v>44579</v>
      </c>
      <c r="C280" s="9" t="s">
        <v>131</v>
      </c>
      <c r="D280" s="25">
        <v>44579</v>
      </c>
      <c r="E280" s="9" t="s">
        <v>84</v>
      </c>
      <c r="F280" s="9" t="s">
        <v>89</v>
      </c>
      <c r="G280" s="9" t="s">
        <v>13</v>
      </c>
      <c r="H280" s="9" t="s">
        <v>86</v>
      </c>
      <c r="I280" s="11">
        <v>10</v>
      </c>
      <c r="J280" s="26">
        <v>15263.75</v>
      </c>
      <c r="K280" s="26">
        <v>15218</v>
      </c>
      <c r="L280" s="26">
        <v>15344</v>
      </c>
      <c r="M280" s="26">
        <v>15165</v>
      </c>
      <c r="N280" s="27">
        <f t="shared" si="8"/>
        <v>45.75</v>
      </c>
      <c r="O280" s="18">
        <v>902.6</v>
      </c>
      <c r="P280" s="18">
        <v>12.4</v>
      </c>
      <c r="Q280" s="18">
        <v>-1316.2</v>
      </c>
      <c r="R280" s="18">
        <v>1853.8</v>
      </c>
      <c r="S280" s="18">
        <f t="shared" si="9"/>
        <v>47998.199999999924</v>
      </c>
      <c r="T280" s="18">
        <f>MAX(0,MAX($S$7:S280))-S280</f>
        <v>582.16000000001077</v>
      </c>
      <c r="U280" s="9" t="s">
        <v>36</v>
      </c>
      <c r="V280" s="11">
        <v>39</v>
      </c>
    </row>
    <row r="281" spans="1:22" x14ac:dyDescent="0.25">
      <c r="A281" s="11">
        <v>275</v>
      </c>
      <c r="B281" s="25">
        <v>44580</v>
      </c>
      <c r="C281" s="9" t="s">
        <v>119</v>
      </c>
      <c r="D281" s="25">
        <v>44580</v>
      </c>
      <c r="E281" s="9" t="s">
        <v>137</v>
      </c>
      <c r="F281" s="9" t="s">
        <v>85</v>
      </c>
      <c r="G281" s="9" t="s">
        <v>17</v>
      </c>
      <c r="H281" s="9" t="s">
        <v>96</v>
      </c>
      <c r="I281" s="11">
        <v>2</v>
      </c>
      <c r="J281" s="26">
        <v>15205.25</v>
      </c>
      <c r="K281" s="26">
        <v>15149.25</v>
      </c>
      <c r="L281" s="26">
        <v>15149.5</v>
      </c>
      <c r="M281" s="26">
        <v>15285</v>
      </c>
      <c r="N281" s="27">
        <f t="shared" si="8"/>
        <v>-56</v>
      </c>
      <c r="O281" s="18">
        <v>-226.48</v>
      </c>
      <c r="P281" s="18">
        <v>2.48</v>
      </c>
      <c r="Q281" s="18">
        <v>-225.24</v>
      </c>
      <c r="R281" s="18">
        <v>40.76</v>
      </c>
      <c r="S281" s="18">
        <f t="shared" si="9"/>
        <v>47771.719999999921</v>
      </c>
      <c r="T281" s="18">
        <f>MAX(0,MAX($S$7:S281))-S281</f>
        <v>808.64000000001397</v>
      </c>
      <c r="U281" s="9" t="s">
        <v>32</v>
      </c>
      <c r="V281" s="11">
        <v>9</v>
      </c>
    </row>
    <row r="282" spans="1:22" x14ac:dyDescent="0.25">
      <c r="A282" s="11">
        <v>276</v>
      </c>
      <c r="B282" s="25">
        <v>44582</v>
      </c>
      <c r="C282" s="9" t="s">
        <v>110</v>
      </c>
      <c r="D282" s="25">
        <v>44582</v>
      </c>
      <c r="E282" s="9" t="s">
        <v>99</v>
      </c>
      <c r="F282" s="9" t="s">
        <v>89</v>
      </c>
      <c r="G282" s="9" t="s">
        <v>15</v>
      </c>
      <c r="H282" s="9" t="s">
        <v>86</v>
      </c>
      <c r="I282" s="11">
        <v>6</v>
      </c>
      <c r="J282" s="26">
        <v>14599.75</v>
      </c>
      <c r="K282" s="26">
        <v>14598.25</v>
      </c>
      <c r="L282" s="26">
        <v>14680</v>
      </c>
      <c r="M282" s="26">
        <v>14531.25</v>
      </c>
      <c r="N282" s="27">
        <f t="shared" si="8"/>
        <v>1.5</v>
      </c>
      <c r="O282" s="18">
        <v>10.56</v>
      </c>
      <c r="P282" s="18">
        <v>7.44</v>
      </c>
      <c r="Q282" s="18">
        <v>-405.72</v>
      </c>
      <c r="R282" s="18">
        <v>806.28</v>
      </c>
      <c r="S282" s="18">
        <f t="shared" si="9"/>
        <v>47782.279999999919</v>
      </c>
      <c r="T282" s="18">
        <f>MAX(0,MAX($S$7:S282))-S282</f>
        <v>798.0800000000163</v>
      </c>
      <c r="U282" s="9" t="s">
        <v>34</v>
      </c>
      <c r="V282" s="11">
        <v>3</v>
      </c>
    </row>
    <row r="283" spans="1:22" x14ac:dyDescent="0.25">
      <c r="A283" s="11">
        <v>277</v>
      </c>
      <c r="B283" s="25">
        <v>44585</v>
      </c>
      <c r="C283" s="9" t="s">
        <v>94</v>
      </c>
      <c r="D283" s="25">
        <v>44585</v>
      </c>
      <c r="E283" s="9" t="s">
        <v>143</v>
      </c>
      <c r="F283" s="9" t="s">
        <v>85</v>
      </c>
      <c r="G283" s="9" t="s">
        <v>17</v>
      </c>
      <c r="H283" s="9" t="s">
        <v>96</v>
      </c>
      <c r="I283" s="11">
        <v>2</v>
      </c>
      <c r="J283" s="26">
        <v>14088</v>
      </c>
      <c r="K283" s="26">
        <v>14007.5</v>
      </c>
      <c r="L283" s="26">
        <v>14007.75</v>
      </c>
      <c r="M283" s="26">
        <v>14185</v>
      </c>
      <c r="N283" s="27">
        <f t="shared" si="8"/>
        <v>-80.5</v>
      </c>
      <c r="O283" s="18">
        <v>-324.48</v>
      </c>
      <c r="P283" s="18">
        <v>2.48</v>
      </c>
      <c r="Q283" s="18">
        <v>-323.24</v>
      </c>
      <c r="R283" s="18">
        <v>312.76</v>
      </c>
      <c r="S283" s="18">
        <f t="shared" si="9"/>
        <v>47457.799999999916</v>
      </c>
      <c r="T283" s="18">
        <f>MAX(0,MAX($S$7:S283))-S283</f>
        <v>1122.5600000000195</v>
      </c>
      <c r="U283" s="9" t="s">
        <v>32</v>
      </c>
      <c r="V283" s="11">
        <v>10</v>
      </c>
    </row>
    <row r="284" spans="1:22" x14ac:dyDescent="0.25">
      <c r="A284" s="11">
        <v>278</v>
      </c>
      <c r="B284" s="25">
        <v>44593</v>
      </c>
      <c r="C284" s="9" t="s">
        <v>98</v>
      </c>
      <c r="D284" s="25">
        <v>44593</v>
      </c>
      <c r="E284" s="9" t="s">
        <v>99</v>
      </c>
      <c r="F284" s="9" t="s">
        <v>89</v>
      </c>
      <c r="G284" s="9" t="s">
        <v>13</v>
      </c>
      <c r="H284" s="9" t="s">
        <v>96</v>
      </c>
      <c r="I284" s="11">
        <v>6</v>
      </c>
      <c r="J284" s="26">
        <v>14780.5</v>
      </c>
      <c r="K284" s="26">
        <v>14861</v>
      </c>
      <c r="L284" s="26">
        <v>14860.75</v>
      </c>
      <c r="M284" s="26">
        <v>14715</v>
      </c>
      <c r="N284" s="27">
        <f t="shared" si="8"/>
        <v>-80.5</v>
      </c>
      <c r="O284" s="18">
        <v>-973.44</v>
      </c>
      <c r="P284" s="18">
        <v>7.44</v>
      </c>
      <c r="Q284" s="18">
        <v>-969.72</v>
      </c>
      <c r="R284" s="18">
        <v>14.28</v>
      </c>
      <c r="S284" s="18">
        <f t="shared" si="9"/>
        <v>46484.359999999913</v>
      </c>
      <c r="T284" s="18">
        <f>MAX(0,MAX($S$7:S284))-S284</f>
        <v>2096.0000000000218</v>
      </c>
      <c r="U284" s="9" t="s">
        <v>32</v>
      </c>
      <c r="V284" s="11">
        <v>2</v>
      </c>
    </row>
    <row r="285" spans="1:22" x14ac:dyDescent="0.25">
      <c r="A285" s="11">
        <v>279</v>
      </c>
      <c r="B285" s="25">
        <v>44593</v>
      </c>
      <c r="C285" s="9" t="s">
        <v>135</v>
      </c>
      <c r="D285" s="25">
        <v>44593</v>
      </c>
      <c r="E285" s="9" t="s">
        <v>124</v>
      </c>
      <c r="F285" s="9" t="s">
        <v>89</v>
      </c>
      <c r="G285" s="9" t="s">
        <v>13</v>
      </c>
      <c r="H285" s="9" t="s">
        <v>86</v>
      </c>
      <c r="I285" s="11">
        <v>6</v>
      </c>
      <c r="J285" s="26">
        <v>14774.75</v>
      </c>
      <c r="K285" s="26">
        <v>14855.25</v>
      </c>
      <c r="L285" s="26">
        <v>14855</v>
      </c>
      <c r="M285" s="26">
        <v>14665</v>
      </c>
      <c r="N285" s="27">
        <f t="shared" si="8"/>
        <v>-80.5</v>
      </c>
      <c r="O285" s="18">
        <v>-973.44</v>
      </c>
      <c r="P285" s="18">
        <v>7.44</v>
      </c>
      <c r="Q285" s="18">
        <v>-969.72</v>
      </c>
      <c r="R285" s="18">
        <v>203.28</v>
      </c>
      <c r="S285" s="18">
        <f t="shared" si="9"/>
        <v>45510.919999999911</v>
      </c>
      <c r="T285" s="18">
        <f>MAX(0,MAX($S$7:S285))-S285</f>
        <v>3069.4400000000242</v>
      </c>
      <c r="U285" s="9" t="s">
        <v>32</v>
      </c>
      <c r="V285" s="11">
        <v>3</v>
      </c>
    </row>
    <row r="286" spans="1:22" x14ac:dyDescent="0.25">
      <c r="A286" s="11">
        <v>280</v>
      </c>
      <c r="B286" s="25">
        <v>44594</v>
      </c>
      <c r="C286" s="9" t="s">
        <v>100</v>
      </c>
      <c r="D286" s="25">
        <v>44594</v>
      </c>
      <c r="E286" s="9" t="s">
        <v>143</v>
      </c>
      <c r="F286" s="9" t="s">
        <v>89</v>
      </c>
      <c r="G286" s="9" t="s">
        <v>21</v>
      </c>
      <c r="H286" s="9" t="s">
        <v>102</v>
      </c>
      <c r="I286" s="11">
        <v>6</v>
      </c>
      <c r="J286" s="26">
        <v>15084.25</v>
      </c>
      <c r="K286" s="26">
        <v>14991.25</v>
      </c>
      <c r="L286" s="26">
        <v>15178.25</v>
      </c>
      <c r="M286" s="26">
        <v>14991.25</v>
      </c>
      <c r="N286" s="27">
        <f t="shared" si="8"/>
        <v>93</v>
      </c>
      <c r="O286" s="18">
        <v>1108.56</v>
      </c>
      <c r="P286" s="18">
        <v>7.44</v>
      </c>
      <c r="Q286" s="18">
        <v>-1017.72</v>
      </c>
      <c r="R286" s="18">
        <v>1112.28</v>
      </c>
      <c r="S286" s="18">
        <f t="shared" si="9"/>
        <v>46619.479999999909</v>
      </c>
      <c r="T286" s="18">
        <f>MAX(0,MAX($S$7:S286))-S286</f>
        <v>1960.8800000000265</v>
      </c>
      <c r="U286" s="9" t="s">
        <v>30</v>
      </c>
      <c r="V286" s="11">
        <v>18</v>
      </c>
    </row>
    <row r="287" spans="1:22" x14ac:dyDescent="0.25">
      <c r="A287" s="11">
        <v>281</v>
      </c>
      <c r="B287" s="25">
        <v>44594</v>
      </c>
      <c r="C287" s="9" t="s">
        <v>153</v>
      </c>
      <c r="D287" s="25">
        <v>44594</v>
      </c>
      <c r="E287" s="9" t="s">
        <v>125</v>
      </c>
      <c r="F287" s="9" t="s">
        <v>89</v>
      </c>
      <c r="G287" s="9" t="s">
        <v>13</v>
      </c>
      <c r="H287" s="9" t="s">
        <v>86</v>
      </c>
      <c r="I287" s="11">
        <v>6</v>
      </c>
      <c r="J287" s="26">
        <v>15035.75</v>
      </c>
      <c r="K287" s="26">
        <v>15116.25</v>
      </c>
      <c r="L287" s="26">
        <v>15116</v>
      </c>
      <c r="M287" s="26">
        <v>14965</v>
      </c>
      <c r="N287" s="27">
        <f t="shared" si="8"/>
        <v>-80.5</v>
      </c>
      <c r="O287" s="18">
        <v>-973.44</v>
      </c>
      <c r="P287" s="18">
        <v>7.44</v>
      </c>
      <c r="Q287" s="18">
        <v>-969.72</v>
      </c>
      <c r="R287" s="18">
        <v>281.27999999999997</v>
      </c>
      <c r="S287" s="18">
        <f t="shared" si="9"/>
        <v>45646.039999999906</v>
      </c>
      <c r="T287" s="18">
        <f>MAX(0,MAX($S$7:S287))-S287</f>
        <v>2934.3200000000288</v>
      </c>
      <c r="U287" s="9" t="s">
        <v>32</v>
      </c>
      <c r="V287" s="11">
        <v>8</v>
      </c>
    </row>
    <row r="288" spans="1:22" x14ac:dyDescent="0.25">
      <c r="A288" s="11">
        <v>282</v>
      </c>
      <c r="B288" s="25">
        <v>44594</v>
      </c>
      <c r="C288" s="9" t="s">
        <v>139</v>
      </c>
      <c r="D288" s="25">
        <v>44594</v>
      </c>
      <c r="E288" s="9" t="s">
        <v>162</v>
      </c>
      <c r="F288" s="9" t="s">
        <v>89</v>
      </c>
      <c r="G288" s="9" t="s">
        <v>13</v>
      </c>
      <c r="H288" s="9" t="s">
        <v>86</v>
      </c>
      <c r="I288" s="11">
        <v>6</v>
      </c>
      <c r="J288" s="26">
        <v>15052.5</v>
      </c>
      <c r="K288" s="26">
        <v>15015</v>
      </c>
      <c r="L288" s="26">
        <v>15103.35</v>
      </c>
      <c r="M288" s="26">
        <v>15015</v>
      </c>
      <c r="N288" s="27">
        <f t="shared" si="8"/>
        <v>37.5</v>
      </c>
      <c r="O288" s="18">
        <v>442.56</v>
      </c>
      <c r="P288" s="18">
        <v>7.44</v>
      </c>
      <c r="Q288" s="18">
        <v>-531.72</v>
      </c>
      <c r="R288" s="18">
        <v>446.28</v>
      </c>
      <c r="S288" s="18">
        <f t="shared" si="9"/>
        <v>46088.599999999904</v>
      </c>
      <c r="T288" s="18">
        <f>MAX(0,MAX($S$7:S288))-S288</f>
        <v>2491.7600000000311</v>
      </c>
      <c r="U288" s="9" t="s">
        <v>30</v>
      </c>
      <c r="V288" s="11">
        <v>13</v>
      </c>
    </row>
    <row r="289" spans="1:22" x14ac:dyDescent="0.25">
      <c r="A289" s="11">
        <v>283</v>
      </c>
      <c r="B289" s="25">
        <v>44595</v>
      </c>
      <c r="C289" s="9" t="s">
        <v>159</v>
      </c>
      <c r="D289" s="25">
        <v>44595</v>
      </c>
      <c r="E289" s="9" t="s">
        <v>142</v>
      </c>
      <c r="F289" s="9" t="s">
        <v>89</v>
      </c>
      <c r="G289" s="9" t="s">
        <v>13</v>
      </c>
      <c r="H289" s="9" t="s">
        <v>86</v>
      </c>
      <c r="I289" s="11">
        <v>10</v>
      </c>
      <c r="J289" s="26">
        <v>14665.5</v>
      </c>
      <c r="K289" s="26">
        <v>14565</v>
      </c>
      <c r="L289" s="26">
        <v>14745.75</v>
      </c>
      <c r="M289" s="26">
        <v>14565</v>
      </c>
      <c r="N289" s="27">
        <f t="shared" si="8"/>
        <v>100.5</v>
      </c>
      <c r="O289" s="18">
        <v>1997.6</v>
      </c>
      <c r="P289" s="18">
        <v>12.4</v>
      </c>
      <c r="Q289" s="18">
        <v>-946.2</v>
      </c>
      <c r="R289" s="18">
        <v>2003.8</v>
      </c>
      <c r="S289" s="18">
        <f t="shared" si="9"/>
        <v>48086.199999999903</v>
      </c>
      <c r="T289" s="18">
        <f>MAX(0,MAX($S$7:S289))-S289</f>
        <v>494.1600000000326</v>
      </c>
      <c r="U289" s="9" t="s">
        <v>30</v>
      </c>
      <c r="V289" s="11">
        <v>36</v>
      </c>
    </row>
    <row r="290" spans="1:22" x14ac:dyDescent="0.25">
      <c r="A290" s="11">
        <v>284</v>
      </c>
      <c r="B290" s="25">
        <v>44600</v>
      </c>
      <c r="C290" s="9" t="s">
        <v>100</v>
      </c>
      <c r="D290" s="25">
        <v>44600</v>
      </c>
      <c r="E290" s="9" t="s">
        <v>114</v>
      </c>
      <c r="F290" s="9" t="s">
        <v>85</v>
      </c>
      <c r="G290" s="9" t="s">
        <v>21</v>
      </c>
      <c r="H290" s="9" t="s">
        <v>102</v>
      </c>
      <c r="I290" s="11">
        <v>6</v>
      </c>
      <c r="J290" s="26">
        <v>14548.25</v>
      </c>
      <c r="K290" s="26">
        <v>14566</v>
      </c>
      <c r="L290" s="26">
        <v>14500.75</v>
      </c>
      <c r="M290" s="26">
        <v>14566</v>
      </c>
      <c r="N290" s="27">
        <f t="shared" si="8"/>
        <v>17.75</v>
      </c>
      <c r="O290" s="18">
        <v>205.56</v>
      </c>
      <c r="P290" s="18">
        <v>7.44</v>
      </c>
      <c r="Q290" s="18">
        <v>-174.72</v>
      </c>
      <c r="R290" s="18">
        <v>209.28</v>
      </c>
      <c r="S290" s="18">
        <f t="shared" si="9"/>
        <v>48291.7599999999</v>
      </c>
      <c r="T290" s="18">
        <f>MAX(0,MAX($S$7:S290))-S290</f>
        <v>288.60000000003492</v>
      </c>
      <c r="U290" s="9" t="s">
        <v>30</v>
      </c>
      <c r="V290" s="11">
        <v>1</v>
      </c>
    </row>
    <row r="291" spans="1:22" x14ac:dyDescent="0.25">
      <c r="A291" s="11">
        <v>285</v>
      </c>
      <c r="B291" s="25">
        <v>44601</v>
      </c>
      <c r="C291" s="9" t="s">
        <v>100</v>
      </c>
      <c r="D291" s="25">
        <v>44601</v>
      </c>
      <c r="E291" s="9" t="s">
        <v>107</v>
      </c>
      <c r="F291" s="9" t="s">
        <v>89</v>
      </c>
      <c r="G291" s="9" t="s">
        <v>21</v>
      </c>
      <c r="H291" s="9" t="s">
        <v>102</v>
      </c>
      <c r="I291" s="11">
        <v>6</v>
      </c>
      <c r="J291" s="26">
        <v>14917.75</v>
      </c>
      <c r="K291" s="26">
        <v>14952</v>
      </c>
      <c r="L291" s="26">
        <v>14951.75</v>
      </c>
      <c r="M291" s="26">
        <v>14733.25</v>
      </c>
      <c r="N291" s="27">
        <f t="shared" si="8"/>
        <v>-34.25</v>
      </c>
      <c r="O291" s="18">
        <v>-418.44</v>
      </c>
      <c r="P291" s="18">
        <v>7.44</v>
      </c>
      <c r="Q291" s="18">
        <v>-414.72</v>
      </c>
      <c r="R291" s="18">
        <v>779.28</v>
      </c>
      <c r="S291" s="18">
        <f t="shared" si="9"/>
        <v>47873.319999999898</v>
      </c>
      <c r="T291" s="18">
        <f>MAX(0,MAX($S$7:S291))-S291</f>
        <v>707.04000000003725</v>
      </c>
      <c r="U291" s="9" t="s">
        <v>32</v>
      </c>
      <c r="V291" s="11">
        <v>16</v>
      </c>
    </row>
    <row r="292" spans="1:22" x14ac:dyDescent="0.25">
      <c r="A292" s="11">
        <v>286</v>
      </c>
      <c r="B292" s="25">
        <v>44606</v>
      </c>
      <c r="C292" s="9" t="s">
        <v>162</v>
      </c>
      <c r="D292" s="25">
        <v>44606</v>
      </c>
      <c r="E292" s="9" t="s">
        <v>142</v>
      </c>
      <c r="F292" s="9" t="s">
        <v>85</v>
      </c>
      <c r="G292" s="9" t="s">
        <v>17</v>
      </c>
      <c r="H292" s="9" t="s">
        <v>113</v>
      </c>
      <c r="I292" s="11">
        <v>2</v>
      </c>
      <c r="J292" s="26">
        <v>14205.75</v>
      </c>
      <c r="K292" s="26">
        <v>14285</v>
      </c>
      <c r="L292" s="26">
        <v>14125.5</v>
      </c>
      <c r="M292" s="26">
        <v>14285</v>
      </c>
      <c r="N292" s="27">
        <f t="shared" si="8"/>
        <v>79.25</v>
      </c>
      <c r="O292" s="18">
        <v>314.52</v>
      </c>
      <c r="P292" s="18">
        <v>2.48</v>
      </c>
      <c r="Q292" s="18">
        <v>-149.24</v>
      </c>
      <c r="R292" s="18">
        <v>315.76</v>
      </c>
      <c r="S292" s="18">
        <f t="shared" si="9"/>
        <v>48187.839999999895</v>
      </c>
      <c r="T292" s="18">
        <f>MAX(0,MAX($S$7:S292))-S292</f>
        <v>392.52000000004045</v>
      </c>
      <c r="U292" s="9" t="s">
        <v>30</v>
      </c>
      <c r="V292" s="11">
        <v>13</v>
      </c>
    </row>
    <row r="293" spans="1:22" x14ac:dyDescent="0.25">
      <c r="A293" s="11">
        <v>287</v>
      </c>
      <c r="B293" s="25">
        <v>44608</v>
      </c>
      <c r="C293" s="9" t="s">
        <v>110</v>
      </c>
      <c r="D293" s="25">
        <v>44608</v>
      </c>
      <c r="E293" s="9" t="s">
        <v>115</v>
      </c>
      <c r="F293" s="9" t="s">
        <v>89</v>
      </c>
      <c r="G293" s="9" t="s">
        <v>13</v>
      </c>
      <c r="H293" s="9" t="s">
        <v>86</v>
      </c>
      <c r="I293" s="11">
        <v>6</v>
      </c>
      <c r="J293" s="26">
        <v>14419.75</v>
      </c>
      <c r="K293" s="26">
        <v>14500.25</v>
      </c>
      <c r="L293" s="26">
        <v>14500</v>
      </c>
      <c r="M293" s="26">
        <v>14315</v>
      </c>
      <c r="N293" s="27">
        <f t="shared" si="8"/>
        <v>-80.5</v>
      </c>
      <c r="O293" s="18">
        <v>-973.44</v>
      </c>
      <c r="P293" s="18">
        <v>7.44</v>
      </c>
      <c r="Q293" s="18">
        <v>-969.72</v>
      </c>
      <c r="R293" s="18">
        <v>413.28</v>
      </c>
      <c r="S293" s="18">
        <f t="shared" si="9"/>
        <v>47214.399999999892</v>
      </c>
      <c r="T293" s="18">
        <f>MAX(0,MAX($S$7:S293))-S293</f>
        <v>1365.9600000000428</v>
      </c>
      <c r="U293" s="9" t="s">
        <v>32</v>
      </c>
      <c r="V293" s="11">
        <v>46</v>
      </c>
    </row>
    <row r="294" spans="1:22" x14ac:dyDescent="0.25">
      <c r="A294" s="11">
        <v>288</v>
      </c>
      <c r="B294" s="25">
        <v>44609</v>
      </c>
      <c r="C294" s="9" t="s">
        <v>100</v>
      </c>
      <c r="D294" s="25">
        <v>44609</v>
      </c>
      <c r="E294" s="9" t="s">
        <v>114</v>
      </c>
      <c r="F294" s="9" t="s">
        <v>85</v>
      </c>
      <c r="G294" s="9" t="s">
        <v>21</v>
      </c>
      <c r="H294" s="9" t="s">
        <v>102</v>
      </c>
      <c r="I294" s="11">
        <v>6</v>
      </c>
      <c r="J294" s="26">
        <v>14476</v>
      </c>
      <c r="K294" s="26">
        <v>14448.25</v>
      </c>
      <c r="L294" s="26">
        <v>14448.5</v>
      </c>
      <c r="M294" s="26">
        <v>14601.25</v>
      </c>
      <c r="N294" s="27">
        <f t="shared" si="8"/>
        <v>-27.75</v>
      </c>
      <c r="O294" s="18">
        <v>-340.44</v>
      </c>
      <c r="P294" s="18">
        <v>7.44</v>
      </c>
      <c r="Q294" s="18">
        <v>-336.72</v>
      </c>
      <c r="R294" s="18">
        <v>74.28</v>
      </c>
      <c r="S294" s="18">
        <f t="shared" si="9"/>
        <v>46873.95999999989</v>
      </c>
      <c r="T294" s="18">
        <f>MAX(0,MAX($S$7:S294))-S294</f>
        <v>1706.4000000000451</v>
      </c>
      <c r="U294" s="9" t="s">
        <v>32</v>
      </c>
      <c r="V294" s="11">
        <v>1</v>
      </c>
    </row>
    <row r="295" spans="1:22" x14ac:dyDescent="0.25">
      <c r="A295" s="11">
        <v>289</v>
      </c>
      <c r="B295" s="25">
        <v>44609</v>
      </c>
      <c r="C295" s="9" t="s">
        <v>97</v>
      </c>
      <c r="D295" s="25">
        <v>44609</v>
      </c>
      <c r="E295" s="9" t="s">
        <v>143</v>
      </c>
      <c r="F295" s="9" t="s">
        <v>89</v>
      </c>
      <c r="G295" s="9" t="s">
        <v>15</v>
      </c>
      <c r="H295" s="9" t="s">
        <v>86</v>
      </c>
      <c r="I295" s="11">
        <v>6</v>
      </c>
      <c r="J295" s="26">
        <v>14387</v>
      </c>
      <c r="K295" s="26">
        <v>14385.5</v>
      </c>
      <c r="L295" s="26">
        <v>14467.25</v>
      </c>
      <c r="M295" s="26">
        <v>14238.25</v>
      </c>
      <c r="N295" s="27">
        <f t="shared" si="8"/>
        <v>1.5</v>
      </c>
      <c r="O295" s="18">
        <v>10.56</v>
      </c>
      <c r="P295" s="18">
        <v>7.44</v>
      </c>
      <c r="Q295" s="18">
        <v>-525.72</v>
      </c>
      <c r="R295" s="18">
        <v>776.28</v>
      </c>
      <c r="S295" s="18">
        <f t="shared" si="9"/>
        <v>46884.519999999888</v>
      </c>
      <c r="T295" s="18">
        <f>MAX(0,MAX($S$7:S295))-S295</f>
        <v>1695.8400000000474</v>
      </c>
      <c r="U295" s="9" t="s">
        <v>34</v>
      </c>
      <c r="V295" s="11">
        <v>16</v>
      </c>
    </row>
    <row r="296" spans="1:22" x14ac:dyDescent="0.25">
      <c r="A296" s="11">
        <v>290</v>
      </c>
      <c r="B296" s="25">
        <v>44614</v>
      </c>
      <c r="C296" s="9" t="s">
        <v>110</v>
      </c>
      <c r="D296" s="25">
        <v>44614</v>
      </c>
      <c r="E296" s="9" t="s">
        <v>101</v>
      </c>
      <c r="F296" s="9" t="s">
        <v>85</v>
      </c>
      <c r="G296" s="9" t="s">
        <v>15</v>
      </c>
      <c r="H296" s="9" t="s">
        <v>86</v>
      </c>
      <c r="I296" s="11">
        <v>6</v>
      </c>
      <c r="J296" s="26">
        <v>14043.75</v>
      </c>
      <c r="K296" s="26">
        <v>14045.25</v>
      </c>
      <c r="L296" s="26">
        <v>13970.75</v>
      </c>
      <c r="M296" s="26">
        <v>14174.25</v>
      </c>
      <c r="N296" s="27">
        <f t="shared" si="8"/>
        <v>1.5</v>
      </c>
      <c r="O296" s="18">
        <v>10.56</v>
      </c>
      <c r="P296" s="18">
        <v>7.44</v>
      </c>
      <c r="Q296" s="18">
        <v>-177.72</v>
      </c>
      <c r="R296" s="18">
        <v>776.28</v>
      </c>
      <c r="S296" s="18">
        <f t="shared" si="9"/>
        <v>46895.079999999885</v>
      </c>
      <c r="T296" s="18">
        <f>MAX(0,MAX($S$7:S296))-S296</f>
        <v>1685.2800000000498</v>
      </c>
      <c r="U296" s="9" t="s">
        <v>34</v>
      </c>
      <c r="V296" s="11">
        <v>4</v>
      </c>
    </row>
    <row r="297" spans="1:22" x14ac:dyDescent="0.25">
      <c r="A297" s="11">
        <v>291</v>
      </c>
      <c r="B297" s="25">
        <v>44614</v>
      </c>
      <c r="C297" s="9" t="s">
        <v>162</v>
      </c>
      <c r="D297" s="25">
        <v>44614</v>
      </c>
      <c r="E297" s="9" t="s">
        <v>95</v>
      </c>
      <c r="F297" s="9" t="s">
        <v>85</v>
      </c>
      <c r="G297" s="9" t="s">
        <v>17</v>
      </c>
      <c r="H297" s="9" t="s">
        <v>113</v>
      </c>
      <c r="I297" s="11">
        <v>2</v>
      </c>
      <c r="J297" s="26">
        <v>13809</v>
      </c>
      <c r="K297" s="26">
        <v>13894.25</v>
      </c>
      <c r="L297" s="26">
        <v>13746.75</v>
      </c>
      <c r="M297" s="26">
        <v>13894.12</v>
      </c>
      <c r="N297" s="27">
        <f t="shared" si="8"/>
        <v>85.25</v>
      </c>
      <c r="O297" s="18">
        <v>338.52</v>
      </c>
      <c r="P297" s="18">
        <v>2.48</v>
      </c>
      <c r="Q297" s="18">
        <v>-161.24</v>
      </c>
      <c r="R297" s="18">
        <v>339.76</v>
      </c>
      <c r="S297" s="18">
        <f t="shared" si="9"/>
        <v>47233.599999999882</v>
      </c>
      <c r="T297" s="18">
        <f>MAX(0,MAX($S$7:S297))-S297</f>
        <v>1346.760000000053</v>
      </c>
      <c r="U297" s="9" t="s">
        <v>30</v>
      </c>
      <c r="V297" s="11">
        <v>5</v>
      </c>
    </row>
    <row r="298" spans="1:22" x14ac:dyDescent="0.25">
      <c r="A298" s="11">
        <v>292</v>
      </c>
      <c r="B298" s="25">
        <v>44615</v>
      </c>
      <c r="C298" s="9" t="s">
        <v>100</v>
      </c>
      <c r="D298" s="25">
        <v>44615</v>
      </c>
      <c r="E298" s="9" t="s">
        <v>87</v>
      </c>
      <c r="F298" s="9" t="s">
        <v>89</v>
      </c>
      <c r="G298" s="9" t="s">
        <v>21</v>
      </c>
      <c r="H298" s="9" t="s">
        <v>102</v>
      </c>
      <c r="I298" s="11">
        <v>6</v>
      </c>
      <c r="J298" s="26">
        <v>13953</v>
      </c>
      <c r="K298" s="26">
        <v>13865.5</v>
      </c>
      <c r="L298" s="26">
        <v>14031.5</v>
      </c>
      <c r="M298" s="26">
        <v>13865.5</v>
      </c>
      <c r="N298" s="27">
        <f t="shared" si="8"/>
        <v>87.5</v>
      </c>
      <c r="O298" s="18">
        <v>1042.56</v>
      </c>
      <c r="P298" s="18">
        <v>7.44</v>
      </c>
      <c r="Q298" s="18">
        <v>-336.72</v>
      </c>
      <c r="R298" s="18">
        <v>1046.28</v>
      </c>
      <c r="S298" s="18">
        <f t="shared" si="9"/>
        <v>48276.15999999988</v>
      </c>
      <c r="T298" s="18">
        <f>MAX(0,MAX($S$7:S298))-S298</f>
        <v>304.2000000000553</v>
      </c>
      <c r="U298" s="9" t="s">
        <v>30</v>
      </c>
      <c r="V298" s="11">
        <v>4</v>
      </c>
    </row>
    <row r="299" spans="1:22" x14ac:dyDescent="0.25">
      <c r="A299" s="11">
        <v>293</v>
      </c>
      <c r="B299" s="25">
        <v>44620</v>
      </c>
      <c r="C299" s="9" t="s">
        <v>100</v>
      </c>
      <c r="D299" s="25">
        <v>44620</v>
      </c>
      <c r="E299" s="9" t="s">
        <v>135</v>
      </c>
      <c r="F299" s="9" t="s">
        <v>85</v>
      </c>
      <c r="G299" s="9" t="s">
        <v>21</v>
      </c>
      <c r="H299" s="9" t="s">
        <v>102</v>
      </c>
      <c r="I299" s="11">
        <v>6</v>
      </c>
      <c r="J299" s="26">
        <v>14047.25</v>
      </c>
      <c r="K299" s="26">
        <v>14182</v>
      </c>
      <c r="L299" s="26">
        <v>14026.75</v>
      </c>
      <c r="M299" s="26">
        <v>14182</v>
      </c>
      <c r="N299" s="27">
        <f t="shared" si="8"/>
        <v>134.75</v>
      </c>
      <c r="O299" s="18">
        <v>1609.56</v>
      </c>
      <c r="P299" s="18">
        <v>7.44</v>
      </c>
      <c r="Q299" s="18">
        <v>-180.72</v>
      </c>
      <c r="R299" s="18">
        <v>1613.28</v>
      </c>
      <c r="S299" s="18">
        <f t="shared" si="9"/>
        <v>49885.719999999877</v>
      </c>
      <c r="T299" s="18">
        <f>MAX(0,MAX($S$7:S299))-S299</f>
        <v>0</v>
      </c>
      <c r="U299" s="9" t="s">
        <v>30</v>
      </c>
      <c r="V299" s="11">
        <v>12</v>
      </c>
    </row>
    <row r="300" spans="1:22" x14ac:dyDescent="0.25">
      <c r="A300" s="11">
        <v>294</v>
      </c>
      <c r="B300" s="25">
        <v>44620</v>
      </c>
      <c r="C300" s="9" t="s">
        <v>119</v>
      </c>
      <c r="D300" s="25">
        <v>44620</v>
      </c>
      <c r="E300" s="9" t="s">
        <v>148</v>
      </c>
      <c r="F300" s="9" t="s">
        <v>85</v>
      </c>
      <c r="G300" s="9" t="s">
        <v>17</v>
      </c>
      <c r="H300" s="9" t="s">
        <v>96</v>
      </c>
      <c r="I300" s="11">
        <v>2</v>
      </c>
      <c r="J300" s="26">
        <v>14065.75</v>
      </c>
      <c r="K300" s="26">
        <v>14135</v>
      </c>
      <c r="L300" s="26">
        <v>13985.5</v>
      </c>
      <c r="M300" s="26">
        <v>14135</v>
      </c>
      <c r="N300" s="27">
        <f t="shared" si="8"/>
        <v>69.25</v>
      </c>
      <c r="O300" s="18">
        <v>274.52</v>
      </c>
      <c r="P300" s="18">
        <v>2.48</v>
      </c>
      <c r="Q300" s="18">
        <v>-169.24</v>
      </c>
      <c r="R300" s="18">
        <v>275.76</v>
      </c>
      <c r="S300" s="18">
        <f t="shared" si="9"/>
        <v>50160.239999999874</v>
      </c>
      <c r="T300" s="18">
        <f>MAX(0,MAX($S$7:S300))-S300</f>
        <v>0</v>
      </c>
      <c r="U300" s="9" t="s">
        <v>30</v>
      </c>
      <c r="V300" s="11">
        <v>13</v>
      </c>
    </row>
    <row r="301" spans="1:22" x14ac:dyDescent="0.25">
      <c r="A301" s="11">
        <v>295</v>
      </c>
      <c r="B301" s="25">
        <v>44621</v>
      </c>
      <c r="C301" s="9" t="s">
        <v>100</v>
      </c>
      <c r="D301" s="25">
        <v>44621</v>
      </c>
      <c r="E301" s="9" t="s">
        <v>97</v>
      </c>
      <c r="F301" s="9" t="s">
        <v>85</v>
      </c>
      <c r="G301" s="9" t="s">
        <v>21</v>
      </c>
      <c r="H301" s="9" t="s">
        <v>102</v>
      </c>
      <c r="I301" s="11">
        <v>6</v>
      </c>
      <c r="J301" s="26">
        <v>14191.5</v>
      </c>
      <c r="K301" s="26">
        <v>14234</v>
      </c>
      <c r="L301" s="26">
        <v>14153.25</v>
      </c>
      <c r="M301" s="26">
        <v>14234</v>
      </c>
      <c r="N301" s="27">
        <f t="shared" si="8"/>
        <v>42.5</v>
      </c>
      <c r="O301" s="18">
        <v>502.56</v>
      </c>
      <c r="P301" s="18">
        <v>7.44</v>
      </c>
      <c r="Q301" s="18">
        <v>-297.72000000000003</v>
      </c>
      <c r="R301" s="18">
        <v>506.28</v>
      </c>
      <c r="S301" s="18">
        <f t="shared" si="9"/>
        <v>50662.799999999872</v>
      </c>
      <c r="T301" s="18">
        <f>MAX(0,MAX($S$7:S301))-S301</f>
        <v>0</v>
      </c>
      <c r="U301" s="9" t="s">
        <v>30</v>
      </c>
      <c r="V301" s="11">
        <v>2</v>
      </c>
    </row>
    <row r="302" spans="1:22" x14ac:dyDescent="0.25">
      <c r="A302" s="11">
        <v>296</v>
      </c>
      <c r="B302" s="25">
        <v>44623</v>
      </c>
      <c r="C302" s="9" t="s">
        <v>100</v>
      </c>
      <c r="D302" s="25">
        <v>44623</v>
      </c>
      <c r="E302" s="9" t="s">
        <v>114</v>
      </c>
      <c r="F302" s="9" t="s">
        <v>89</v>
      </c>
      <c r="G302" s="9" t="s">
        <v>21</v>
      </c>
      <c r="H302" s="9" t="s">
        <v>102</v>
      </c>
      <c r="I302" s="11">
        <v>6</v>
      </c>
      <c r="J302" s="26">
        <v>14276.5</v>
      </c>
      <c r="K302" s="26">
        <v>14237</v>
      </c>
      <c r="L302" s="26">
        <v>14354.75</v>
      </c>
      <c r="M302" s="26">
        <v>14237</v>
      </c>
      <c r="N302" s="27">
        <f t="shared" si="8"/>
        <v>39.5</v>
      </c>
      <c r="O302" s="18">
        <v>466.56</v>
      </c>
      <c r="P302" s="18">
        <v>7.44</v>
      </c>
      <c r="Q302" s="18">
        <v>-465.72</v>
      </c>
      <c r="R302" s="18">
        <v>470.28</v>
      </c>
      <c r="S302" s="18">
        <f t="shared" si="9"/>
        <v>51129.35999999987</v>
      </c>
      <c r="T302" s="18">
        <f>MAX(0,MAX($S$7:S302))-S302</f>
        <v>0</v>
      </c>
      <c r="U302" s="9" t="s">
        <v>30</v>
      </c>
      <c r="V302" s="11">
        <v>1</v>
      </c>
    </row>
    <row r="303" spans="1:22" x14ac:dyDescent="0.25">
      <c r="A303" s="11">
        <v>297</v>
      </c>
      <c r="B303" s="25">
        <v>44627</v>
      </c>
      <c r="C303" s="9" t="s">
        <v>83</v>
      </c>
      <c r="D303" s="25">
        <v>44627</v>
      </c>
      <c r="E303" s="9" t="s">
        <v>124</v>
      </c>
      <c r="F303" s="9" t="s">
        <v>89</v>
      </c>
      <c r="G303" s="9" t="s">
        <v>15</v>
      </c>
      <c r="H303" s="9" t="s">
        <v>86</v>
      </c>
      <c r="I303" s="11">
        <v>6</v>
      </c>
      <c r="J303" s="26">
        <v>13673.5</v>
      </c>
      <c r="K303" s="26">
        <v>13540</v>
      </c>
      <c r="L303" s="26">
        <v>13753.75</v>
      </c>
      <c r="M303" s="26">
        <v>13540.01</v>
      </c>
      <c r="N303" s="27">
        <f t="shared" si="8"/>
        <v>133.5</v>
      </c>
      <c r="O303" s="18">
        <v>1594.56</v>
      </c>
      <c r="P303" s="18">
        <v>7.44</v>
      </c>
      <c r="Q303" s="18">
        <v>-246.72</v>
      </c>
      <c r="R303" s="18">
        <v>1598.28</v>
      </c>
      <c r="S303" s="18">
        <f t="shared" si="9"/>
        <v>52723.919999999867</v>
      </c>
      <c r="T303" s="18">
        <f>MAX(0,MAX($S$7:S303))-S303</f>
        <v>0</v>
      </c>
      <c r="U303" s="9" t="s">
        <v>30</v>
      </c>
      <c r="V303" s="11">
        <v>12</v>
      </c>
    </row>
    <row r="304" spans="1:22" x14ac:dyDescent="0.25">
      <c r="A304" s="11">
        <v>298</v>
      </c>
      <c r="B304" s="25">
        <v>44637</v>
      </c>
      <c r="C304" s="9" t="s">
        <v>100</v>
      </c>
      <c r="D304" s="25">
        <v>44637</v>
      </c>
      <c r="E304" s="9" t="s">
        <v>83</v>
      </c>
      <c r="F304" s="9" t="s">
        <v>85</v>
      </c>
      <c r="G304" s="9" t="s">
        <v>21</v>
      </c>
      <c r="H304" s="9" t="s">
        <v>102</v>
      </c>
      <c r="I304" s="11">
        <v>6</v>
      </c>
      <c r="J304" s="26">
        <v>13889.75</v>
      </c>
      <c r="K304" s="26">
        <v>13954.75</v>
      </c>
      <c r="L304" s="26">
        <v>13818.75</v>
      </c>
      <c r="M304" s="26">
        <v>13954.75</v>
      </c>
      <c r="N304" s="27">
        <f t="shared" si="8"/>
        <v>65</v>
      </c>
      <c r="O304" s="18">
        <v>772.56</v>
      </c>
      <c r="P304" s="18">
        <v>7.44</v>
      </c>
      <c r="Q304" s="18">
        <v>-198.72</v>
      </c>
      <c r="R304" s="18">
        <v>776.28</v>
      </c>
      <c r="S304" s="18">
        <f t="shared" si="9"/>
        <v>53496.479999999865</v>
      </c>
      <c r="T304" s="18">
        <f>MAX(0,MAX($S$7:S304))-S304</f>
        <v>0</v>
      </c>
      <c r="U304" s="9" t="s">
        <v>30</v>
      </c>
      <c r="V304" s="11">
        <v>3</v>
      </c>
    </row>
    <row r="305" spans="1:22" x14ac:dyDescent="0.25">
      <c r="A305" s="11">
        <v>299</v>
      </c>
      <c r="B305" s="25">
        <v>44638</v>
      </c>
      <c r="C305" s="9" t="s">
        <v>100</v>
      </c>
      <c r="D305" s="25">
        <v>44638</v>
      </c>
      <c r="E305" s="9" t="s">
        <v>97</v>
      </c>
      <c r="F305" s="9" t="s">
        <v>85</v>
      </c>
      <c r="G305" s="9" t="s">
        <v>21</v>
      </c>
      <c r="H305" s="9" t="s">
        <v>102</v>
      </c>
      <c r="I305" s="11">
        <v>6</v>
      </c>
      <c r="J305" s="26">
        <v>14068</v>
      </c>
      <c r="K305" s="26">
        <v>14120</v>
      </c>
      <c r="L305" s="26">
        <v>13995</v>
      </c>
      <c r="M305" s="26">
        <v>14120</v>
      </c>
      <c r="N305" s="27">
        <f t="shared" si="8"/>
        <v>52</v>
      </c>
      <c r="O305" s="18">
        <v>616.55999999999995</v>
      </c>
      <c r="P305" s="18">
        <v>7.44</v>
      </c>
      <c r="Q305" s="18">
        <v>-90.72</v>
      </c>
      <c r="R305" s="18">
        <v>620.28</v>
      </c>
      <c r="S305" s="18">
        <f t="shared" si="9"/>
        <v>54113.039999999863</v>
      </c>
      <c r="T305" s="18">
        <f>MAX(0,MAX($S$7:S305))-S305</f>
        <v>0</v>
      </c>
      <c r="U305" s="9" t="s">
        <v>30</v>
      </c>
      <c r="V305" s="11">
        <v>2</v>
      </c>
    </row>
    <row r="306" spans="1:22" x14ac:dyDescent="0.25">
      <c r="A306" s="11">
        <v>300</v>
      </c>
      <c r="B306" s="25">
        <v>44641</v>
      </c>
      <c r="C306" s="9" t="s">
        <v>126</v>
      </c>
      <c r="D306" s="25">
        <v>44641</v>
      </c>
      <c r="E306" s="9" t="s">
        <v>84</v>
      </c>
      <c r="F306" s="9" t="s">
        <v>85</v>
      </c>
      <c r="G306" s="9" t="s">
        <v>17</v>
      </c>
      <c r="H306" s="9" t="s">
        <v>113</v>
      </c>
      <c r="I306" s="11">
        <v>2</v>
      </c>
      <c r="J306" s="26">
        <v>14317</v>
      </c>
      <c r="K306" s="26">
        <v>14385</v>
      </c>
      <c r="L306" s="26">
        <v>14236.75</v>
      </c>
      <c r="M306" s="26">
        <v>14385</v>
      </c>
      <c r="N306" s="27">
        <f t="shared" si="8"/>
        <v>68</v>
      </c>
      <c r="O306" s="18">
        <v>269.52</v>
      </c>
      <c r="P306" s="18">
        <v>2.48</v>
      </c>
      <c r="Q306" s="18">
        <v>-299.24</v>
      </c>
      <c r="R306" s="18">
        <v>270.76</v>
      </c>
      <c r="S306" s="18">
        <f t="shared" si="9"/>
        <v>54382.559999999859</v>
      </c>
      <c r="T306" s="18">
        <f>MAX(0,MAX($S$7:S306))-S306</f>
        <v>0</v>
      </c>
      <c r="U306" s="9" t="s">
        <v>30</v>
      </c>
      <c r="V306" s="11">
        <v>20</v>
      </c>
    </row>
    <row r="307" spans="1:22" x14ac:dyDescent="0.25">
      <c r="A307" s="11">
        <v>301</v>
      </c>
      <c r="B307" s="25">
        <v>44655</v>
      </c>
      <c r="C307" s="9" t="s">
        <v>97</v>
      </c>
      <c r="D307" s="25">
        <v>44655</v>
      </c>
      <c r="E307" s="9" t="s">
        <v>107</v>
      </c>
      <c r="F307" s="9" t="s">
        <v>85</v>
      </c>
      <c r="G307" s="9" t="s">
        <v>15</v>
      </c>
      <c r="H307" s="9" t="s">
        <v>86</v>
      </c>
      <c r="I307" s="11">
        <v>10</v>
      </c>
      <c r="J307" s="26">
        <v>15025.75</v>
      </c>
      <c r="K307" s="26">
        <v>15091.5</v>
      </c>
      <c r="L307" s="26">
        <v>14945.5</v>
      </c>
      <c r="M307" s="26">
        <v>15091.5</v>
      </c>
      <c r="N307" s="27">
        <f t="shared" si="8"/>
        <v>65.75</v>
      </c>
      <c r="O307" s="18">
        <v>1302.5999999999999</v>
      </c>
      <c r="P307" s="18">
        <v>12.4</v>
      </c>
      <c r="Q307" s="18">
        <v>-366.2</v>
      </c>
      <c r="R307" s="18">
        <v>1308.8</v>
      </c>
      <c r="S307" s="18">
        <f t="shared" si="9"/>
        <v>55685.159999999858</v>
      </c>
      <c r="T307" s="18">
        <f>MAX(0,MAX($S$7:S307))-S307</f>
        <v>0</v>
      </c>
      <c r="U307" s="9" t="s">
        <v>30</v>
      </c>
      <c r="V307" s="11">
        <v>14</v>
      </c>
    </row>
    <row r="308" spans="1:22" x14ac:dyDescent="0.25">
      <c r="A308" s="11">
        <v>302</v>
      </c>
      <c r="B308" s="25">
        <v>44655</v>
      </c>
      <c r="C308" s="9" t="s">
        <v>128</v>
      </c>
      <c r="D308" s="25">
        <v>44655</v>
      </c>
      <c r="E308" s="9" t="s">
        <v>84</v>
      </c>
      <c r="F308" s="9" t="s">
        <v>85</v>
      </c>
      <c r="G308" s="9" t="s">
        <v>19</v>
      </c>
      <c r="H308" s="9" t="s">
        <v>91</v>
      </c>
      <c r="I308" s="11">
        <v>4</v>
      </c>
      <c r="J308" s="26">
        <v>15105.5</v>
      </c>
      <c r="K308" s="26">
        <v>15160.75</v>
      </c>
      <c r="L308" s="26">
        <v>15025.25</v>
      </c>
      <c r="M308" s="26">
        <v>15185</v>
      </c>
      <c r="N308" s="27">
        <f t="shared" si="8"/>
        <v>55.25</v>
      </c>
      <c r="O308" s="18">
        <v>437.04</v>
      </c>
      <c r="P308" s="18">
        <v>4.96</v>
      </c>
      <c r="Q308" s="18">
        <v>-304.48</v>
      </c>
      <c r="R308" s="18">
        <v>539.52</v>
      </c>
      <c r="S308" s="18">
        <f t="shared" si="9"/>
        <v>56122.199999999859</v>
      </c>
      <c r="T308" s="18">
        <f>MAX(0,MAX($S$7:S308))-S308</f>
        <v>0</v>
      </c>
      <c r="U308" s="9" t="s">
        <v>36</v>
      </c>
      <c r="V308" s="11">
        <v>38</v>
      </c>
    </row>
    <row r="309" spans="1:22" x14ac:dyDescent="0.25">
      <c r="A309" s="11">
        <v>303</v>
      </c>
      <c r="B309" s="25">
        <v>44656</v>
      </c>
      <c r="C309" s="9" t="s">
        <v>103</v>
      </c>
      <c r="D309" s="25">
        <v>44656</v>
      </c>
      <c r="E309" s="9" t="s">
        <v>84</v>
      </c>
      <c r="F309" s="9" t="s">
        <v>89</v>
      </c>
      <c r="G309" s="9" t="s">
        <v>15</v>
      </c>
      <c r="H309" s="9" t="s">
        <v>86</v>
      </c>
      <c r="I309" s="11">
        <v>10</v>
      </c>
      <c r="J309" s="26">
        <v>14969</v>
      </c>
      <c r="K309" s="26">
        <v>14846.5</v>
      </c>
      <c r="L309" s="26">
        <v>15049.25</v>
      </c>
      <c r="M309" s="26">
        <v>14740.5</v>
      </c>
      <c r="N309" s="27">
        <f t="shared" si="8"/>
        <v>122.5</v>
      </c>
      <c r="O309" s="18">
        <v>2437.6</v>
      </c>
      <c r="P309" s="18">
        <v>12.4</v>
      </c>
      <c r="Q309" s="18">
        <v>-386.2</v>
      </c>
      <c r="R309" s="18">
        <v>3773.8</v>
      </c>
      <c r="S309" s="18">
        <f t="shared" si="9"/>
        <v>58559.799999999857</v>
      </c>
      <c r="T309" s="18">
        <f>MAX(0,MAX($S$7:S309))-S309</f>
        <v>0</v>
      </c>
      <c r="U309" s="9" t="s">
        <v>36</v>
      </c>
      <c r="V309" s="11">
        <v>71</v>
      </c>
    </row>
    <row r="310" spans="1:22" x14ac:dyDescent="0.25">
      <c r="A310" s="11">
        <v>304</v>
      </c>
      <c r="B310" s="25">
        <v>44657</v>
      </c>
      <c r="C310" s="9" t="s">
        <v>87</v>
      </c>
      <c r="D310" s="25">
        <v>44657</v>
      </c>
      <c r="E310" s="9" t="s">
        <v>93</v>
      </c>
      <c r="F310" s="9" t="s">
        <v>89</v>
      </c>
      <c r="G310" s="9" t="s">
        <v>15</v>
      </c>
      <c r="H310" s="9" t="s">
        <v>86</v>
      </c>
      <c r="I310" s="11">
        <v>10</v>
      </c>
      <c r="J310" s="26">
        <v>14467.75</v>
      </c>
      <c r="K310" s="26">
        <v>14548.25</v>
      </c>
      <c r="L310" s="26">
        <v>14548</v>
      </c>
      <c r="M310" s="26">
        <v>14371.83</v>
      </c>
      <c r="N310" s="27">
        <f t="shared" si="8"/>
        <v>-80.5</v>
      </c>
      <c r="O310" s="18">
        <v>-1622.4</v>
      </c>
      <c r="P310" s="18">
        <v>12.4</v>
      </c>
      <c r="Q310" s="18">
        <v>-1616.2</v>
      </c>
      <c r="R310" s="18">
        <v>938.8</v>
      </c>
      <c r="S310" s="18">
        <f t="shared" si="9"/>
        <v>56937.399999999856</v>
      </c>
      <c r="T310" s="18">
        <f>MAX(0,MAX($S$7:S310))-S310</f>
        <v>1622.4000000000015</v>
      </c>
      <c r="U310" s="9" t="s">
        <v>32</v>
      </c>
      <c r="V310" s="11">
        <v>44</v>
      </c>
    </row>
    <row r="311" spans="1:22" x14ac:dyDescent="0.25">
      <c r="A311" s="11">
        <v>305</v>
      </c>
      <c r="B311" s="25">
        <v>44662</v>
      </c>
      <c r="C311" s="9" t="s">
        <v>93</v>
      </c>
      <c r="D311" s="25">
        <v>44662</v>
      </c>
      <c r="E311" s="9" t="s">
        <v>163</v>
      </c>
      <c r="F311" s="9" t="s">
        <v>89</v>
      </c>
      <c r="G311" s="9" t="s">
        <v>13</v>
      </c>
      <c r="H311" s="9" t="s">
        <v>86</v>
      </c>
      <c r="I311" s="11">
        <v>10</v>
      </c>
      <c r="J311" s="26">
        <v>14090.75</v>
      </c>
      <c r="K311" s="26">
        <v>14015</v>
      </c>
      <c r="L311" s="26">
        <v>14171</v>
      </c>
      <c r="M311" s="26">
        <v>14015</v>
      </c>
      <c r="N311" s="27">
        <f t="shared" si="8"/>
        <v>75.75</v>
      </c>
      <c r="O311" s="18">
        <v>1502.6</v>
      </c>
      <c r="P311" s="18">
        <v>12.4</v>
      </c>
      <c r="Q311" s="18">
        <v>-651.20000000000005</v>
      </c>
      <c r="R311" s="18">
        <v>1508.8</v>
      </c>
      <c r="S311" s="18">
        <f t="shared" si="9"/>
        <v>58439.999999999854</v>
      </c>
      <c r="T311" s="18">
        <f>MAX(0,MAX($S$7:S311))-S311</f>
        <v>119.80000000000291</v>
      </c>
      <c r="U311" s="9" t="s">
        <v>30</v>
      </c>
      <c r="V311" s="11">
        <v>23</v>
      </c>
    </row>
    <row r="312" spans="1:22" x14ac:dyDescent="0.25">
      <c r="A312" s="11">
        <v>306</v>
      </c>
      <c r="B312" s="25">
        <v>44677</v>
      </c>
      <c r="C312" s="9" t="s">
        <v>97</v>
      </c>
      <c r="D312" s="25">
        <v>44677</v>
      </c>
      <c r="E312" s="9" t="s">
        <v>98</v>
      </c>
      <c r="F312" s="9" t="s">
        <v>89</v>
      </c>
      <c r="G312" s="9" t="s">
        <v>15</v>
      </c>
      <c r="H312" s="9" t="s">
        <v>86</v>
      </c>
      <c r="I312" s="11">
        <v>10</v>
      </c>
      <c r="J312" s="26">
        <v>13274</v>
      </c>
      <c r="K312" s="26">
        <v>13199.75</v>
      </c>
      <c r="L312" s="26">
        <v>13354.25</v>
      </c>
      <c r="M312" s="26">
        <v>13199.75</v>
      </c>
      <c r="N312" s="27">
        <f t="shared" si="8"/>
        <v>74.25</v>
      </c>
      <c r="O312" s="18">
        <v>1472.6</v>
      </c>
      <c r="P312" s="18">
        <v>12.4</v>
      </c>
      <c r="Q312" s="18">
        <v>-261.2</v>
      </c>
      <c r="R312" s="18">
        <v>1478.8</v>
      </c>
      <c r="S312" s="18">
        <f t="shared" si="9"/>
        <v>59912.599999999853</v>
      </c>
      <c r="T312" s="18">
        <f>MAX(0,MAX($S$7:S312))-S312</f>
        <v>0</v>
      </c>
      <c r="U312" s="9" t="s">
        <v>30</v>
      </c>
      <c r="V312" s="11">
        <v>5</v>
      </c>
    </row>
    <row r="313" spans="1:22" x14ac:dyDescent="0.25">
      <c r="A313" s="11">
        <v>307</v>
      </c>
      <c r="B313" s="25">
        <v>44686</v>
      </c>
      <c r="C313" s="9" t="s">
        <v>97</v>
      </c>
      <c r="D313" s="25">
        <v>44686</v>
      </c>
      <c r="E313" s="9" t="s">
        <v>87</v>
      </c>
      <c r="F313" s="9" t="s">
        <v>89</v>
      </c>
      <c r="G313" s="9" t="s">
        <v>15</v>
      </c>
      <c r="H313" s="9" t="s">
        <v>86</v>
      </c>
      <c r="I313" s="11">
        <v>6</v>
      </c>
      <c r="J313" s="26">
        <v>13193.5</v>
      </c>
      <c r="K313" s="26">
        <v>13101.5</v>
      </c>
      <c r="L313" s="26">
        <v>13273.75</v>
      </c>
      <c r="M313" s="26">
        <v>13101.66</v>
      </c>
      <c r="N313" s="27">
        <f t="shared" si="8"/>
        <v>92</v>
      </c>
      <c r="O313" s="18">
        <v>1096.56</v>
      </c>
      <c r="P313" s="18">
        <v>7.44</v>
      </c>
      <c r="Q313" s="18">
        <v>-117.72</v>
      </c>
      <c r="R313" s="18">
        <v>1100.28</v>
      </c>
      <c r="S313" s="18">
        <f t="shared" si="9"/>
        <v>61009.159999999851</v>
      </c>
      <c r="T313" s="18">
        <f>MAX(0,MAX($S$7:S313))-S313</f>
        <v>0</v>
      </c>
      <c r="U313" s="9" t="s">
        <v>30</v>
      </c>
      <c r="V313" s="11">
        <v>2</v>
      </c>
    </row>
    <row r="314" spans="1:22" x14ac:dyDescent="0.25">
      <c r="A314" s="11">
        <v>308</v>
      </c>
      <c r="B314" s="25">
        <v>44686</v>
      </c>
      <c r="C314" s="9" t="s">
        <v>87</v>
      </c>
      <c r="D314" s="25">
        <v>44686</v>
      </c>
      <c r="E314" s="9" t="s">
        <v>101</v>
      </c>
      <c r="F314" s="9" t="s">
        <v>89</v>
      </c>
      <c r="G314" s="9" t="s">
        <v>19</v>
      </c>
      <c r="H314" s="9" t="s">
        <v>86</v>
      </c>
      <c r="I314" s="11">
        <v>4</v>
      </c>
      <c r="J314" s="26">
        <v>13101.75</v>
      </c>
      <c r="K314" s="26">
        <v>12983</v>
      </c>
      <c r="L314" s="26">
        <v>13182</v>
      </c>
      <c r="M314" s="26">
        <v>12983</v>
      </c>
      <c r="N314" s="27">
        <f t="shared" si="8"/>
        <v>118.75</v>
      </c>
      <c r="O314" s="18">
        <v>945.04</v>
      </c>
      <c r="P314" s="18">
        <v>4.96</v>
      </c>
      <c r="Q314" s="18">
        <v>-62.48</v>
      </c>
      <c r="R314" s="18">
        <v>947.52</v>
      </c>
      <c r="S314" s="18">
        <f t="shared" si="9"/>
        <v>61954.199999999852</v>
      </c>
      <c r="T314" s="18">
        <f>MAX(0,MAX($S$7:S314))-S314</f>
        <v>0</v>
      </c>
      <c r="U314" s="9" t="s">
        <v>30</v>
      </c>
      <c r="V314" s="11">
        <v>6</v>
      </c>
    </row>
    <row r="315" spans="1:22" x14ac:dyDescent="0.25">
      <c r="A315" s="11">
        <v>309</v>
      </c>
      <c r="B315" s="25">
        <v>44686</v>
      </c>
      <c r="C315" s="9" t="s">
        <v>112</v>
      </c>
      <c r="D315" s="25">
        <v>44686</v>
      </c>
      <c r="E315" s="9" t="s">
        <v>126</v>
      </c>
      <c r="F315" s="9" t="s">
        <v>85</v>
      </c>
      <c r="G315" s="9" t="s">
        <v>17</v>
      </c>
      <c r="H315" s="9" t="s">
        <v>113</v>
      </c>
      <c r="I315" s="11">
        <v>2</v>
      </c>
      <c r="J315" s="26">
        <v>12892.25</v>
      </c>
      <c r="K315" s="26">
        <v>12822.25</v>
      </c>
      <c r="L315" s="26">
        <v>12822.5</v>
      </c>
      <c r="M315" s="26">
        <v>12957.83</v>
      </c>
      <c r="N315" s="27">
        <f t="shared" si="8"/>
        <v>-70</v>
      </c>
      <c r="O315" s="18">
        <v>-282.48</v>
      </c>
      <c r="P315" s="18">
        <v>2.48</v>
      </c>
      <c r="Q315" s="18">
        <v>-281.24</v>
      </c>
      <c r="R315" s="18">
        <v>16.760000000000002</v>
      </c>
      <c r="S315" s="18">
        <f t="shared" si="9"/>
        <v>61671.719999999848</v>
      </c>
      <c r="T315" s="18">
        <f>MAX(0,MAX($S$7:S315))-S315</f>
        <v>282.4800000000032</v>
      </c>
      <c r="U315" s="9" t="s">
        <v>32</v>
      </c>
      <c r="V315" s="11">
        <v>1</v>
      </c>
    </row>
    <row r="316" spans="1:22" x14ac:dyDescent="0.25">
      <c r="A316" s="11">
        <v>310</v>
      </c>
      <c r="B316" s="25">
        <v>44691</v>
      </c>
      <c r="C316" s="9" t="s">
        <v>144</v>
      </c>
      <c r="D316" s="25">
        <v>44691</v>
      </c>
      <c r="E316" s="9" t="s">
        <v>158</v>
      </c>
      <c r="F316" s="9" t="s">
        <v>85</v>
      </c>
      <c r="G316" s="9" t="s">
        <v>17</v>
      </c>
      <c r="H316" s="9" t="s">
        <v>86</v>
      </c>
      <c r="I316" s="11">
        <v>2</v>
      </c>
      <c r="J316" s="26">
        <v>12302.75</v>
      </c>
      <c r="K316" s="26">
        <v>12222.25</v>
      </c>
      <c r="L316" s="26">
        <v>12222.5</v>
      </c>
      <c r="M316" s="26">
        <v>12385</v>
      </c>
      <c r="N316" s="27">
        <f t="shared" si="8"/>
        <v>-80.5</v>
      </c>
      <c r="O316" s="18">
        <v>-324.48</v>
      </c>
      <c r="P316" s="18">
        <v>2.48</v>
      </c>
      <c r="Q316" s="18">
        <v>-323.24</v>
      </c>
      <c r="R316" s="18">
        <v>44.76</v>
      </c>
      <c r="S316" s="18">
        <f t="shared" si="9"/>
        <v>61347.239999999845</v>
      </c>
      <c r="T316" s="18">
        <f>MAX(0,MAX($S$7:S316))-S316</f>
        <v>606.9600000000064</v>
      </c>
      <c r="U316" s="9" t="s">
        <v>32</v>
      </c>
      <c r="V316" s="11">
        <v>3</v>
      </c>
    </row>
    <row r="317" spans="1:22" x14ac:dyDescent="0.25">
      <c r="A317" s="11">
        <v>311</v>
      </c>
      <c r="B317" s="25">
        <v>44697</v>
      </c>
      <c r="C317" s="9" t="s">
        <v>124</v>
      </c>
      <c r="D317" s="25">
        <v>44697</v>
      </c>
      <c r="E317" s="9" t="s">
        <v>117</v>
      </c>
      <c r="F317" s="9" t="s">
        <v>89</v>
      </c>
      <c r="G317" s="9" t="s">
        <v>13</v>
      </c>
      <c r="H317" s="9" t="s">
        <v>86</v>
      </c>
      <c r="I317" s="11">
        <v>6</v>
      </c>
      <c r="J317" s="26">
        <v>12207.75</v>
      </c>
      <c r="K317" s="26">
        <v>12288.25</v>
      </c>
      <c r="L317" s="26">
        <v>12288</v>
      </c>
      <c r="M317" s="26">
        <v>12115</v>
      </c>
      <c r="N317" s="27">
        <f t="shared" si="8"/>
        <v>-80.5</v>
      </c>
      <c r="O317" s="18">
        <v>-973.44</v>
      </c>
      <c r="P317" s="18">
        <v>7.44</v>
      </c>
      <c r="Q317" s="18">
        <v>-969.72</v>
      </c>
      <c r="R317" s="18">
        <v>212.28</v>
      </c>
      <c r="S317" s="18">
        <f t="shared" si="9"/>
        <v>60373.799999999843</v>
      </c>
      <c r="T317" s="18">
        <f>MAX(0,MAX($S$7:S317))-S317</f>
        <v>1580.4000000000087</v>
      </c>
      <c r="U317" s="9" t="s">
        <v>32</v>
      </c>
      <c r="V317" s="11">
        <v>9</v>
      </c>
    </row>
    <row r="318" spans="1:22" x14ac:dyDescent="0.25">
      <c r="A318" s="11">
        <v>312</v>
      </c>
      <c r="B318" s="25">
        <v>44699</v>
      </c>
      <c r="C318" s="9" t="s">
        <v>83</v>
      </c>
      <c r="D318" s="25">
        <v>44699</v>
      </c>
      <c r="E318" s="9" t="s">
        <v>147</v>
      </c>
      <c r="F318" s="9" t="s">
        <v>89</v>
      </c>
      <c r="G318" s="9" t="s">
        <v>13</v>
      </c>
      <c r="H318" s="9" t="s">
        <v>96</v>
      </c>
      <c r="I318" s="11">
        <v>6</v>
      </c>
      <c r="J318" s="26">
        <v>12298.5</v>
      </c>
      <c r="K318" s="26">
        <v>12204.75</v>
      </c>
      <c r="L318" s="26">
        <v>12378.75</v>
      </c>
      <c r="M318" s="26">
        <v>12204.75</v>
      </c>
      <c r="N318" s="27">
        <f t="shared" si="8"/>
        <v>93.75</v>
      </c>
      <c r="O318" s="18">
        <v>1117.56</v>
      </c>
      <c r="P318" s="18">
        <v>7.44</v>
      </c>
      <c r="Q318" s="18">
        <v>-747.72</v>
      </c>
      <c r="R318" s="18">
        <v>1121.28</v>
      </c>
      <c r="S318" s="18">
        <f t="shared" si="9"/>
        <v>61491.359999999841</v>
      </c>
      <c r="T318" s="18">
        <f>MAX(0,MAX($S$7:S318))-S318</f>
        <v>462.84000000001106</v>
      </c>
      <c r="U318" s="9" t="s">
        <v>30</v>
      </c>
      <c r="V318" s="11">
        <v>16</v>
      </c>
    </row>
    <row r="319" spans="1:22" x14ac:dyDescent="0.25">
      <c r="A319" s="11">
        <v>313</v>
      </c>
      <c r="B319" s="25">
        <v>44700</v>
      </c>
      <c r="C319" s="9" t="s">
        <v>100</v>
      </c>
      <c r="D319" s="25">
        <v>44700</v>
      </c>
      <c r="E319" s="9" t="s">
        <v>114</v>
      </c>
      <c r="F319" s="9" t="s">
        <v>85</v>
      </c>
      <c r="G319" s="9" t="s">
        <v>21</v>
      </c>
      <c r="H319" s="9" t="s">
        <v>102</v>
      </c>
      <c r="I319" s="11">
        <v>6</v>
      </c>
      <c r="J319" s="26">
        <v>11880.75</v>
      </c>
      <c r="K319" s="26">
        <v>11864</v>
      </c>
      <c r="L319" s="26">
        <v>11864.25</v>
      </c>
      <c r="M319" s="26">
        <v>11940.5</v>
      </c>
      <c r="N319" s="27">
        <f t="shared" si="8"/>
        <v>-16.75</v>
      </c>
      <c r="O319" s="18">
        <v>-208.44</v>
      </c>
      <c r="P319" s="18">
        <v>7.44</v>
      </c>
      <c r="Q319" s="18">
        <v>-204.72</v>
      </c>
      <c r="R319" s="18">
        <v>53.28</v>
      </c>
      <c r="S319" s="18">
        <f t="shared" si="9"/>
        <v>61282.919999999838</v>
      </c>
      <c r="T319" s="18">
        <f>MAX(0,MAX($S$7:S319))-S319</f>
        <v>671.28000000001339</v>
      </c>
      <c r="U319" s="9" t="s">
        <v>32</v>
      </c>
      <c r="V319" s="11">
        <v>1</v>
      </c>
    </row>
    <row r="320" spans="1:22" x14ac:dyDescent="0.25">
      <c r="A320" s="11">
        <v>314</v>
      </c>
      <c r="B320" s="25">
        <v>44705</v>
      </c>
      <c r="C320" s="9" t="s">
        <v>83</v>
      </c>
      <c r="D320" s="25">
        <v>44705</v>
      </c>
      <c r="E320" s="9" t="s">
        <v>98</v>
      </c>
      <c r="F320" s="9" t="s">
        <v>89</v>
      </c>
      <c r="G320" s="9" t="s">
        <v>15</v>
      </c>
      <c r="H320" s="9" t="s">
        <v>86</v>
      </c>
      <c r="I320" s="11">
        <v>6</v>
      </c>
      <c r="J320" s="26">
        <v>11678.25</v>
      </c>
      <c r="K320" s="26">
        <v>11586.5</v>
      </c>
      <c r="L320" s="26">
        <v>11758.5</v>
      </c>
      <c r="M320" s="26">
        <v>11586.55</v>
      </c>
      <c r="N320" s="27">
        <f t="shared" si="8"/>
        <v>91.75</v>
      </c>
      <c r="O320" s="18">
        <v>1093.56</v>
      </c>
      <c r="P320" s="18">
        <v>7.44</v>
      </c>
      <c r="Q320" s="18">
        <v>-24.72</v>
      </c>
      <c r="R320" s="18">
        <v>1097.28</v>
      </c>
      <c r="S320" s="18">
        <f t="shared" si="9"/>
        <v>62376.479999999836</v>
      </c>
      <c r="T320" s="18">
        <f>MAX(0,MAX($S$7:S320))-S320</f>
        <v>0</v>
      </c>
      <c r="U320" s="9" t="s">
        <v>30</v>
      </c>
      <c r="V320" s="11">
        <v>4</v>
      </c>
    </row>
    <row r="321" spans="1:22" x14ac:dyDescent="0.25">
      <c r="A321" s="11">
        <v>315</v>
      </c>
      <c r="B321" s="25">
        <v>44705</v>
      </c>
      <c r="C321" s="9" t="s">
        <v>98</v>
      </c>
      <c r="D321" s="25">
        <v>44705</v>
      </c>
      <c r="E321" s="9" t="s">
        <v>129</v>
      </c>
      <c r="F321" s="9" t="s">
        <v>89</v>
      </c>
      <c r="G321" s="9" t="s">
        <v>19</v>
      </c>
      <c r="H321" s="9" t="s">
        <v>86</v>
      </c>
      <c r="I321" s="11">
        <v>4</v>
      </c>
      <c r="J321" s="26">
        <v>11584.5</v>
      </c>
      <c r="K321" s="26">
        <v>11665</v>
      </c>
      <c r="L321" s="26">
        <v>11664.75</v>
      </c>
      <c r="M321" s="26">
        <v>11506.25</v>
      </c>
      <c r="N321" s="27">
        <f t="shared" si="8"/>
        <v>-80.5</v>
      </c>
      <c r="O321" s="18">
        <v>-648.96</v>
      </c>
      <c r="P321" s="18">
        <v>4.96</v>
      </c>
      <c r="Q321" s="18">
        <v>-646.48</v>
      </c>
      <c r="R321" s="18">
        <v>7.52</v>
      </c>
      <c r="S321" s="18">
        <f t="shared" si="9"/>
        <v>61727.519999999837</v>
      </c>
      <c r="T321" s="18">
        <f>MAX(0,MAX($S$7:S321))-S321</f>
        <v>648.95999999999913</v>
      </c>
      <c r="U321" s="9" t="s">
        <v>32</v>
      </c>
      <c r="V321" s="11">
        <v>6</v>
      </c>
    </row>
    <row r="322" spans="1:22" x14ac:dyDescent="0.25">
      <c r="A322" s="11">
        <v>316</v>
      </c>
      <c r="B322" s="25">
        <v>44712</v>
      </c>
      <c r="C322" s="9" t="s">
        <v>119</v>
      </c>
      <c r="D322" s="25">
        <v>44712</v>
      </c>
      <c r="E322" s="9" t="s">
        <v>145</v>
      </c>
      <c r="F322" s="9" t="s">
        <v>89</v>
      </c>
      <c r="G322" s="9" t="s">
        <v>17</v>
      </c>
      <c r="H322" s="9" t="s">
        <v>96</v>
      </c>
      <c r="I322" s="11">
        <v>2</v>
      </c>
      <c r="J322" s="26">
        <v>12680.75</v>
      </c>
      <c r="K322" s="26">
        <v>12615</v>
      </c>
      <c r="L322" s="26">
        <v>12761</v>
      </c>
      <c r="M322" s="26">
        <v>12615</v>
      </c>
      <c r="N322" s="27">
        <f t="shared" si="8"/>
        <v>65.75</v>
      </c>
      <c r="O322" s="18">
        <v>260.52</v>
      </c>
      <c r="P322" s="18">
        <v>2.48</v>
      </c>
      <c r="Q322" s="18">
        <v>-4.24</v>
      </c>
      <c r="R322" s="18">
        <v>261.76</v>
      </c>
      <c r="S322" s="18">
        <f t="shared" si="9"/>
        <v>61988.039999999834</v>
      </c>
      <c r="T322" s="18">
        <f>MAX(0,MAX($S$7:S322))-S322</f>
        <v>388.44000000000233</v>
      </c>
      <c r="U322" s="9" t="s">
        <v>30</v>
      </c>
      <c r="V322" s="11">
        <v>3</v>
      </c>
    </row>
    <row r="323" spans="1:22" x14ac:dyDescent="0.25">
      <c r="A323" s="11">
        <v>317</v>
      </c>
      <c r="B323" s="25">
        <v>44714</v>
      </c>
      <c r="C323" s="9" t="s">
        <v>100</v>
      </c>
      <c r="D323" s="25">
        <v>44714</v>
      </c>
      <c r="E323" s="9" t="s">
        <v>114</v>
      </c>
      <c r="F323" s="9" t="s">
        <v>85</v>
      </c>
      <c r="G323" s="9" t="s">
        <v>21</v>
      </c>
      <c r="H323" s="9" t="s">
        <v>102</v>
      </c>
      <c r="I323" s="11">
        <v>6</v>
      </c>
      <c r="J323" s="26">
        <v>12543.75</v>
      </c>
      <c r="K323" s="26">
        <v>12549.5</v>
      </c>
      <c r="L323" s="26">
        <v>12442</v>
      </c>
      <c r="M323" s="26">
        <v>12549.5</v>
      </c>
      <c r="N323" s="27">
        <f t="shared" si="8"/>
        <v>5.75</v>
      </c>
      <c r="O323" s="18">
        <v>61.56</v>
      </c>
      <c r="P323" s="18">
        <v>7.44</v>
      </c>
      <c r="Q323" s="18">
        <v>-318.72000000000003</v>
      </c>
      <c r="R323" s="18">
        <v>65.28</v>
      </c>
      <c r="S323" s="18">
        <f t="shared" si="9"/>
        <v>62049.599999999831</v>
      </c>
      <c r="T323" s="18">
        <f>MAX(0,MAX($S$7:S323))-S323</f>
        <v>326.88000000000466</v>
      </c>
      <c r="U323" s="9" t="s">
        <v>30</v>
      </c>
      <c r="V323" s="11">
        <v>1</v>
      </c>
    </row>
    <row r="324" spans="1:22" x14ac:dyDescent="0.25">
      <c r="A324" s="11">
        <v>318</v>
      </c>
      <c r="B324" s="25">
        <v>44718</v>
      </c>
      <c r="C324" s="9" t="s">
        <v>100</v>
      </c>
      <c r="D324" s="25">
        <v>44718</v>
      </c>
      <c r="E324" s="9" t="s">
        <v>87</v>
      </c>
      <c r="F324" s="9" t="s">
        <v>89</v>
      </c>
      <c r="G324" s="9" t="s">
        <v>21</v>
      </c>
      <c r="H324" s="9" t="s">
        <v>102</v>
      </c>
      <c r="I324" s="11">
        <v>6</v>
      </c>
      <c r="J324" s="26">
        <v>12730.75</v>
      </c>
      <c r="K324" s="26">
        <v>12785.75</v>
      </c>
      <c r="L324" s="26">
        <v>12785.5</v>
      </c>
      <c r="M324" s="26">
        <v>12553.75</v>
      </c>
      <c r="N324" s="27">
        <f t="shared" si="8"/>
        <v>-55</v>
      </c>
      <c r="O324" s="18">
        <v>-667.44</v>
      </c>
      <c r="P324" s="18">
        <v>7.44</v>
      </c>
      <c r="Q324" s="18">
        <v>-663.72</v>
      </c>
      <c r="R324" s="18">
        <v>686.28</v>
      </c>
      <c r="S324" s="18">
        <f t="shared" si="9"/>
        <v>61382.159999999829</v>
      </c>
      <c r="T324" s="18">
        <f>MAX(0,MAX($S$7:S324))-S324</f>
        <v>994.32000000000698</v>
      </c>
      <c r="U324" s="9" t="s">
        <v>32</v>
      </c>
      <c r="V324" s="11">
        <v>4</v>
      </c>
    </row>
    <row r="325" spans="1:22" x14ac:dyDescent="0.25">
      <c r="A325" s="11">
        <v>319</v>
      </c>
      <c r="B325" s="25">
        <v>44718</v>
      </c>
      <c r="C325" s="9" t="s">
        <v>110</v>
      </c>
      <c r="D325" s="25">
        <v>44718</v>
      </c>
      <c r="E325" s="9" t="s">
        <v>143</v>
      </c>
      <c r="F325" s="9" t="s">
        <v>85</v>
      </c>
      <c r="G325" s="9" t="s">
        <v>13</v>
      </c>
      <c r="H325" s="9" t="s">
        <v>86</v>
      </c>
      <c r="I325" s="11">
        <v>10</v>
      </c>
      <c r="J325" s="26">
        <v>12789.75</v>
      </c>
      <c r="K325" s="26">
        <v>12724.5</v>
      </c>
      <c r="L325" s="26">
        <v>12724.83</v>
      </c>
      <c r="M325" s="26">
        <v>12888.75</v>
      </c>
      <c r="N325" s="27">
        <f t="shared" si="8"/>
        <v>-65.25</v>
      </c>
      <c r="O325" s="18">
        <v>-1317.4</v>
      </c>
      <c r="P325" s="18">
        <v>12.4</v>
      </c>
      <c r="Q325" s="18">
        <v>-1311.2</v>
      </c>
      <c r="R325" s="18">
        <v>353.8</v>
      </c>
      <c r="S325" s="18">
        <f t="shared" si="9"/>
        <v>60064.759999999827</v>
      </c>
      <c r="T325" s="18">
        <f>MAX(0,MAX($S$7:S325))-S325</f>
        <v>2311.7200000000084</v>
      </c>
      <c r="U325" s="9" t="s">
        <v>32</v>
      </c>
      <c r="V325" s="11">
        <v>12</v>
      </c>
    </row>
    <row r="326" spans="1:22" x14ac:dyDescent="0.25">
      <c r="A326" s="11">
        <v>320</v>
      </c>
      <c r="B326" s="25">
        <v>44719</v>
      </c>
      <c r="C326" s="9" t="s">
        <v>100</v>
      </c>
      <c r="D326" s="25">
        <v>44719</v>
      </c>
      <c r="E326" s="9" t="s">
        <v>99</v>
      </c>
      <c r="F326" s="9" t="s">
        <v>85</v>
      </c>
      <c r="G326" s="9" t="s">
        <v>21</v>
      </c>
      <c r="H326" s="9" t="s">
        <v>102</v>
      </c>
      <c r="I326" s="11">
        <v>6</v>
      </c>
      <c r="J326" s="26">
        <v>12514.75</v>
      </c>
      <c r="K326" s="26">
        <v>12600.25</v>
      </c>
      <c r="L326" s="26">
        <v>12411.75</v>
      </c>
      <c r="M326" s="26">
        <v>12600.25</v>
      </c>
      <c r="N326" s="27">
        <f t="shared" si="8"/>
        <v>85.5</v>
      </c>
      <c r="O326" s="18">
        <v>1018.56</v>
      </c>
      <c r="P326" s="18">
        <v>7.44</v>
      </c>
      <c r="Q326" s="18">
        <v>-282.72000000000003</v>
      </c>
      <c r="R326" s="18">
        <v>1022.28</v>
      </c>
      <c r="S326" s="18">
        <f t="shared" si="9"/>
        <v>61083.319999999825</v>
      </c>
      <c r="T326" s="18">
        <f>MAX(0,MAX($S$7:S326))-S326</f>
        <v>1293.1600000000108</v>
      </c>
      <c r="U326" s="9" t="s">
        <v>30</v>
      </c>
      <c r="V326" s="11">
        <v>9</v>
      </c>
    </row>
    <row r="327" spans="1:22" x14ac:dyDescent="0.25">
      <c r="A327" s="11">
        <v>321</v>
      </c>
      <c r="B327" s="25">
        <v>44719</v>
      </c>
      <c r="C327" s="9" t="s">
        <v>119</v>
      </c>
      <c r="D327" s="25">
        <v>44719</v>
      </c>
      <c r="E327" s="9" t="s">
        <v>123</v>
      </c>
      <c r="F327" s="9" t="s">
        <v>89</v>
      </c>
      <c r="G327" s="9" t="s">
        <v>17</v>
      </c>
      <c r="H327" s="9" t="s">
        <v>96</v>
      </c>
      <c r="I327" s="11">
        <v>2</v>
      </c>
      <c r="J327" s="26">
        <v>12655.25</v>
      </c>
      <c r="K327" s="26">
        <v>12735.75</v>
      </c>
      <c r="L327" s="26">
        <v>12735.5</v>
      </c>
      <c r="M327" s="26">
        <v>12518</v>
      </c>
      <c r="N327" s="27">
        <f t="shared" ref="N327:N390" si="10">(K327-J327)*IF(F327="Long",1,-1)</f>
        <v>-80.5</v>
      </c>
      <c r="O327" s="18">
        <v>-324.48</v>
      </c>
      <c r="P327" s="18">
        <v>2.48</v>
      </c>
      <c r="Q327" s="18">
        <v>-323.24</v>
      </c>
      <c r="R327" s="18">
        <v>51.76</v>
      </c>
      <c r="S327" s="18">
        <f t="shared" si="9"/>
        <v>60758.839999999822</v>
      </c>
      <c r="T327" s="18">
        <f>MAX(0,MAX($S$7:S327))-S327</f>
        <v>1617.640000000014</v>
      </c>
      <c r="U327" s="9" t="s">
        <v>32</v>
      </c>
      <c r="V327" s="11">
        <v>14</v>
      </c>
    </row>
    <row r="328" spans="1:22" x14ac:dyDescent="0.25">
      <c r="A328" s="11">
        <v>322</v>
      </c>
      <c r="B328" s="25">
        <v>44720</v>
      </c>
      <c r="C328" s="9" t="s">
        <v>100</v>
      </c>
      <c r="D328" s="25">
        <v>44720</v>
      </c>
      <c r="E328" s="9" t="s">
        <v>114</v>
      </c>
      <c r="F328" s="9" t="s">
        <v>85</v>
      </c>
      <c r="G328" s="9" t="s">
        <v>21</v>
      </c>
      <c r="H328" s="9" t="s">
        <v>102</v>
      </c>
      <c r="I328" s="11">
        <v>6</v>
      </c>
      <c r="J328" s="26">
        <v>12684.75</v>
      </c>
      <c r="K328" s="26">
        <v>12711</v>
      </c>
      <c r="L328" s="26">
        <v>12627.25</v>
      </c>
      <c r="M328" s="26">
        <v>12711</v>
      </c>
      <c r="N328" s="27">
        <f t="shared" si="10"/>
        <v>26.25</v>
      </c>
      <c r="O328" s="18">
        <v>307.56</v>
      </c>
      <c r="P328" s="18">
        <v>7.44</v>
      </c>
      <c r="Q328" s="18">
        <v>-69.72</v>
      </c>
      <c r="R328" s="18">
        <v>311.27999999999997</v>
      </c>
      <c r="S328" s="18">
        <f t="shared" ref="S328:S391" si="11">S327+O328</f>
        <v>61066.39999999982</v>
      </c>
      <c r="T328" s="18">
        <f>MAX(0,MAX($S$7:S328))-S328</f>
        <v>1310.0800000000163</v>
      </c>
      <c r="U328" s="9" t="s">
        <v>30</v>
      </c>
      <c r="V328" s="11">
        <v>1</v>
      </c>
    </row>
    <row r="329" spans="1:22" x14ac:dyDescent="0.25">
      <c r="A329" s="11">
        <v>323</v>
      </c>
      <c r="B329" s="25">
        <v>44720</v>
      </c>
      <c r="C329" s="9" t="s">
        <v>98</v>
      </c>
      <c r="D329" s="25">
        <v>44720</v>
      </c>
      <c r="E329" s="9" t="s">
        <v>159</v>
      </c>
      <c r="F329" s="9" t="s">
        <v>85</v>
      </c>
      <c r="G329" s="9" t="s">
        <v>13</v>
      </c>
      <c r="H329" s="9" t="s">
        <v>96</v>
      </c>
      <c r="I329" s="11">
        <v>6</v>
      </c>
      <c r="J329" s="26">
        <v>12726</v>
      </c>
      <c r="K329" s="26">
        <v>12661</v>
      </c>
      <c r="L329" s="26">
        <v>12661.25</v>
      </c>
      <c r="M329" s="26">
        <v>12795.5</v>
      </c>
      <c r="N329" s="27">
        <f t="shared" si="10"/>
        <v>-65</v>
      </c>
      <c r="O329" s="18">
        <v>-787.44</v>
      </c>
      <c r="P329" s="18">
        <v>7.44</v>
      </c>
      <c r="Q329" s="18">
        <v>-783.72</v>
      </c>
      <c r="R329" s="18">
        <v>578.28</v>
      </c>
      <c r="S329" s="18">
        <f t="shared" si="11"/>
        <v>60278.959999999817</v>
      </c>
      <c r="T329" s="18">
        <f>MAX(0,MAX($S$7:S329))-S329</f>
        <v>2097.5200000000186</v>
      </c>
      <c r="U329" s="9" t="s">
        <v>32</v>
      </c>
      <c r="V329" s="11">
        <v>27</v>
      </c>
    </row>
    <row r="330" spans="1:22" x14ac:dyDescent="0.25">
      <c r="A330" s="11">
        <v>324</v>
      </c>
      <c r="B330" s="25">
        <v>44732</v>
      </c>
      <c r="C330" s="9" t="s">
        <v>100</v>
      </c>
      <c r="D330" s="25">
        <v>44732</v>
      </c>
      <c r="E330" s="9" t="s">
        <v>87</v>
      </c>
      <c r="F330" s="9" t="s">
        <v>89</v>
      </c>
      <c r="G330" s="9" t="s">
        <v>21</v>
      </c>
      <c r="H330" s="9" t="s">
        <v>102</v>
      </c>
      <c r="I330" s="11">
        <v>6</v>
      </c>
      <c r="J330" s="26">
        <v>11349.75</v>
      </c>
      <c r="K330" s="26">
        <v>11376.5</v>
      </c>
      <c r="L330" s="26">
        <v>11376.25</v>
      </c>
      <c r="M330" s="26">
        <v>11292.5</v>
      </c>
      <c r="N330" s="27">
        <f t="shared" si="10"/>
        <v>-26.75</v>
      </c>
      <c r="O330" s="18">
        <v>-328.44</v>
      </c>
      <c r="P330" s="18">
        <v>7.44</v>
      </c>
      <c r="Q330" s="18">
        <v>-324.72000000000003</v>
      </c>
      <c r="R330" s="18">
        <v>197.28</v>
      </c>
      <c r="S330" s="18">
        <f t="shared" si="11"/>
        <v>59950.519999999815</v>
      </c>
      <c r="T330" s="18">
        <f>MAX(0,MAX($S$7:S330))-S330</f>
        <v>2425.960000000021</v>
      </c>
      <c r="U330" s="9" t="s">
        <v>32</v>
      </c>
      <c r="V330" s="11">
        <v>4</v>
      </c>
    </row>
    <row r="331" spans="1:22" x14ac:dyDescent="0.25">
      <c r="A331" s="11">
        <v>325</v>
      </c>
      <c r="B331" s="25">
        <v>44734</v>
      </c>
      <c r="C331" s="9" t="s">
        <v>100</v>
      </c>
      <c r="D331" s="25">
        <v>44734</v>
      </c>
      <c r="E331" s="9" t="s">
        <v>97</v>
      </c>
      <c r="F331" s="9" t="s">
        <v>85</v>
      </c>
      <c r="G331" s="9" t="s">
        <v>21</v>
      </c>
      <c r="H331" s="9" t="s">
        <v>102</v>
      </c>
      <c r="I331" s="11">
        <v>6</v>
      </c>
      <c r="J331" s="26">
        <v>11520.75</v>
      </c>
      <c r="K331" s="26">
        <v>11579.25</v>
      </c>
      <c r="L331" s="26">
        <v>11446.25</v>
      </c>
      <c r="M331" s="26">
        <v>11579.25</v>
      </c>
      <c r="N331" s="27">
        <f t="shared" si="10"/>
        <v>58.5</v>
      </c>
      <c r="O331" s="18">
        <v>694.56</v>
      </c>
      <c r="P331" s="18">
        <v>7.44</v>
      </c>
      <c r="Q331" s="18">
        <v>-192.72</v>
      </c>
      <c r="R331" s="18">
        <v>698.28</v>
      </c>
      <c r="S331" s="18">
        <f t="shared" si="11"/>
        <v>60645.079999999813</v>
      </c>
      <c r="T331" s="18">
        <f>MAX(0,MAX($S$7:S331))-S331</f>
        <v>1731.4000000000233</v>
      </c>
      <c r="U331" s="9" t="s">
        <v>30</v>
      </c>
      <c r="V331" s="11">
        <v>2</v>
      </c>
    </row>
    <row r="332" spans="1:22" x14ac:dyDescent="0.25">
      <c r="A332" s="11">
        <v>326</v>
      </c>
      <c r="B332" s="25">
        <v>44734</v>
      </c>
      <c r="C332" s="9" t="s">
        <v>117</v>
      </c>
      <c r="D332" s="25">
        <v>44734</v>
      </c>
      <c r="E332" s="9" t="s">
        <v>163</v>
      </c>
      <c r="F332" s="9" t="s">
        <v>89</v>
      </c>
      <c r="G332" s="9" t="s">
        <v>17</v>
      </c>
      <c r="H332" s="9" t="s">
        <v>86</v>
      </c>
      <c r="I332" s="11">
        <v>2</v>
      </c>
      <c r="J332" s="26">
        <v>11640.75</v>
      </c>
      <c r="K332" s="26">
        <v>11565</v>
      </c>
      <c r="L332" s="26">
        <v>11721</v>
      </c>
      <c r="M332" s="26">
        <v>11565</v>
      </c>
      <c r="N332" s="27">
        <f t="shared" si="10"/>
        <v>75.75</v>
      </c>
      <c r="O332" s="18">
        <v>300.52</v>
      </c>
      <c r="P332" s="18">
        <v>2.48</v>
      </c>
      <c r="Q332" s="18">
        <v>-311.24</v>
      </c>
      <c r="R332" s="18">
        <v>301.76</v>
      </c>
      <c r="S332" s="18">
        <f t="shared" si="11"/>
        <v>60945.599999999809</v>
      </c>
      <c r="T332" s="18">
        <f>MAX(0,MAX($S$7:S332))-S332</f>
        <v>1430.8800000000265</v>
      </c>
      <c r="U332" s="9" t="s">
        <v>30</v>
      </c>
      <c r="V332" s="11">
        <v>47</v>
      </c>
    </row>
    <row r="333" spans="1:22" x14ac:dyDescent="0.25">
      <c r="A333" s="11">
        <v>327</v>
      </c>
      <c r="B333" s="25">
        <v>44735</v>
      </c>
      <c r="C333" s="9" t="s">
        <v>100</v>
      </c>
      <c r="D333" s="25">
        <v>44735</v>
      </c>
      <c r="E333" s="9" t="s">
        <v>97</v>
      </c>
      <c r="F333" s="9" t="s">
        <v>89</v>
      </c>
      <c r="G333" s="9" t="s">
        <v>21</v>
      </c>
      <c r="H333" s="9" t="s">
        <v>102</v>
      </c>
      <c r="I333" s="11">
        <v>6</v>
      </c>
      <c r="J333" s="26">
        <v>11593</v>
      </c>
      <c r="K333" s="26">
        <v>11558.5</v>
      </c>
      <c r="L333" s="26">
        <v>11684</v>
      </c>
      <c r="M333" s="26">
        <v>11558.5</v>
      </c>
      <c r="N333" s="27">
        <f t="shared" si="10"/>
        <v>34.5</v>
      </c>
      <c r="O333" s="18">
        <v>406.56</v>
      </c>
      <c r="P333" s="18">
        <v>7.44</v>
      </c>
      <c r="Q333" s="18">
        <v>-438.72</v>
      </c>
      <c r="R333" s="18">
        <v>410.28</v>
      </c>
      <c r="S333" s="18">
        <f t="shared" si="11"/>
        <v>61352.159999999807</v>
      </c>
      <c r="T333" s="18">
        <f>MAX(0,MAX($S$7:S333))-S333</f>
        <v>1024.3200000000288</v>
      </c>
      <c r="U333" s="9" t="s">
        <v>30</v>
      </c>
      <c r="V333" s="11">
        <v>2</v>
      </c>
    </row>
    <row r="334" spans="1:22" x14ac:dyDescent="0.25">
      <c r="A334" s="11">
        <v>328</v>
      </c>
      <c r="B334" s="25">
        <v>44742</v>
      </c>
      <c r="C334" s="9" t="s">
        <v>97</v>
      </c>
      <c r="D334" s="25">
        <v>44742</v>
      </c>
      <c r="E334" s="9" t="s">
        <v>124</v>
      </c>
      <c r="F334" s="9" t="s">
        <v>89</v>
      </c>
      <c r="G334" s="9" t="s">
        <v>13</v>
      </c>
      <c r="H334" s="9" t="s">
        <v>86</v>
      </c>
      <c r="I334" s="11">
        <v>10</v>
      </c>
      <c r="J334" s="26">
        <v>11411</v>
      </c>
      <c r="K334" s="26">
        <v>11491.5</v>
      </c>
      <c r="L334" s="26">
        <v>11491.25</v>
      </c>
      <c r="M334" s="26">
        <v>11315</v>
      </c>
      <c r="N334" s="27">
        <f t="shared" si="10"/>
        <v>-80.5</v>
      </c>
      <c r="O334" s="18">
        <v>-1622.4</v>
      </c>
      <c r="P334" s="18">
        <v>12.4</v>
      </c>
      <c r="Q334" s="18">
        <v>-1616.2</v>
      </c>
      <c r="R334" s="18">
        <v>1198.8</v>
      </c>
      <c r="S334" s="18">
        <f t="shared" si="11"/>
        <v>59729.759999999806</v>
      </c>
      <c r="T334" s="18">
        <f>MAX(0,MAX($S$7:S334))-S334</f>
        <v>2646.7200000000303</v>
      </c>
      <c r="U334" s="9" t="s">
        <v>32</v>
      </c>
      <c r="V334" s="11">
        <v>13</v>
      </c>
    </row>
    <row r="335" spans="1:22" x14ac:dyDescent="0.25">
      <c r="A335" s="11">
        <v>329</v>
      </c>
      <c r="B335" s="25">
        <v>44742</v>
      </c>
      <c r="C335" s="9" t="s">
        <v>119</v>
      </c>
      <c r="D335" s="25">
        <v>44742</v>
      </c>
      <c r="E335" s="9" t="s">
        <v>84</v>
      </c>
      <c r="F335" s="9" t="s">
        <v>89</v>
      </c>
      <c r="G335" s="9" t="s">
        <v>17</v>
      </c>
      <c r="H335" s="9" t="s">
        <v>96</v>
      </c>
      <c r="I335" s="11">
        <v>2</v>
      </c>
      <c r="J335" s="26">
        <v>11553.75</v>
      </c>
      <c r="K335" s="26">
        <v>11520.25</v>
      </c>
      <c r="L335" s="26">
        <v>11634</v>
      </c>
      <c r="M335" s="26">
        <v>11465</v>
      </c>
      <c r="N335" s="27">
        <f t="shared" si="10"/>
        <v>33.5</v>
      </c>
      <c r="O335" s="18">
        <v>131.52000000000001</v>
      </c>
      <c r="P335" s="18">
        <v>2.48</v>
      </c>
      <c r="Q335" s="18">
        <v>-202.24</v>
      </c>
      <c r="R335" s="18">
        <v>333.76</v>
      </c>
      <c r="S335" s="18">
        <f t="shared" si="11"/>
        <v>59861.279999999802</v>
      </c>
      <c r="T335" s="18">
        <f>MAX(0,MAX($S$7:S335))-S335</f>
        <v>2515.2000000000335</v>
      </c>
      <c r="U335" s="9" t="s">
        <v>36</v>
      </c>
      <c r="V335" s="11">
        <v>16</v>
      </c>
    </row>
    <row r="336" spans="1:22" x14ac:dyDescent="0.25">
      <c r="A336" s="11">
        <v>330</v>
      </c>
      <c r="B336" s="25">
        <v>44749</v>
      </c>
      <c r="C336" s="9" t="s">
        <v>103</v>
      </c>
      <c r="D336" s="25">
        <v>44749</v>
      </c>
      <c r="E336" s="9" t="s">
        <v>141</v>
      </c>
      <c r="F336" s="9" t="s">
        <v>85</v>
      </c>
      <c r="G336" s="9" t="s">
        <v>13</v>
      </c>
      <c r="H336" s="9" t="s">
        <v>86</v>
      </c>
      <c r="I336" s="11">
        <v>6</v>
      </c>
      <c r="J336" s="26">
        <v>12035.5</v>
      </c>
      <c r="K336" s="26">
        <v>12134</v>
      </c>
      <c r="L336" s="26">
        <v>11970.16</v>
      </c>
      <c r="M336" s="26">
        <v>12134</v>
      </c>
      <c r="N336" s="27">
        <f t="shared" si="10"/>
        <v>98.5</v>
      </c>
      <c r="O336" s="18">
        <v>1174.56</v>
      </c>
      <c r="P336" s="18">
        <v>7.44</v>
      </c>
      <c r="Q336" s="18">
        <v>-354.72</v>
      </c>
      <c r="R336" s="18">
        <v>1178.28</v>
      </c>
      <c r="S336" s="18">
        <f t="shared" si="11"/>
        <v>61035.8399999998</v>
      </c>
      <c r="T336" s="18">
        <f>MAX(0,MAX($S$7:S336))-S336</f>
        <v>1340.6400000000358</v>
      </c>
      <c r="U336" s="9" t="s">
        <v>30</v>
      </c>
      <c r="V336" s="11">
        <v>48</v>
      </c>
    </row>
    <row r="337" spans="1:22" x14ac:dyDescent="0.25">
      <c r="A337" s="11">
        <v>331</v>
      </c>
      <c r="B337" s="25">
        <v>44749</v>
      </c>
      <c r="C337" s="9" t="s">
        <v>141</v>
      </c>
      <c r="D337" s="25">
        <v>44749</v>
      </c>
      <c r="E337" s="9" t="s">
        <v>84</v>
      </c>
      <c r="F337" s="9" t="s">
        <v>85</v>
      </c>
      <c r="G337" s="9" t="s">
        <v>19</v>
      </c>
      <c r="H337" s="9" t="s">
        <v>113</v>
      </c>
      <c r="I337" s="11">
        <v>4</v>
      </c>
      <c r="J337" s="26">
        <v>12132.75</v>
      </c>
      <c r="K337" s="26">
        <v>12130.75</v>
      </c>
      <c r="L337" s="26">
        <v>12052.5</v>
      </c>
      <c r="M337" s="26">
        <v>12235</v>
      </c>
      <c r="N337" s="27">
        <f t="shared" si="10"/>
        <v>-2</v>
      </c>
      <c r="O337" s="18">
        <v>-20.96</v>
      </c>
      <c r="P337" s="18">
        <v>4.96</v>
      </c>
      <c r="Q337" s="18">
        <v>-136.47999999999999</v>
      </c>
      <c r="R337" s="18">
        <v>285.52</v>
      </c>
      <c r="S337" s="18">
        <f t="shared" si="11"/>
        <v>61014.879999999801</v>
      </c>
      <c r="T337" s="18">
        <f>MAX(0,MAX($S$7:S337))-S337</f>
        <v>1361.6000000000349</v>
      </c>
      <c r="U337" s="9" t="s">
        <v>36</v>
      </c>
      <c r="V337" s="11">
        <v>23</v>
      </c>
    </row>
    <row r="338" spans="1:22" x14ac:dyDescent="0.25">
      <c r="A338" s="11">
        <v>332</v>
      </c>
      <c r="B338" s="25">
        <v>44754</v>
      </c>
      <c r="C338" s="9" t="s">
        <v>101</v>
      </c>
      <c r="D338" s="25">
        <v>44754</v>
      </c>
      <c r="E338" s="9" t="s">
        <v>145</v>
      </c>
      <c r="F338" s="9" t="s">
        <v>85</v>
      </c>
      <c r="G338" s="9" t="s">
        <v>17</v>
      </c>
      <c r="H338" s="9" t="s">
        <v>86</v>
      </c>
      <c r="I338" s="11">
        <v>2</v>
      </c>
      <c r="J338" s="26">
        <v>11894.25</v>
      </c>
      <c r="K338" s="26">
        <v>11830</v>
      </c>
      <c r="L338" s="26">
        <v>11830.25</v>
      </c>
      <c r="M338" s="26">
        <v>11985</v>
      </c>
      <c r="N338" s="27">
        <f t="shared" si="10"/>
        <v>-64.25</v>
      </c>
      <c r="O338" s="18">
        <v>-259.48</v>
      </c>
      <c r="P338" s="18">
        <v>2.48</v>
      </c>
      <c r="Q338" s="18">
        <v>-258.24</v>
      </c>
      <c r="R338" s="18">
        <v>190.76</v>
      </c>
      <c r="S338" s="18">
        <f t="shared" si="11"/>
        <v>60755.399999999798</v>
      </c>
      <c r="T338" s="18">
        <f>MAX(0,MAX($S$7:S338))-S338</f>
        <v>1621.0800000000381</v>
      </c>
      <c r="U338" s="9" t="s">
        <v>32</v>
      </c>
      <c r="V338" s="11">
        <v>53</v>
      </c>
    </row>
    <row r="339" spans="1:22" x14ac:dyDescent="0.25">
      <c r="A339" s="11">
        <v>333</v>
      </c>
      <c r="B339" s="25">
        <v>44761</v>
      </c>
      <c r="C339" s="9" t="s">
        <v>106</v>
      </c>
      <c r="D339" s="25">
        <v>44761</v>
      </c>
      <c r="E339" s="9" t="s">
        <v>159</v>
      </c>
      <c r="F339" s="9" t="s">
        <v>85</v>
      </c>
      <c r="G339" s="9" t="s">
        <v>13</v>
      </c>
      <c r="H339" s="9" t="s">
        <v>86</v>
      </c>
      <c r="I339" s="11">
        <v>6</v>
      </c>
      <c r="J339" s="26">
        <v>12086</v>
      </c>
      <c r="K339" s="26">
        <v>12196</v>
      </c>
      <c r="L339" s="26">
        <v>12005.75</v>
      </c>
      <c r="M339" s="26">
        <v>12196</v>
      </c>
      <c r="N339" s="27">
        <f t="shared" si="10"/>
        <v>110</v>
      </c>
      <c r="O339" s="18">
        <v>1312.56</v>
      </c>
      <c r="P339" s="18">
        <v>7.44</v>
      </c>
      <c r="Q339" s="18">
        <v>-72.72</v>
      </c>
      <c r="R339" s="18">
        <v>1316.28</v>
      </c>
      <c r="S339" s="18">
        <f t="shared" si="11"/>
        <v>62067.959999999795</v>
      </c>
      <c r="T339" s="18">
        <f>MAX(0,MAX($S$7:S339))-S339</f>
        <v>308.52000000004045</v>
      </c>
      <c r="U339" s="9" t="s">
        <v>30</v>
      </c>
      <c r="V339" s="11">
        <v>23</v>
      </c>
    </row>
    <row r="340" spans="1:22" x14ac:dyDescent="0.25">
      <c r="A340" s="11">
        <v>334</v>
      </c>
      <c r="B340" s="25">
        <v>44761</v>
      </c>
      <c r="C340" s="9" t="s">
        <v>159</v>
      </c>
      <c r="D340" s="25">
        <v>44761</v>
      </c>
      <c r="E340" s="9" t="s">
        <v>148</v>
      </c>
      <c r="F340" s="9" t="s">
        <v>85</v>
      </c>
      <c r="G340" s="9" t="s">
        <v>19</v>
      </c>
      <c r="H340" s="9" t="s">
        <v>91</v>
      </c>
      <c r="I340" s="11">
        <v>4</v>
      </c>
      <c r="J340" s="26">
        <v>12201</v>
      </c>
      <c r="K340" s="26">
        <v>12285</v>
      </c>
      <c r="L340" s="26">
        <v>12120.75</v>
      </c>
      <c r="M340" s="26">
        <v>12285</v>
      </c>
      <c r="N340" s="27">
        <f t="shared" si="10"/>
        <v>84</v>
      </c>
      <c r="O340" s="18">
        <v>667.04</v>
      </c>
      <c r="P340" s="18">
        <v>4.96</v>
      </c>
      <c r="Q340" s="18">
        <v>-126.48</v>
      </c>
      <c r="R340" s="18">
        <v>669.52</v>
      </c>
      <c r="S340" s="18">
        <f t="shared" si="11"/>
        <v>62734.999999999796</v>
      </c>
      <c r="T340" s="18">
        <f>MAX(0,MAX($S$7:S340))-S340</f>
        <v>0</v>
      </c>
      <c r="U340" s="9" t="s">
        <v>30</v>
      </c>
      <c r="V340" s="11">
        <v>39</v>
      </c>
    </row>
    <row r="341" spans="1:22" x14ac:dyDescent="0.25">
      <c r="A341" s="11">
        <v>335</v>
      </c>
      <c r="B341" s="25">
        <v>44762</v>
      </c>
      <c r="C341" s="9" t="s">
        <v>99</v>
      </c>
      <c r="D341" s="25">
        <v>44762</v>
      </c>
      <c r="E341" s="9" t="s">
        <v>124</v>
      </c>
      <c r="F341" s="9" t="s">
        <v>85</v>
      </c>
      <c r="G341" s="9" t="s">
        <v>15</v>
      </c>
      <c r="H341" s="9" t="s">
        <v>86</v>
      </c>
      <c r="I341" s="11">
        <v>10</v>
      </c>
      <c r="J341" s="26">
        <v>12391</v>
      </c>
      <c r="K341" s="26">
        <v>12485</v>
      </c>
      <c r="L341" s="26">
        <v>12310.75</v>
      </c>
      <c r="M341" s="26">
        <v>12485</v>
      </c>
      <c r="N341" s="27">
        <f t="shared" si="10"/>
        <v>94</v>
      </c>
      <c r="O341" s="18">
        <v>1867.6</v>
      </c>
      <c r="P341" s="18">
        <v>12.4</v>
      </c>
      <c r="Q341" s="18">
        <v>-106.2</v>
      </c>
      <c r="R341" s="18">
        <v>1873.8</v>
      </c>
      <c r="S341" s="18">
        <f t="shared" si="11"/>
        <v>64602.599999999795</v>
      </c>
      <c r="T341" s="18">
        <f>MAX(0,MAX($S$7:S341))-S341</f>
        <v>0</v>
      </c>
      <c r="U341" s="9" t="s">
        <v>30</v>
      </c>
      <c r="V341" s="11">
        <v>6</v>
      </c>
    </row>
    <row r="342" spans="1:22" x14ac:dyDescent="0.25">
      <c r="A342" s="11">
        <v>336</v>
      </c>
      <c r="B342" s="25">
        <v>44768</v>
      </c>
      <c r="C342" s="9" t="s">
        <v>115</v>
      </c>
      <c r="D342" s="25">
        <v>44768</v>
      </c>
      <c r="E342" s="9" t="s">
        <v>84</v>
      </c>
      <c r="F342" s="9" t="s">
        <v>85</v>
      </c>
      <c r="G342" s="9" t="s">
        <v>17</v>
      </c>
      <c r="H342" s="9" t="s">
        <v>113</v>
      </c>
      <c r="I342" s="11">
        <v>2</v>
      </c>
      <c r="J342" s="26">
        <v>12147</v>
      </c>
      <c r="K342" s="26">
        <v>12106.75</v>
      </c>
      <c r="L342" s="26">
        <v>12066.75</v>
      </c>
      <c r="M342" s="26">
        <v>12235</v>
      </c>
      <c r="N342" s="27">
        <f t="shared" si="10"/>
        <v>-40.25</v>
      </c>
      <c r="O342" s="18">
        <v>-163.47999999999999</v>
      </c>
      <c r="P342" s="18">
        <v>2.48</v>
      </c>
      <c r="Q342" s="18">
        <v>-309.24</v>
      </c>
      <c r="R342" s="18">
        <v>158.76</v>
      </c>
      <c r="S342" s="18">
        <f t="shared" si="11"/>
        <v>64439.119999999792</v>
      </c>
      <c r="T342" s="18">
        <f>MAX(0,MAX($S$7:S342))-S342</f>
        <v>163.4800000000032</v>
      </c>
      <c r="U342" s="9" t="s">
        <v>36</v>
      </c>
      <c r="V342" s="11">
        <v>24</v>
      </c>
    </row>
    <row r="343" spans="1:22" x14ac:dyDescent="0.25">
      <c r="A343" s="11">
        <v>337</v>
      </c>
      <c r="B343" s="25">
        <v>44774</v>
      </c>
      <c r="C343" s="9" t="s">
        <v>147</v>
      </c>
      <c r="D343" s="25">
        <v>44774</v>
      </c>
      <c r="E343" s="9" t="s">
        <v>158</v>
      </c>
      <c r="F343" s="9" t="s">
        <v>89</v>
      </c>
      <c r="G343" s="9" t="s">
        <v>17</v>
      </c>
      <c r="H343" s="9" t="s">
        <v>86</v>
      </c>
      <c r="I343" s="11">
        <v>2</v>
      </c>
      <c r="J343" s="26">
        <v>13036.25</v>
      </c>
      <c r="K343" s="26">
        <v>13091.75</v>
      </c>
      <c r="L343" s="26">
        <v>13091.5</v>
      </c>
      <c r="M343" s="26">
        <v>12965</v>
      </c>
      <c r="N343" s="27">
        <f t="shared" si="10"/>
        <v>-55.5</v>
      </c>
      <c r="O343" s="18">
        <v>-224.48</v>
      </c>
      <c r="P343" s="18">
        <v>2.48</v>
      </c>
      <c r="Q343" s="18">
        <v>-223.24</v>
      </c>
      <c r="R343" s="18">
        <v>24.76</v>
      </c>
      <c r="S343" s="18">
        <f t="shared" si="11"/>
        <v>64214.639999999788</v>
      </c>
      <c r="T343" s="18">
        <f>MAX(0,MAX($S$7:S343))-S343</f>
        <v>387.9600000000064</v>
      </c>
      <c r="U343" s="9" t="s">
        <v>32</v>
      </c>
      <c r="V343" s="11">
        <v>7</v>
      </c>
    </row>
    <row r="344" spans="1:22" x14ac:dyDescent="0.25">
      <c r="A344" s="11">
        <v>338</v>
      </c>
      <c r="B344" s="25">
        <v>44776</v>
      </c>
      <c r="C344" s="9" t="s">
        <v>83</v>
      </c>
      <c r="D344" s="25">
        <v>44776</v>
      </c>
      <c r="E344" s="9" t="s">
        <v>143</v>
      </c>
      <c r="F344" s="9" t="s">
        <v>85</v>
      </c>
      <c r="G344" s="9" t="s">
        <v>13</v>
      </c>
      <c r="H344" s="9" t="s">
        <v>96</v>
      </c>
      <c r="I344" s="11">
        <v>6</v>
      </c>
      <c r="J344" s="26">
        <v>13115.75</v>
      </c>
      <c r="K344" s="26">
        <v>13185</v>
      </c>
      <c r="L344" s="26">
        <v>13035.5</v>
      </c>
      <c r="M344" s="26">
        <v>13185</v>
      </c>
      <c r="N344" s="27">
        <f t="shared" si="10"/>
        <v>69.25</v>
      </c>
      <c r="O344" s="18">
        <v>823.56</v>
      </c>
      <c r="P344" s="18">
        <v>7.44</v>
      </c>
      <c r="Q344" s="18">
        <v>-663.72</v>
      </c>
      <c r="R344" s="18">
        <v>827.28</v>
      </c>
      <c r="S344" s="18">
        <f t="shared" si="11"/>
        <v>65038.199999999786</v>
      </c>
      <c r="T344" s="18">
        <f>MAX(0,MAX($S$7:S344))-S344</f>
        <v>0</v>
      </c>
      <c r="U344" s="9" t="s">
        <v>30</v>
      </c>
      <c r="V344" s="11">
        <v>15</v>
      </c>
    </row>
    <row r="345" spans="1:22" x14ac:dyDescent="0.25">
      <c r="A345" s="11">
        <v>339</v>
      </c>
      <c r="B345" s="25">
        <v>44781</v>
      </c>
      <c r="C345" s="9" t="s">
        <v>97</v>
      </c>
      <c r="D345" s="25">
        <v>44781</v>
      </c>
      <c r="E345" s="9" t="s">
        <v>129</v>
      </c>
      <c r="F345" s="9" t="s">
        <v>85</v>
      </c>
      <c r="G345" s="9" t="s">
        <v>13</v>
      </c>
      <c r="H345" s="9" t="s">
        <v>86</v>
      </c>
      <c r="I345" s="11">
        <v>6</v>
      </c>
      <c r="J345" s="26">
        <v>13399</v>
      </c>
      <c r="K345" s="26">
        <v>13318.5</v>
      </c>
      <c r="L345" s="26">
        <v>13318.75</v>
      </c>
      <c r="M345" s="26">
        <v>13485</v>
      </c>
      <c r="N345" s="27">
        <f t="shared" si="10"/>
        <v>-80.5</v>
      </c>
      <c r="O345" s="18">
        <v>-973.44</v>
      </c>
      <c r="P345" s="18">
        <v>7.44</v>
      </c>
      <c r="Q345" s="18">
        <v>-969.72</v>
      </c>
      <c r="R345" s="18">
        <v>242.28</v>
      </c>
      <c r="S345" s="18">
        <f t="shared" si="11"/>
        <v>64064.759999999784</v>
      </c>
      <c r="T345" s="18">
        <f>MAX(0,MAX($S$7:S345))-S345</f>
        <v>973.44000000000233</v>
      </c>
      <c r="U345" s="9" t="s">
        <v>32</v>
      </c>
      <c r="V345" s="11">
        <v>11</v>
      </c>
    </row>
    <row r="346" spans="1:22" x14ac:dyDescent="0.25">
      <c r="A346" s="11">
        <v>340</v>
      </c>
      <c r="B346" s="25">
        <v>44782</v>
      </c>
      <c r="C346" s="9" t="s">
        <v>83</v>
      </c>
      <c r="D346" s="25">
        <v>44782</v>
      </c>
      <c r="E346" s="9" t="s">
        <v>84</v>
      </c>
      <c r="F346" s="9" t="s">
        <v>89</v>
      </c>
      <c r="G346" s="9" t="s">
        <v>15</v>
      </c>
      <c r="H346" s="9" t="s">
        <v>86</v>
      </c>
      <c r="I346" s="11">
        <v>10</v>
      </c>
      <c r="J346" s="26">
        <v>13001.25</v>
      </c>
      <c r="K346" s="26">
        <v>13048.75</v>
      </c>
      <c r="L346" s="26">
        <v>13081.5</v>
      </c>
      <c r="M346" s="26">
        <v>12930.25</v>
      </c>
      <c r="N346" s="27">
        <f t="shared" si="10"/>
        <v>-47.5</v>
      </c>
      <c r="O346" s="18">
        <v>-962.4</v>
      </c>
      <c r="P346" s="18">
        <v>12.4</v>
      </c>
      <c r="Q346" s="18">
        <v>-1331.2</v>
      </c>
      <c r="R346" s="18">
        <v>753.8</v>
      </c>
      <c r="S346" s="18">
        <f t="shared" si="11"/>
        <v>63102.359999999782</v>
      </c>
      <c r="T346" s="18">
        <f>MAX(0,MAX($S$7:S346))-S346</f>
        <v>1935.8400000000038</v>
      </c>
      <c r="U346" s="9" t="s">
        <v>36</v>
      </c>
      <c r="V346" s="11">
        <v>73</v>
      </c>
    </row>
    <row r="347" spans="1:22" x14ac:dyDescent="0.25">
      <c r="A347" s="11">
        <v>341</v>
      </c>
      <c r="B347" s="25">
        <v>44788</v>
      </c>
      <c r="C347" s="9" t="s">
        <v>83</v>
      </c>
      <c r="D347" s="25">
        <v>44788</v>
      </c>
      <c r="E347" s="9" t="s">
        <v>140</v>
      </c>
      <c r="F347" s="9" t="s">
        <v>85</v>
      </c>
      <c r="G347" s="9" t="s">
        <v>13</v>
      </c>
      <c r="H347" s="9" t="s">
        <v>96</v>
      </c>
      <c r="I347" s="11">
        <v>6</v>
      </c>
      <c r="J347" s="26">
        <v>13617.75</v>
      </c>
      <c r="K347" s="26">
        <v>13685</v>
      </c>
      <c r="L347" s="26">
        <v>13537.5</v>
      </c>
      <c r="M347" s="26">
        <v>13685</v>
      </c>
      <c r="N347" s="27">
        <f t="shared" si="10"/>
        <v>67.25</v>
      </c>
      <c r="O347" s="18">
        <v>799.56</v>
      </c>
      <c r="P347" s="18">
        <v>7.44</v>
      </c>
      <c r="Q347" s="18">
        <v>-960.72</v>
      </c>
      <c r="R347" s="18">
        <v>803.28</v>
      </c>
      <c r="S347" s="18">
        <f t="shared" si="11"/>
        <v>63901.91999999978</v>
      </c>
      <c r="T347" s="18">
        <f>MAX(0,MAX($S$7:S347))-S347</f>
        <v>1136.2800000000061</v>
      </c>
      <c r="U347" s="9" t="s">
        <v>30</v>
      </c>
      <c r="V347" s="11">
        <v>61</v>
      </c>
    </row>
    <row r="348" spans="1:22" x14ac:dyDescent="0.25">
      <c r="A348" s="11">
        <v>342</v>
      </c>
      <c r="B348" s="25">
        <v>44789</v>
      </c>
      <c r="C348" s="9" t="s">
        <v>87</v>
      </c>
      <c r="D348" s="25">
        <v>44789</v>
      </c>
      <c r="E348" s="9" t="s">
        <v>101</v>
      </c>
      <c r="F348" s="9" t="s">
        <v>89</v>
      </c>
      <c r="G348" s="9" t="s">
        <v>15</v>
      </c>
      <c r="H348" s="9" t="s">
        <v>86</v>
      </c>
      <c r="I348" s="11">
        <v>10</v>
      </c>
      <c r="J348" s="26">
        <v>13583.25</v>
      </c>
      <c r="K348" s="26">
        <v>13539.25</v>
      </c>
      <c r="L348" s="26">
        <v>13621.25</v>
      </c>
      <c r="M348" s="26">
        <v>13539.27</v>
      </c>
      <c r="N348" s="27">
        <f t="shared" si="10"/>
        <v>44</v>
      </c>
      <c r="O348" s="18">
        <v>867.6</v>
      </c>
      <c r="P348" s="18">
        <v>12.4</v>
      </c>
      <c r="Q348" s="18">
        <v>-511.2</v>
      </c>
      <c r="R348" s="18">
        <v>873.8</v>
      </c>
      <c r="S348" s="18">
        <f t="shared" si="11"/>
        <v>64769.519999999779</v>
      </c>
      <c r="T348" s="18">
        <f>MAX(0,MAX($S$7:S348))-S348</f>
        <v>268.68000000000757</v>
      </c>
      <c r="U348" s="9" t="s">
        <v>30</v>
      </c>
      <c r="V348" s="11">
        <v>6</v>
      </c>
    </row>
    <row r="349" spans="1:22" x14ac:dyDescent="0.25">
      <c r="A349" s="11">
        <v>343</v>
      </c>
      <c r="B349" s="25">
        <v>44789</v>
      </c>
      <c r="C349" s="9" t="s">
        <v>105</v>
      </c>
      <c r="D349" s="25">
        <v>44789</v>
      </c>
      <c r="E349" s="9" t="s">
        <v>122</v>
      </c>
      <c r="F349" s="9" t="s">
        <v>89</v>
      </c>
      <c r="G349" s="9" t="s">
        <v>17</v>
      </c>
      <c r="H349" s="9" t="s">
        <v>96</v>
      </c>
      <c r="I349" s="11">
        <v>2</v>
      </c>
      <c r="J349" s="26">
        <v>13682.5</v>
      </c>
      <c r="K349" s="26">
        <v>13638</v>
      </c>
      <c r="L349" s="26">
        <v>13719</v>
      </c>
      <c r="M349" s="26">
        <v>13638.08</v>
      </c>
      <c r="N349" s="27">
        <f t="shared" si="10"/>
        <v>44.5</v>
      </c>
      <c r="O349" s="18">
        <v>175.52</v>
      </c>
      <c r="P349" s="18">
        <v>2.48</v>
      </c>
      <c r="Q349" s="18">
        <v>-11.24</v>
      </c>
      <c r="R349" s="18">
        <v>176.76</v>
      </c>
      <c r="S349" s="18">
        <f t="shared" si="11"/>
        <v>64945.039999999775</v>
      </c>
      <c r="T349" s="18">
        <f>MAX(0,MAX($S$7:S349))-S349</f>
        <v>93.160000000010768</v>
      </c>
      <c r="U349" s="9" t="s">
        <v>30</v>
      </c>
      <c r="V349" s="11">
        <v>1</v>
      </c>
    </row>
    <row r="350" spans="1:22" x14ac:dyDescent="0.25">
      <c r="A350" s="11">
        <v>344</v>
      </c>
      <c r="B350" s="25">
        <v>44792</v>
      </c>
      <c r="C350" s="9" t="s">
        <v>97</v>
      </c>
      <c r="D350" s="25">
        <v>44792</v>
      </c>
      <c r="E350" s="9" t="s">
        <v>84</v>
      </c>
      <c r="F350" s="9" t="s">
        <v>89</v>
      </c>
      <c r="G350" s="9" t="s">
        <v>15</v>
      </c>
      <c r="H350" s="9" t="s">
        <v>86</v>
      </c>
      <c r="I350" s="11">
        <v>10</v>
      </c>
      <c r="J350" s="26">
        <v>13307.75</v>
      </c>
      <c r="K350" s="26">
        <v>13259.75</v>
      </c>
      <c r="L350" s="26">
        <v>13388</v>
      </c>
      <c r="M350" s="26">
        <v>13219.03</v>
      </c>
      <c r="N350" s="27">
        <f t="shared" si="10"/>
        <v>48</v>
      </c>
      <c r="O350" s="18">
        <v>947.6</v>
      </c>
      <c r="P350" s="18">
        <v>12.4</v>
      </c>
      <c r="Q350" s="18">
        <v>-391.2</v>
      </c>
      <c r="R350" s="18">
        <v>1608.8</v>
      </c>
      <c r="S350" s="18">
        <f t="shared" si="11"/>
        <v>65892.639999999781</v>
      </c>
      <c r="T350" s="18">
        <f>MAX(0,MAX($S$7:S350))-S350</f>
        <v>0</v>
      </c>
      <c r="U350" s="9" t="s">
        <v>36</v>
      </c>
      <c r="V350" s="11">
        <v>74</v>
      </c>
    </row>
    <row r="351" spans="1:22" x14ac:dyDescent="0.25">
      <c r="A351" s="11">
        <v>345</v>
      </c>
      <c r="B351" s="25">
        <v>44795</v>
      </c>
      <c r="C351" s="9" t="s">
        <v>110</v>
      </c>
      <c r="D351" s="25">
        <v>44795</v>
      </c>
      <c r="E351" s="9" t="s">
        <v>109</v>
      </c>
      <c r="F351" s="9" t="s">
        <v>89</v>
      </c>
      <c r="G351" s="9" t="s">
        <v>15</v>
      </c>
      <c r="H351" s="9" t="s">
        <v>86</v>
      </c>
      <c r="I351" s="11">
        <v>10</v>
      </c>
      <c r="J351" s="26">
        <v>12997.5</v>
      </c>
      <c r="K351" s="26">
        <v>12922.25</v>
      </c>
      <c r="L351" s="26">
        <v>13077.75</v>
      </c>
      <c r="M351" s="26">
        <v>12922.43</v>
      </c>
      <c r="N351" s="27">
        <f t="shared" si="10"/>
        <v>75.25</v>
      </c>
      <c r="O351" s="18">
        <v>1492.6</v>
      </c>
      <c r="P351" s="18">
        <v>12.4</v>
      </c>
      <c r="Q351" s="18">
        <v>-216.2</v>
      </c>
      <c r="R351" s="18">
        <v>1498.8</v>
      </c>
      <c r="S351" s="18">
        <f t="shared" si="11"/>
        <v>67385.239999999787</v>
      </c>
      <c r="T351" s="18">
        <f>MAX(0,MAX($S$7:S351))-S351</f>
        <v>0</v>
      </c>
      <c r="U351" s="9" t="s">
        <v>30</v>
      </c>
      <c r="V351" s="11">
        <v>45</v>
      </c>
    </row>
    <row r="352" spans="1:22" x14ac:dyDescent="0.25">
      <c r="A352" s="11">
        <v>346</v>
      </c>
      <c r="B352" s="25">
        <v>44803</v>
      </c>
      <c r="C352" s="9" t="s">
        <v>83</v>
      </c>
      <c r="D352" s="25">
        <v>44803</v>
      </c>
      <c r="E352" s="9" t="s">
        <v>103</v>
      </c>
      <c r="F352" s="9" t="s">
        <v>89</v>
      </c>
      <c r="G352" s="9" t="s">
        <v>13</v>
      </c>
      <c r="H352" s="9" t="s">
        <v>86</v>
      </c>
      <c r="I352" s="11">
        <v>6</v>
      </c>
      <c r="J352" s="26">
        <v>12479.5</v>
      </c>
      <c r="K352" s="26">
        <v>12415</v>
      </c>
      <c r="L352" s="26">
        <v>12534.16</v>
      </c>
      <c r="M352" s="26">
        <v>12415</v>
      </c>
      <c r="N352" s="27">
        <f t="shared" si="10"/>
        <v>64.5</v>
      </c>
      <c r="O352" s="18">
        <v>766.56</v>
      </c>
      <c r="P352" s="18">
        <v>7.44</v>
      </c>
      <c r="Q352" s="18">
        <v>-210.72</v>
      </c>
      <c r="R352" s="18">
        <v>770.28</v>
      </c>
      <c r="S352" s="18">
        <f t="shared" si="11"/>
        <v>68151.799999999785</v>
      </c>
      <c r="T352" s="18">
        <f>MAX(0,MAX($S$7:S352))-S352</f>
        <v>0</v>
      </c>
      <c r="U352" s="9" t="s">
        <v>30</v>
      </c>
      <c r="V352" s="11">
        <v>2</v>
      </c>
    </row>
    <row r="353" spans="1:22" x14ac:dyDescent="0.25">
      <c r="A353" s="11">
        <v>347</v>
      </c>
      <c r="B353" s="25">
        <v>44805</v>
      </c>
      <c r="C353" s="9" t="s">
        <v>94</v>
      </c>
      <c r="D353" s="25">
        <v>44805</v>
      </c>
      <c r="E353" s="9" t="s">
        <v>135</v>
      </c>
      <c r="F353" s="9" t="s">
        <v>85</v>
      </c>
      <c r="G353" s="9" t="s">
        <v>17</v>
      </c>
      <c r="H353" s="9" t="s">
        <v>96</v>
      </c>
      <c r="I353" s="11">
        <v>2</v>
      </c>
      <c r="J353" s="26">
        <v>12155.75</v>
      </c>
      <c r="K353" s="26">
        <v>12075.25</v>
      </c>
      <c r="L353" s="26">
        <v>12075.5</v>
      </c>
      <c r="M353" s="26">
        <v>12235</v>
      </c>
      <c r="N353" s="27">
        <f t="shared" si="10"/>
        <v>-80.5</v>
      </c>
      <c r="O353" s="18">
        <v>-324.48</v>
      </c>
      <c r="P353" s="18">
        <v>2.48</v>
      </c>
      <c r="Q353" s="18">
        <v>-323.24</v>
      </c>
      <c r="R353" s="18">
        <v>67.760000000000005</v>
      </c>
      <c r="S353" s="18">
        <f t="shared" si="11"/>
        <v>67827.319999999789</v>
      </c>
      <c r="T353" s="18">
        <f>MAX(0,MAX($S$7:S353))-S353</f>
        <v>324.47999999999593</v>
      </c>
      <c r="U353" s="9" t="s">
        <v>32</v>
      </c>
      <c r="V353" s="11">
        <v>4</v>
      </c>
    </row>
    <row r="354" spans="1:22" x14ac:dyDescent="0.25">
      <c r="A354" s="11">
        <v>348</v>
      </c>
      <c r="B354" s="25">
        <v>44810</v>
      </c>
      <c r="C354" s="9" t="s">
        <v>97</v>
      </c>
      <c r="D354" s="25">
        <v>44810</v>
      </c>
      <c r="E354" s="9" t="s">
        <v>110</v>
      </c>
      <c r="F354" s="9" t="s">
        <v>89</v>
      </c>
      <c r="G354" s="9" t="s">
        <v>15</v>
      </c>
      <c r="H354" s="9" t="s">
        <v>86</v>
      </c>
      <c r="I354" s="11">
        <v>10</v>
      </c>
      <c r="J354" s="26">
        <v>12032</v>
      </c>
      <c r="K354" s="26">
        <v>11942.25</v>
      </c>
      <c r="L354" s="26">
        <v>12112.25</v>
      </c>
      <c r="M354" s="26">
        <v>11942.49</v>
      </c>
      <c r="N354" s="27">
        <f t="shared" si="10"/>
        <v>89.75</v>
      </c>
      <c r="O354" s="18">
        <v>1782.6</v>
      </c>
      <c r="P354" s="18">
        <v>12.4</v>
      </c>
      <c r="Q354" s="18">
        <v>-336.2</v>
      </c>
      <c r="R354" s="18">
        <v>1788.8</v>
      </c>
      <c r="S354" s="18">
        <f t="shared" si="11"/>
        <v>69609.919999999795</v>
      </c>
      <c r="T354" s="18">
        <f>MAX(0,MAX($S$7:S354))-S354</f>
        <v>0</v>
      </c>
      <c r="U354" s="9" t="s">
        <v>30</v>
      </c>
      <c r="V354" s="11">
        <v>4</v>
      </c>
    </row>
    <row r="355" spans="1:22" x14ac:dyDescent="0.25">
      <c r="A355" s="11">
        <v>349</v>
      </c>
      <c r="B355" s="25">
        <v>44810</v>
      </c>
      <c r="C355" s="9" t="s">
        <v>153</v>
      </c>
      <c r="D355" s="25">
        <v>44810</v>
      </c>
      <c r="E355" s="9" t="s">
        <v>127</v>
      </c>
      <c r="F355" s="9" t="s">
        <v>89</v>
      </c>
      <c r="G355" s="9" t="s">
        <v>13</v>
      </c>
      <c r="H355" s="9" t="s">
        <v>86</v>
      </c>
      <c r="I355" s="11">
        <v>6</v>
      </c>
      <c r="J355" s="26">
        <v>12049.5</v>
      </c>
      <c r="K355" s="26">
        <v>11965</v>
      </c>
      <c r="L355" s="26">
        <v>12129.75</v>
      </c>
      <c r="M355" s="26">
        <v>11965</v>
      </c>
      <c r="N355" s="27">
        <f t="shared" si="10"/>
        <v>84.5</v>
      </c>
      <c r="O355" s="18">
        <v>1006.56</v>
      </c>
      <c r="P355" s="18">
        <v>7.44</v>
      </c>
      <c r="Q355" s="18">
        <v>-321.72000000000003</v>
      </c>
      <c r="R355" s="18">
        <v>1010.28</v>
      </c>
      <c r="S355" s="18">
        <f t="shared" si="11"/>
        <v>70616.479999999792</v>
      </c>
      <c r="T355" s="18">
        <f>MAX(0,MAX($S$7:S355))-S355</f>
        <v>0</v>
      </c>
      <c r="U355" s="9" t="s">
        <v>30</v>
      </c>
      <c r="V355" s="11">
        <v>19</v>
      </c>
    </row>
    <row r="356" spans="1:22" x14ac:dyDescent="0.25">
      <c r="A356" s="11">
        <v>350</v>
      </c>
      <c r="B356" s="25">
        <v>44813</v>
      </c>
      <c r="C356" s="9" t="s">
        <v>87</v>
      </c>
      <c r="D356" s="25">
        <v>44813</v>
      </c>
      <c r="E356" s="9" t="s">
        <v>84</v>
      </c>
      <c r="F356" s="9" t="s">
        <v>85</v>
      </c>
      <c r="G356" s="9" t="s">
        <v>15</v>
      </c>
      <c r="H356" s="9" t="s">
        <v>86</v>
      </c>
      <c r="I356" s="11">
        <v>10</v>
      </c>
      <c r="J356" s="26">
        <v>12523.75</v>
      </c>
      <c r="K356" s="26">
        <v>12581</v>
      </c>
      <c r="L356" s="26">
        <v>12443.5</v>
      </c>
      <c r="M356" s="26">
        <v>12635</v>
      </c>
      <c r="N356" s="27">
        <f t="shared" si="10"/>
        <v>57.25</v>
      </c>
      <c r="O356" s="18">
        <v>1132.5999999999999</v>
      </c>
      <c r="P356" s="18">
        <v>12.4</v>
      </c>
      <c r="Q356" s="18">
        <v>-736.2</v>
      </c>
      <c r="R356" s="18">
        <v>1803.8</v>
      </c>
      <c r="S356" s="18">
        <f t="shared" si="11"/>
        <v>71749.079999999798</v>
      </c>
      <c r="T356" s="18">
        <f>MAX(0,MAX($S$7:S356))-S356</f>
        <v>0</v>
      </c>
      <c r="U356" s="9" t="s">
        <v>36</v>
      </c>
      <c r="V356" s="11">
        <v>72</v>
      </c>
    </row>
    <row r="357" spans="1:22" x14ac:dyDescent="0.25">
      <c r="A357" s="11">
        <v>351</v>
      </c>
      <c r="B357" s="25">
        <v>44816</v>
      </c>
      <c r="C357" s="9" t="s">
        <v>83</v>
      </c>
      <c r="D357" s="25">
        <v>44816</v>
      </c>
      <c r="E357" s="9" t="s">
        <v>116</v>
      </c>
      <c r="F357" s="9" t="s">
        <v>85</v>
      </c>
      <c r="G357" s="9" t="s">
        <v>15</v>
      </c>
      <c r="H357" s="9" t="s">
        <v>86</v>
      </c>
      <c r="I357" s="11">
        <v>10</v>
      </c>
      <c r="J357" s="26">
        <v>12736.75</v>
      </c>
      <c r="K357" s="26">
        <v>12656.25</v>
      </c>
      <c r="L357" s="26">
        <v>12656.5</v>
      </c>
      <c r="M357" s="26">
        <v>12835</v>
      </c>
      <c r="N357" s="27">
        <f t="shared" si="10"/>
        <v>-80.5</v>
      </c>
      <c r="O357" s="18">
        <v>-1622.4</v>
      </c>
      <c r="P357" s="18">
        <v>12.4</v>
      </c>
      <c r="Q357" s="18">
        <v>-1616.2</v>
      </c>
      <c r="R357" s="18">
        <v>378.8</v>
      </c>
      <c r="S357" s="18">
        <f t="shared" si="11"/>
        <v>70126.679999999804</v>
      </c>
      <c r="T357" s="18">
        <f>MAX(0,MAX($S$7:S357))-S357</f>
        <v>1622.3999999999942</v>
      </c>
      <c r="U357" s="9" t="s">
        <v>32</v>
      </c>
      <c r="V357" s="11">
        <v>24</v>
      </c>
    </row>
    <row r="358" spans="1:22" x14ac:dyDescent="0.25">
      <c r="A358" s="11">
        <v>352</v>
      </c>
      <c r="B358" s="25">
        <v>44819</v>
      </c>
      <c r="C358" s="9" t="s">
        <v>100</v>
      </c>
      <c r="D358" s="25">
        <v>44819</v>
      </c>
      <c r="E358" s="9" t="s">
        <v>97</v>
      </c>
      <c r="F358" s="9" t="s">
        <v>85</v>
      </c>
      <c r="G358" s="9" t="s">
        <v>21</v>
      </c>
      <c r="H358" s="9" t="s">
        <v>102</v>
      </c>
      <c r="I358" s="11">
        <v>6</v>
      </c>
      <c r="J358" s="26">
        <v>12167.25</v>
      </c>
      <c r="K358" s="26">
        <v>12218</v>
      </c>
      <c r="L358" s="26">
        <v>12110.25</v>
      </c>
      <c r="M358" s="26">
        <v>12218</v>
      </c>
      <c r="N358" s="27">
        <f t="shared" si="10"/>
        <v>50.75</v>
      </c>
      <c r="O358" s="18">
        <v>601.55999999999995</v>
      </c>
      <c r="P358" s="18">
        <v>7.44</v>
      </c>
      <c r="Q358" s="18">
        <v>-249.72</v>
      </c>
      <c r="R358" s="18">
        <v>605.28</v>
      </c>
      <c r="S358" s="18">
        <f t="shared" si="11"/>
        <v>70728.239999999802</v>
      </c>
      <c r="T358" s="18">
        <f>MAX(0,MAX($S$7:S358))-S358</f>
        <v>1020.8399999999965</v>
      </c>
      <c r="U358" s="9" t="s">
        <v>30</v>
      </c>
      <c r="V358" s="11">
        <v>2</v>
      </c>
    </row>
    <row r="359" spans="1:22" x14ac:dyDescent="0.25">
      <c r="A359" s="11">
        <v>353</v>
      </c>
      <c r="B359" s="25">
        <v>44819</v>
      </c>
      <c r="C359" s="9" t="s">
        <v>101</v>
      </c>
      <c r="D359" s="25">
        <v>44819</v>
      </c>
      <c r="E359" s="9" t="s">
        <v>124</v>
      </c>
      <c r="F359" s="9" t="s">
        <v>89</v>
      </c>
      <c r="G359" s="9" t="s">
        <v>13</v>
      </c>
      <c r="H359" s="9" t="s">
        <v>86</v>
      </c>
      <c r="I359" s="11">
        <v>6</v>
      </c>
      <c r="J359" s="26">
        <v>12104.75</v>
      </c>
      <c r="K359" s="26">
        <v>12033.25</v>
      </c>
      <c r="L359" s="26">
        <v>12185</v>
      </c>
      <c r="M359" s="26">
        <v>12033.25</v>
      </c>
      <c r="N359" s="27">
        <f t="shared" si="10"/>
        <v>71.5</v>
      </c>
      <c r="O359" s="18">
        <v>850.56</v>
      </c>
      <c r="P359" s="18">
        <v>7.44</v>
      </c>
      <c r="Q359" s="18">
        <v>-375.72</v>
      </c>
      <c r="R359" s="18">
        <v>854.28</v>
      </c>
      <c r="S359" s="18">
        <f t="shared" si="11"/>
        <v>71578.799999999799</v>
      </c>
      <c r="T359" s="18">
        <f>MAX(0,MAX($S$7:S359))-S359</f>
        <v>170.27999999999884</v>
      </c>
      <c r="U359" s="9" t="s">
        <v>30</v>
      </c>
      <c r="V359" s="11">
        <v>5</v>
      </c>
    </row>
    <row r="360" spans="1:22" x14ac:dyDescent="0.25">
      <c r="A360" s="11">
        <v>354</v>
      </c>
      <c r="B360" s="25">
        <v>44819</v>
      </c>
      <c r="C360" s="9" t="s">
        <v>115</v>
      </c>
      <c r="D360" s="25">
        <v>44819</v>
      </c>
      <c r="E360" s="9" t="s">
        <v>164</v>
      </c>
      <c r="F360" s="9" t="s">
        <v>89</v>
      </c>
      <c r="G360" s="9" t="s">
        <v>19</v>
      </c>
      <c r="H360" s="9" t="s">
        <v>113</v>
      </c>
      <c r="I360" s="11">
        <v>4</v>
      </c>
      <c r="J360" s="26">
        <v>12040.5</v>
      </c>
      <c r="K360" s="26">
        <v>11965</v>
      </c>
      <c r="L360" s="26">
        <v>12120.75</v>
      </c>
      <c r="M360" s="26">
        <v>11965</v>
      </c>
      <c r="N360" s="27">
        <f t="shared" si="10"/>
        <v>75.5</v>
      </c>
      <c r="O360" s="18">
        <v>599.04</v>
      </c>
      <c r="P360" s="18">
        <v>4.96</v>
      </c>
      <c r="Q360" s="18">
        <v>-268.48</v>
      </c>
      <c r="R360" s="18">
        <v>601.52</v>
      </c>
      <c r="S360" s="18">
        <f t="shared" si="11"/>
        <v>72177.839999999793</v>
      </c>
      <c r="T360" s="18">
        <f>MAX(0,MAX($S$7:S360))-S360</f>
        <v>0</v>
      </c>
      <c r="U360" s="9" t="s">
        <v>30</v>
      </c>
      <c r="V360" s="11">
        <v>15</v>
      </c>
    </row>
    <row r="361" spans="1:22" x14ac:dyDescent="0.25">
      <c r="A361" s="11">
        <v>355</v>
      </c>
      <c r="B361" s="25">
        <v>44823</v>
      </c>
      <c r="C361" s="9" t="s">
        <v>100</v>
      </c>
      <c r="D361" s="25">
        <v>44823</v>
      </c>
      <c r="E361" s="9" t="s">
        <v>97</v>
      </c>
      <c r="F361" s="9" t="s">
        <v>85</v>
      </c>
      <c r="G361" s="9" t="s">
        <v>21</v>
      </c>
      <c r="H361" s="9" t="s">
        <v>102</v>
      </c>
      <c r="I361" s="11">
        <v>6</v>
      </c>
      <c r="J361" s="26">
        <v>11897.25</v>
      </c>
      <c r="K361" s="26">
        <v>11926.75</v>
      </c>
      <c r="L361" s="26">
        <v>11815.25</v>
      </c>
      <c r="M361" s="26">
        <v>11926.75</v>
      </c>
      <c r="N361" s="27">
        <f t="shared" si="10"/>
        <v>29.5</v>
      </c>
      <c r="O361" s="18">
        <v>346.56</v>
      </c>
      <c r="P361" s="18">
        <v>7.44</v>
      </c>
      <c r="Q361" s="18">
        <v>-231.72</v>
      </c>
      <c r="R361" s="18">
        <v>350.28</v>
      </c>
      <c r="S361" s="18">
        <f t="shared" si="11"/>
        <v>72524.39999999979</v>
      </c>
      <c r="T361" s="18">
        <f>MAX(0,MAX($S$7:S361))-S361</f>
        <v>0</v>
      </c>
      <c r="U361" s="9" t="s">
        <v>30</v>
      </c>
      <c r="V361" s="11">
        <v>2</v>
      </c>
    </row>
    <row r="362" spans="1:22" x14ac:dyDescent="0.25">
      <c r="A362" s="11">
        <v>356</v>
      </c>
      <c r="B362" s="25">
        <v>44824</v>
      </c>
      <c r="C362" s="9" t="s">
        <v>108</v>
      </c>
      <c r="D362" s="25">
        <v>44824</v>
      </c>
      <c r="E362" s="9" t="s">
        <v>163</v>
      </c>
      <c r="F362" s="9" t="s">
        <v>85</v>
      </c>
      <c r="G362" s="9" t="s">
        <v>17</v>
      </c>
      <c r="H362" s="9" t="s">
        <v>96</v>
      </c>
      <c r="I362" s="11">
        <v>2</v>
      </c>
      <c r="J362" s="26">
        <v>11905.75</v>
      </c>
      <c r="K362" s="26">
        <v>11951</v>
      </c>
      <c r="L362" s="26">
        <v>11855.25</v>
      </c>
      <c r="M362" s="26">
        <v>11951</v>
      </c>
      <c r="N362" s="27">
        <f t="shared" si="10"/>
        <v>45.25</v>
      </c>
      <c r="O362" s="18">
        <v>178.52</v>
      </c>
      <c r="P362" s="18">
        <v>2.48</v>
      </c>
      <c r="Q362" s="18">
        <v>-72.239999999999995</v>
      </c>
      <c r="R362" s="18">
        <v>179.76</v>
      </c>
      <c r="S362" s="18">
        <f t="shared" si="11"/>
        <v>72702.919999999795</v>
      </c>
      <c r="T362" s="18">
        <f>MAX(0,MAX($S$7:S362))-S362</f>
        <v>0</v>
      </c>
      <c r="U362" s="9" t="s">
        <v>30</v>
      </c>
      <c r="V362" s="11">
        <v>10</v>
      </c>
    </row>
    <row r="363" spans="1:22" x14ac:dyDescent="0.25">
      <c r="A363" s="11">
        <v>357</v>
      </c>
      <c r="B363" s="25">
        <v>44827</v>
      </c>
      <c r="C363" s="9" t="s">
        <v>83</v>
      </c>
      <c r="D363" s="25">
        <v>44827</v>
      </c>
      <c r="E363" s="9" t="s">
        <v>126</v>
      </c>
      <c r="F363" s="9" t="s">
        <v>89</v>
      </c>
      <c r="G363" s="9" t="s">
        <v>15</v>
      </c>
      <c r="H363" s="9" t="s">
        <v>86</v>
      </c>
      <c r="I363" s="11">
        <v>6</v>
      </c>
      <c r="J363" s="26">
        <v>11354</v>
      </c>
      <c r="K363" s="26">
        <v>11259</v>
      </c>
      <c r="L363" s="26">
        <v>11434.25</v>
      </c>
      <c r="M363" s="26">
        <v>11259.14</v>
      </c>
      <c r="N363" s="27">
        <f t="shared" si="10"/>
        <v>95</v>
      </c>
      <c r="O363" s="18">
        <v>1132.56</v>
      </c>
      <c r="P363" s="18">
        <v>7.44</v>
      </c>
      <c r="Q363" s="18">
        <v>-873.72</v>
      </c>
      <c r="R363" s="18">
        <v>1136.28</v>
      </c>
      <c r="S363" s="18">
        <f t="shared" si="11"/>
        <v>73835.479999999792</v>
      </c>
      <c r="T363" s="18">
        <f>MAX(0,MAX($S$7:S363))-S363</f>
        <v>0</v>
      </c>
      <c r="U363" s="9" t="s">
        <v>30</v>
      </c>
      <c r="V363" s="11">
        <v>53</v>
      </c>
    </row>
    <row r="364" spans="1:22" x14ac:dyDescent="0.25">
      <c r="A364" s="11">
        <v>358</v>
      </c>
      <c r="B364" s="25">
        <v>44830</v>
      </c>
      <c r="C364" s="9" t="s">
        <v>115</v>
      </c>
      <c r="D364" s="25">
        <v>44830</v>
      </c>
      <c r="E364" s="9" t="s">
        <v>84</v>
      </c>
      <c r="F364" s="9" t="s">
        <v>85</v>
      </c>
      <c r="G364" s="9" t="s">
        <v>17</v>
      </c>
      <c r="H364" s="9" t="s">
        <v>113</v>
      </c>
      <c r="I364" s="11">
        <v>2</v>
      </c>
      <c r="J364" s="26">
        <v>11353.75</v>
      </c>
      <c r="K364" s="26">
        <v>11296.75</v>
      </c>
      <c r="L364" s="26">
        <v>11286.25</v>
      </c>
      <c r="M364" s="26">
        <v>11435</v>
      </c>
      <c r="N364" s="27">
        <f t="shared" si="10"/>
        <v>-57</v>
      </c>
      <c r="O364" s="18">
        <v>-230.48</v>
      </c>
      <c r="P364" s="18">
        <v>2.48</v>
      </c>
      <c r="Q364" s="18">
        <v>-232.24</v>
      </c>
      <c r="R364" s="18">
        <v>213.76</v>
      </c>
      <c r="S364" s="18">
        <f t="shared" si="11"/>
        <v>73604.999999999796</v>
      </c>
      <c r="T364" s="18">
        <f>MAX(0,MAX($S$7:S364))-S364</f>
        <v>230.47999999999593</v>
      </c>
      <c r="U364" s="9" t="s">
        <v>36</v>
      </c>
      <c r="V364" s="11">
        <v>24</v>
      </c>
    </row>
    <row r="365" spans="1:22" x14ac:dyDescent="0.25">
      <c r="A365" s="11">
        <v>359</v>
      </c>
      <c r="B365" s="25">
        <v>44831</v>
      </c>
      <c r="C365" s="9" t="s">
        <v>122</v>
      </c>
      <c r="D365" s="25">
        <v>44831</v>
      </c>
      <c r="E365" s="9" t="s">
        <v>84</v>
      </c>
      <c r="F365" s="9" t="s">
        <v>85</v>
      </c>
      <c r="G365" s="9" t="s">
        <v>17</v>
      </c>
      <c r="H365" s="9" t="s">
        <v>96</v>
      </c>
      <c r="I365" s="11">
        <v>2</v>
      </c>
      <c r="J365" s="26">
        <v>11320.5</v>
      </c>
      <c r="K365" s="26">
        <v>11323</v>
      </c>
      <c r="L365" s="26">
        <v>11265.25</v>
      </c>
      <c r="M365" s="26">
        <v>11371.42</v>
      </c>
      <c r="N365" s="27">
        <f t="shared" si="10"/>
        <v>2.5</v>
      </c>
      <c r="O365" s="18">
        <v>7.52</v>
      </c>
      <c r="P365" s="18">
        <v>2.48</v>
      </c>
      <c r="Q365" s="18">
        <v>-159.24</v>
      </c>
      <c r="R365" s="18">
        <v>171.76</v>
      </c>
      <c r="S365" s="18">
        <f t="shared" si="11"/>
        <v>73612.5199999998</v>
      </c>
      <c r="T365" s="18">
        <f>MAX(0,MAX($S$7:S365))-S365</f>
        <v>222.95999999999185</v>
      </c>
      <c r="U365" s="9" t="s">
        <v>36</v>
      </c>
      <c r="V365" s="11">
        <v>17</v>
      </c>
    </row>
    <row r="366" spans="1:22" x14ac:dyDescent="0.25">
      <c r="A366" s="11">
        <v>360</v>
      </c>
      <c r="B366" s="25">
        <v>44837</v>
      </c>
      <c r="C366" s="9" t="s">
        <v>100</v>
      </c>
      <c r="D366" s="25">
        <v>44837</v>
      </c>
      <c r="E366" s="9" t="s">
        <v>114</v>
      </c>
      <c r="F366" s="9" t="s">
        <v>89</v>
      </c>
      <c r="G366" s="9" t="s">
        <v>21</v>
      </c>
      <c r="H366" s="9" t="s">
        <v>102</v>
      </c>
      <c r="I366" s="11">
        <v>6</v>
      </c>
      <c r="J366" s="26">
        <v>11083.5</v>
      </c>
      <c r="K366" s="26">
        <v>11128</v>
      </c>
      <c r="L366" s="26">
        <v>11127.75</v>
      </c>
      <c r="M366" s="26">
        <v>11028.75</v>
      </c>
      <c r="N366" s="27">
        <f t="shared" si="10"/>
        <v>-44.5</v>
      </c>
      <c r="O366" s="18">
        <v>-541.44000000000005</v>
      </c>
      <c r="P366" s="18">
        <v>7.44</v>
      </c>
      <c r="Q366" s="18">
        <v>-537.72</v>
      </c>
      <c r="R366" s="18">
        <v>56.28</v>
      </c>
      <c r="S366" s="18">
        <f t="shared" si="11"/>
        <v>73071.079999999798</v>
      </c>
      <c r="T366" s="18">
        <f>MAX(0,MAX($S$7:S366))-S366</f>
        <v>764.39999999999418</v>
      </c>
      <c r="U366" s="9" t="s">
        <v>32</v>
      </c>
      <c r="V366" s="11">
        <v>1</v>
      </c>
    </row>
    <row r="367" spans="1:22" x14ac:dyDescent="0.25">
      <c r="A367" s="11">
        <v>361</v>
      </c>
      <c r="B367" s="25">
        <v>44837</v>
      </c>
      <c r="C367" s="9" t="s">
        <v>94</v>
      </c>
      <c r="D367" s="25">
        <v>44837</v>
      </c>
      <c r="E367" s="9" t="s">
        <v>144</v>
      </c>
      <c r="F367" s="9" t="s">
        <v>85</v>
      </c>
      <c r="G367" s="9" t="s">
        <v>15</v>
      </c>
      <c r="H367" s="9" t="s">
        <v>86</v>
      </c>
      <c r="I367" s="11">
        <v>6</v>
      </c>
      <c r="J367" s="26">
        <v>11190.75</v>
      </c>
      <c r="K367" s="26">
        <v>11192.25</v>
      </c>
      <c r="L367" s="26">
        <v>11139.5</v>
      </c>
      <c r="M367" s="26">
        <v>11254.08</v>
      </c>
      <c r="N367" s="27">
        <f t="shared" si="10"/>
        <v>1.5</v>
      </c>
      <c r="O367" s="18">
        <v>10.56</v>
      </c>
      <c r="P367" s="18">
        <v>7.44</v>
      </c>
      <c r="Q367" s="18">
        <v>-99.72</v>
      </c>
      <c r="R367" s="18">
        <v>548.28</v>
      </c>
      <c r="S367" s="18">
        <f t="shared" si="11"/>
        <v>73081.639999999796</v>
      </c>
      <c r="T367" s="18">
        <f>MAX(0,MAX($S$7:S367))-S367</f>
        <v>753.83999999999651</v>
      </c>
      <c r="U367" s="9" t="s">
        <v>34</v>
      </c>
      <c r="V367" s="11">
        <v>15</v>
      </c>
    </row>
    <row r="368" spans="1:22" x14ac:dyDescent="0.25">
      <c r="A368" s="11">
        <v>362</v>
      </c>
      <c r="B368" s="25">
        <v>44837</v>
      </c>
      <c r="C368" s="9" t="s">
        <v>159</v>
      </c>
      <c r="D368" s="25">
        <v>44837</v>
      </c>
      <c r="E368" s="9" t="s">
        <v>139</v>
      </c>
      <c r="F368" s="9" t="s">
        <v>85</v>
      </c>
      <c r="G368" s="9" t="s">
        <v>19</v>
      </c>
      <c r="H368" s="9" t="s">
        <v>91</v>
      </c>
      <c r="I368" s="11">
        <v>4</v>
      </c>
      <c r="J368" s="26">
        <v>11202.75</v>
      </c>
      <c r="K368" s="26">
        <v>11235</v>
      </c>
      <c r="L368" s="26">
        <v>11171.75</v>
      </c>
      <c r="M368" s="26">
        <v>11235</v>
      </c>
      <c r="N368" s="27">
        <f t="shared" si="10"/>
        <v>32.25</v>
      </c>
      <c r="O368" s="18">
        <v>253.04</v>
      </c>
      <c r="P368" s="18">
        <v>4.96</v>
      </c>
      <c r="Q368" s="18">
        <v>-230.48</v>
      </c>
      <c r="R368" s="18">
        <v>255.52</v>
      </c>
      <c r="S368" s="18">
        <f t="shared" si="11"/>
        <v>73334.679999999789</v>
      </c>
      <c r="T368" s="18">
        <f>MAX(0,MAX($S$7:S368))-S368</f>
        <v>500.80000000000291</v>
      </c>
      <c r="U368" s="9" t="s">
        <v>30</v>
      </c>
      <c r="V368" s="11">
        <v>10</v>
      </c>
    </row>
    <row r="369" spans="1:22" x14ac:dyDescent="0.25">
      <c r="A369" s="11">
        <v>363</v>
      </c>
      <c r="B369" s="25">
        <v>44837</v>
      </c>
      <c r="C369" s="9" t="s">
        <v>139</v>
      </c>
      <c r="D369" s="25">
        <v>44837</v>
      </c>
      <c r="E369" s="9" t="s">
        <v>119</v>
      </c>
      <c r="F369" s="9" t="s">
        <v>85</v>
      </c>
      <c r="G369" s="9" t="s">
        <v>19</v>
      </c>
      <c r="H369" s="9" t="s">
        <v>91</v>
      </c>
      <c r="I369" s="11">
        <v>4</v>
      </c>
      <c r="J369" s="26">
        <v>11249.75</v>
      </c>
      <c r="K369" s="26">
        <v>11335</v>
      </c>
      <c r="L369" s="26">
        <v>11171.75</v>
      </c>
      <c r="M369" s="26">
        <v>11335</v>
      </c>
      <c r="N369" s="27">
        <f t="shared" si="10"/>
        <v>85.25</v>
      </c>
      <c r="O369" s="18">
        <v>677.04</v>
      </c>
      <c r="P369" s="18">
        <v>4.96</v>
      </c>
      <c r="Q369" s="18">
        <v>-56.48</v>
      </c>
      <c r="R369" s="18">
        <v>679.52</v>
      </c>
      <c r="S369" s="18">
        <f t="shared" si="11"/>
        <v>74011.719999999783</v>
      </c>
      <c r="T369" s="18">
        <f>MAX(0,MAX($S$7:S369))-S369</f>
        <v>0</v>
      </c>
      <c r="U369" s="9" t="s">
        <v>30</v>
      </c>
      <c r="V369" s="11">
        <v>16</v>
      </c>
    </row>
    <row r="370" spans="1:22" x14ac:dyDescent="0.25">
      <c r="A370" s="11">
        <v>364</v>
      </c>
      <c r="B370" s="25">
        <v>44838</v>
      </c>
      <c r="C370" s="9" t="s">
        <v>83</v>
      </c>
      <c r="D370" s="25">
        <v>44838</v>
      </c>
      <c r="E370" s="9" t="s">
        <v>121</v>
      </c>
      <c r="F370" s="9" t="s">
        <v>85</v>
      </c>
      <c r="G370" s="9" t="s">
        <v>15</v>
      </c>
      <c r="H370" s="9" t="s">
        <v>86</v>
      </c>
      <c r="I370" s="11">
        <v>6</v>
      </c>
      <c r="J370" s="26">
        <v>11617.25</v>
      </c>
      <c r="K370" s="26">
        <v>11536.75</v>
      </c>
      <c r="L370" s="26">
        <v>11537</v>
      </c>
      <c r="M370" s="26">
        <v>11685</v>
      </c>
      <c r="N370" s="27">
        <f t="shared" si="10"/>
        <v>-80.5</v>
      </c>
      <c r="O370" s="18">
        <v>-973.44</v>
      </c>
      <c r="P370" s="18">
        <v>7.44</v>
      </c>
      <c r="Q370" s="18">
        <v>-969.72</v>
      </c>
      <c r="R370" s="18">
        <v>704.28</v>
      </c>
      <c r="S370" s="18">
        <f t="shared" si="11"/>
        <v>73038.279999999781</v>
      </c>
      <c r="T370" s="18">
        <f>MAX(0,MAX($S$7:S370))-S370</f>
        <v>973.44000000000233</v>
      </c>
      <c r="U370" s="9" t="s">
        <v>32</v>
      </c>
      <c r="V370" s="11">
        <v>40</v>
      </c>
    </row>
    <row r="371" spans="1:22" x14ac:dyDescent="0.25">
      <c r="A371" s="11">
        <v>365</v>
      </c>
      <c r="B371" s="25">
        <v>44839</v>
      </c>
      <c r="C371" s="9" t="s">
        <v>98</v>
      </c>
      <c r="D371" s="25">
        <v>44839</v>
      </c>
      <c r="E371" s="9" t="s">
        <v>161</v>
      </c>
      <c r="F371" s="9" t="s">
        <v>89</v>
      </c>
      <c r="G371" s="9" t="s">
        <v>15</v>
      </c>
      <c r="H371" s="9" t="s">
        <v>86</v>
      </c>
      <c r="I371" s="11">
        <v>6</v>
      </c>
      <c r="J371" s="26">
        <v>11400.75</v>
      </c>
      <c r="K371" s="26">
        <v>11481.25</v>
      </c>
      <c r="L371" s="26">
        <v>11481</v>
      </c>
      <c r="M371" s="26">
        <v>11243.75</v>
      </c>
      <c r="N371" s="27">
        <f t="shared" si="10"/>
        <v>-80.5</v>
      </c>
      <c r="O371" s="18">
        <v>-973.44</v>
      </c>
      <c r="P371" s="18">
        <v>7.44</v>
      </c>
      <c r="Q371" s="18">
        <v>-969.72</v>
      </c>
      <c r="R371" s="18">
        <v>389.28</v>
      </c>
      <c r="S371" s="18">
        <f t="shared" si="11"/>
        <v>72064.839999999778</v>
      </c>
      <c r="T371" s="18">
        <f>MAX(0,MAX($S$7:S371))-S371</f>
        <v>1946.8800000000047</v>
      </c>
      <c r="U371" s="9" t="s">
        <v>32</v>
      </c>
      <c r="V371" s="11">
        <v>22</v>
      </c>
    </row>
    <row r="372" spans="1:22" x14ac:dyDescent="0.25">
      <c r="A372" s="11">
        <v>366</v>
      </c>
      <c r="B372" s="25">
        <v>44845</v>
      </c>
      <c r="C372" s="9" t="s">
        <v>83</v>
      </c>
      <c r="D372" s="25">
        <v>44845</v>
      </c>
      <c r="E372" s="9" t="s">
        <v>107</v>
      </c>
      <c r="F372" s="9" t="s">
        <v>89</v>
      </c>
      <c r="G372" s="9" t="s">
        <v>15</v>
      </c>
      <c r="H372" s="9" t="s">
        <v>86</v>
      </c>
      <c r="I372" s="11">
        <v>6</v>
      </c>
      <c r="J372" s="26">
        <v>10823.25</v>
      </c>
      <c r="K372" s="26">
        <v>10903.75</v>
      </c>
      <c r="L372" s="26">
        <v>10903.5</v>
      </c>
      <c r="M372" s="26">
        <v>10736.97</v>
      </c>
      <c r="N372" s="27">
        <f t="shared" si="10"/>
        <v>-80.5</v>
      </c>
      <c r="O372" s="18">
        <v>-973.44</v>
      </c>
      <c r="P372" s="18">
        <v>7.44</v>
      </c>
      <c r="Q372" s="18">
        <v>-969.72</v>
      </c>
      <c r="R372" s="18">
        <v>413.28</v>
      </c>
      <c r="S372" s="18">
        <f t="shared" si="11"/>
        <v>71091.399999999776</v>
      </c>
      <c r="T372" s="18">
        <f>MAX(0,MAX($S$7:S372))-S372</f>
        <v>2920.320000000007</v>
      </c>
      <c r="U372" s="9" t="s">
        <v>32</v>
      </c>
      <c r="V372" s="11">
        <v>13</v>
      </c>
    </row>
    <row r="373" spans="1:22" x14ac:dyDescent="0.25">
      <c r="A373" s="11">
        <v>367</v>
      </c>
      <c r="B373" s="25">
        <v>44853</v>
      </c>
      <c r="C373" s="9" t="s">
        <v>100</v>
      </c>
      <c r="D373" s="25">
        <v>44853</v>
      </c>
      <c r="E373" s="9" t="s">
        <v>110</v>
      </c>
      <c r="F373" s="9" t="s">
        <v>85</v>
      </c>
      <c r="G373" s="9" t="s">
        <v>21</v>
      </c>
      <c r="H373" s="9" t="s">
        <v>102</v>
      </c>
      <c r="I373" s="11">
        <v>6</v>
      </c>
      <c r="J373" s="26">
        <v>11145</v>
      </c>
      <c r="K373" s="26">
        <v>11203</v>
      </c>
      <c r="L373" s="26">
        <v>11110</v>
      </c>
      <c r="M373" s="26">
        <v>11203</v>
      </c>
      <c r="N373" s="27">
        <f t="shared" si="10"/>
        <v>58</v>
      </c>
      <c r="O373" s="18">
        <v>688.56</v>
      </c>
      <c r="P373" s="18">
        <v>7.44</v>
      </c>
      <c r="Q373" s="18">
        <v>-405.72</v>
      </c>
      <c r="R373" s="18">
        <v>692.28</v>
      </c>
      <c r="S373" s="18">
        <f t="shared" si="11"/>
        <v>71779.959999999774</v>
      </c>
      <c r="T373" s="18">
        <f>MAX(0,MAX($S$7:S373))-S373</f>
        <v>2231.7600000000093</v>
      </c>
      <c r="U373" s="9" t="s">
        <v>30</v>
      </c>
      <c r="V373" s="11">
        <v>6</v>
      </c>
    </row>
    <row r="374" spans="1:22" x14ac:dyDescent="0.25">
      <c r="A374" s="11">
        <v>368</v>
      </c>
      <c r="B374" s="25">
        <v>44853</v>
      </c>
      <c r="C374" s="9" t="s">
        <v>145</v>
      </c>
      <c r="D374" s="25">
        <v>44853</v>
      </c>
      <c r="E374" s="9" t="s">
        <v>84</v>
      </c>
      <c r="F374" s="9" t="s">
        <v>89</v>
      </c>
      <c r="G374" s="9" t="s">
        <v>13</v>
      </c>
      <c r="H374" s="9" t="s">
        <v>96</v>
      </c>
      <c r="I374" s="11">
        <v>6</v>
      </c>
      <c r="J374" s="26">
        <v>11102.5</v>
      </c>
      <c r="K374" s="26">
        <v>11183</v>
      </c>
      <c r="L374" s="26">
        <v>11182.75</v>
      </c>
      <c r="M374" s="26">
        <v>10905.5</v>
      </c>
      <c r="N374" s="27">
        <f t="shared" si="10"/>
        <v>-80.5</v>
      </c>
      <c r="O374" s="18">
        <v>-973.44</v>
      </c>
      <c r="P374" s="18">
        <v>7.44</v>
      </c>
      <c r="Q374" s="18">
        <v>-969.72</v>
      </c>
      <c r="R374" s="18">
        <v>182.28</v>
      </c>
      <c r="S374" s="18">
        <f t="shared" si="11"/>
        <v>70806.519999999771</v>
      </c>
      <c r="T374" s="18">
        <f>MAX(0,MAX($S$7:S374))-S374</f>
        <v>3205.2000000000116</v>
      </c>
      <c r="U374" s="9" t="s">
        <v>32</v>
      </c>
      <c r="V374" s="11">
        <v>13</v>
      </c>
    </row>
    <row r="375" spans="1:22" x14ac:dyDescent="0.25">
      <c r="A375" s="11">
        <v>369</v>
      </c>
      <c r="B375" s="25">
        <v>44855</v>
      </c>
      <c r="C375" s="9" t="s">
        <v>100</v>
      </c>
      <c r="D375" s="25">
        <v>44855</v>
      </c>
      <c r="E375" s="9" t="s">
        <v>114</v>
      </c>
      <c r="F375" s="9" t="s">
        <v>85</v>
      </c>
      <c r="G375" s="9" t="s">
        <v>21</v>
      </c>
      <c r="H375" s="9" t="s">
        <v>102</v>
      </c>
      <c r="I375" s="11">
        <v>6</v>
      </c>
      <c r="J375" s="26">
        <v>11082</v>
      </c>
      <c r="K375" s="26">
        <v>11087.25</v>
      </c>
      <c r="L375" s="26">
        <v>10994.5</v>
      </c>
      <c r="M375" s="26">
        <v>11087.25</v>
      </c>
      <c r="N375" s="27">
        <f t="shared" si="10"/>
        <v>5.25</v>
      </c>
      <c r="O375" s="18">
        <v>55.56</v>
      </c>
      <c r="P375" s="18">
        <v>7.44</v>
      </c>
      <c r="Q375" s="18">
        <v>-276.72000000000003</v>
      </c>
      <c r="R375" s="18">
        <v>59.28</v>
      </c>
      <c r="S375" s="18">
        <f t="shared" si="11"/>
        <v>70862.079999999769</v>
      </c>
      <c r="T375" s="18">
        <f>MAX(0,MAX($S$7:S375))-S375</f>
        <v>3149.640000000014</v>
      </c>
      <c r="U375" s="9" t="s">
        <v>30</v>
      </c>
      <c r="V375" s="11">
        <v>1</v>
      </c>
    </row>
    <row r="376" spans="1:22" x14ac:dyDescent="0.25">
      <c r="A376" s="11">
        <v>370</v>
      </c>
      <c r="B376" s="25">
        <v>44865</v>
      </c>
      <c r="C376" s="9" t="s">
        <v>103</v>
      </c>
      <c r="D376" s="25">
        <v>44865</v>
      </c>
      <c r="E376" s="9" t="s">
        <v>158</v>
      </c>
      <c r="F376" s="9" t="s">
        <v>89</v>
      </c>
      <c r="G376" s="9" t="s">
        <v>15</v>
      </c>
      <c r="H376" s="9" t="s">
        <v>86</v>
      </c>
      <c r="I376" s="11">
        <v>6</v>
      </c>
      <c r="J376" s="26">
        <v>11412.25</v>
      </c>
      <c r="K376" s="26">
        <v>11492.75</v>
      </c>
      <c r="L376" s="26">
        <v>11492.5</v>
      </c>
      <c r="M376" s="26">
        <v>11347.29</v>
      </c>
      <c r="N376" s="27">
        <f t="shared" si="10"/>
        <v>-80.5</v>
      </c>
      <c r="O376" s="18">
        <v>-973.44</v>
      </c>
      <c r="P376" s="18">
        <v>7.44</v>
      </c>
      <c r="Q376" s="18">
        <v>-969.72</v>
      </c>
      <c r="R376" s="18">
        <v>539.28</v>
      </c>
      <c r="S376" s="18">
        <f t="shared" si="11"/>
        <v>69888.639999999767</v>
      </c>
      <c r="T376" s="18">
        <f>MAX(0,MAX($S$7:S376))-S376</f>
        <v>4123.0800000000163</v>
      </c>
      <c r="U376" s="9" t="s">
        <v>32</v>
      </c>
      <c r="V376" s="11">
        <v>21</v>
      </c>
    </row>
    <row r="377" spans="1:22" x14ac:dyDescent="0.25">
      <c r="A377" s="11">
        <v>371</v>
      </c>
      <c r="B377" s="25">
        <v>44866</v>
      </c>
      <c r="C377" s="9" t="s">
        <v>100</v>
      </c>
      <c r="D377" s="25">
        <v>44866</v>
      </c>
      <c r="E377" s="9" t="s">
        <v>87</v>
      </c>
      <c r="F377" s="9" t="s">
        <v>89</v>
      </c>
      <c r="G377" s="9" t="s">
        <v>21</v>
      </c>
      <c r="H377" s="9" t="s">
        <v>102</v>
      </c>
      <c r="I377" s="11">
        <v>6</v>
      </c>
      <c r="J377" s="26">
        <v>11581.25</v>
      </c>
      <c r="K377" s="26">
        <v>11448.25</v>
      </c>
      <c r="L377" s="26">
        <v>11619.25</v>
      </c>
      <c r="M377" s="26">
        <v>11448.25</v>
      </c>
      <c r="N377" s="27">
        <f t="shared" si="10"/>
        <v>133</v>
      </c>
      <c r="O377" s="18">
        <v>1588.56</v>
      </c>
      <c r="P377" s="18">
        <v>7.44</v>
      </c>
      <c r="Q377" s="18">
        <v>-30.72</v>
      </c>
      <c r="R377" s="18">
        <v>1592.28</v>
      </c>
      <c r="S377" s="18">
        <f t="shared" si="11"/>
        <v>71477.199999999764</v>
      </c>
      <c r="T377" s="18">
        <f>MAX(0,MAX($S$7:S377))-S377</f>
        <v>2534.5200000000186</v>
      </c>
      <c r="U377" s="9" t="s">
        <v>30</v>
      </c>
      <c r="V377" s="11">
        <v>4</v>
      </c>
    </row>
    <row r="378" spans="1:22" x14ac:dyDescent="0.25">
      <c r="A378" s="11">
        <v>372</v>
      </c>
      <c r="B378" s="25">
        <v>44868</v>
      </c>
      <c r="C378" s="9" t="s">
        <v>97</v>
      </c>
      <c r="D378" s="25">
        <v>44868</v>
      </c>
      <c r="E378" s="9" t="s">
        <v>99</v>
      </c>
      <c r="F378" s="9" t="s">
        <v>89</v>
      </c>
      <c r="G378" s="9" t="s">
        <v>15</v>
      </c>
      <c r="H378" s="9" t="s">
        <v>86</v>
      </c>
      <c r="I378" s="11">
        <v>6</v>
      </c>
      <c r="J378" s="26">
        <v>10740.75</v>
      </c>
      <c r="K378" s="26">
        <v>10821.25</v>
      </c>
      <c r="L378" s="26">
        <v>10821</v>
      </c>
      <c r="M378" s="26">
        <v>10665</v>
      </c>
      <c r="N378" s="27">
        <f t="shared" si="10"/>
        <v>-80.5</v>
      </c>
      <c r="O378" s="18">
        <v>-973.44</v>
      </c>
      <c r="P378" s="18">
        <v>7.44</v>
      </c>
      <c r="Q378" s="18">
        <v>-969.72</v>
      </c>
      <c r="R378" s="18">
        <v>389.28</v>
      </c>
      <c r="S378" s="18">
        <f t="shared" si="11"/>
        <v>70503.759999999762</v>
      </c>
      <c r="T378" s="18">
        <f>MAX(0,MAX($S$7:S378))-S378</f>
        <v>3507.960000000021</v>
      </c>
      <c r="U378" s="9" t="s">
        <v>32</v>
      </c>
      <c r="V378" s="11">
        <v>7</v>
      </c>
    </row>
    <row r="379" spans="1:22" x14ac:dyDescent="0.25">
      <c r="A379" s="11">
        <v>373</v>
      </c>
      <c r="B379" s="25">
        <v>44873</v>
      </c>
      <c r="C379" s="9" t="s">
        <v>100</v>
      </c>
      <c r="D379" s="25">
        <v>44873</v>
      </c>
      <c r="E379" s="9" t="s">
        <v>114</v>
      </c>
      <c r="F379" s="9" t="s">
        <v>89</v>
      </c>
      <c r="G379" s="9" t="s">
        <v>21</v>
      </c>
      <c r="H379" s="9" t="s">
        <v>102</v>
      </c>
      <c r="I379" s="11">
        <v>6</v>
      </c>
      <c r="J379" s="26">
        <v>11035.25</v>
      </c>
      <c r="K379" s="26">
        <v>11014</v>
      </c>
      <c r="L379" s="26">
        <v>11083.25</v>
      </c>
      <c r="M379" s="26">
        <v>11014</v>
      </c>
      <c r="N379" s="27">
        <f t="shared" si="10"/>
        <v>21.25</v>
      </c>
      <c r="O379" s="18">
        <v>247.56</v>
      </c>
      <c r="P379" s="18">
        <v>7.44</v>
      </c>
      <c r="Q379" s="18">
        <v>-84.72</v>
      </c>
      <c r="R379" s="18">
        <v>251.28</v>
      </c>
      <c r="S379" s="18">
        <f t="shared" si="11"/>
        <v>70751.31999999976</v>
      </c>
      <c r="T379" s="18">
        <f>MAX(0,MAX($S$7:S379))-S379</f>
        <v>3260.4000000000233</v>
      </c>
      <c r="U379" s="9" t="s">
        <v>30</v>
      </c>
      <c r="V379" s="11">
        <v>1</v>
      </c>
    </row>
    <row r="380" spans="1:22" x14ac:dyDescent="0.25">
      <c r="A380" s="11">
        <v>374</v>
      </c>
      <c r="B380" s="25">
        <v>44873</v>
      </c>
      <c r="C380" s="9" t="s">
        <v>121</v>
      </c>
      <c r="D380" s="25">
        <v>44873</v>
      </c>
      <c r="E380" s="9" t="s">
        <v>88</v>
      </c>
      <c r="F380" s="9" t="s">
        <v>89</v>
      </c>
      <c r="G380" s="9" t="s">
        <v>17</v>
      </c>
      <c r="H380" s="9" t="s">
        <v>86</v>
      </c>
      <c r="I380" s="11">
        <v>2</v>
      </c>
      <c r="J380" s="26">
        <v>11184.5</v>
      </c>
      <c r="K380" s="26">
        <v>11115</v>
      </c>
      <c r="L380" s="26">
        <v>11264.75</v>
      </c>
      <c r="M380" s="26">
        <v>11115</v>
      </c>
      <c r="N380" s="27">
        <f t="shared" si="10"/>
        <v>69.5</v>
      </c>
      <c r="O380" s="18">
        <v>275.52</v>
      </c>
      <c r="P380" s="18">
        <v>2.48</v>
      </c>
      <c r="Q380" s="18">
        <v>-3.24</v>
      </c>
      <c r="R380" s="18">
        <v>276.76</v>
      </c>
      <c r="S380" s="18">
        <f t="shared" si="11"/>
        <v>71026.839999999764</v>
      </c>
      <c r="T380" s="18">
        <f>MAX(0,MAX($S$7:S380))-S380</f>
        <v>2984.8800000000192</v>
      </c>
      <c r="U380" s="9" t="s">
        <v>30</v>
      </c>
      <c r="V380" s="11">
        <v>2</v>
      </c>
    </row>
    <row r="381" spans="1:22" x14ac:dyDescent="0.25">
      <c r="A381" s="11">
        <v>375</v>
      </c>
      <c r="B381" s="25">
        <v>44873</v>
      </c>
      <c r="C381" s="9" t="s">
        <v>92</v>
      </c>
      <c r="D381" s="25">
        <v>44873</v>
      </c>
      <c r="E381" s="9" t="s">
        <v>127</v>
      </c>
      <c r="F381" s="9" t="s">
        <v>85</v>
      </c>
      <c r="G381" s="9" t="s">
        <v>19</v>
      </c>
      <c r="H381" s="9" t="s">
        <v>91</v>
      </c>
      <c r="I381" s="11">
        <v>4</v>
      </c>
      <c r="J381" s="26">
        <v>11112</v>
      </c>
      <c r="K381" s="26">
        <v>11088</v>
      </c>
      <c r="L381" s="26">
        <v>11088.25</v>
      </c>
      <c r="M381" s="26">
        <v>11135</v>
      </c>
      <c r="N381" s="27">
        <f t="shared" si="10"/>
        <v>-24</v>
      </c>
      <c r="O381" s="18">
        <v>-196.96</v>
      </c>
      <c r="P381" s="18">
        <v>4.96</v>
      </c>
      <c r="Q381" s="18">
        <v>-194.48</v>
      </c>
      <c r="R381" s="18">
        <v>75.52</v>
      </c>
      <c r="S381" s="18">
        <f t="shared" si="11"/>
        <v>70829.879999999757</v>
      </c>
      <c r="T381" s="18">
        <f>MAX(0,MAX($S$7:S381))-S381</f>
        <v>3181.8400000000256</v>
      </c>
      <c r="U381" s="9" t="s">
        <v>32</v>
      </c>
      <c r="V381" s="11">
        <v>3</v>
      </c>
    </row>
    <row r="382" spans="1:22" x14ac:dyDescent="0.25">
      <c r="A382" s="11">
        <v>376</v>
      </c>
      <c r="B382" s="25">
        <v>44874</v>
      </c>
      <c r="C382" s="9" t="s">
        <v>132</v>
      </c>
      <c r="D382" s="25">
        <v>44874</v>
      </c>
      <c r="E382" s="9" t="s">
        <v>84</v>
      </c>
      <c r="F382" s="9" t="s">
        <v>89</v>
      </c>
      <c r="G382" s="9" t="s">
        <v>13</v>
      </c>
      <c r="H382" s="9" t="s">
        <v>86</v>
      </c>
      <c r="I382" s="11">
        <v>6</v>
      </c>
      <c r="J382" s="26">
        <v>10954.25</v>
      </c>
      <c r="K382" s="26">
        <v>10847.5</v>
      </c>
      <c r="L382" s="26">
        <v>11034.5</v>
      </c>
      <c r="M382" s="26">
        <v>10790.75</v>
      </c>
      <c r="N382" s="27">
        <f t="shared" si="10"/>
        <v>106.75</v>
      </c>
      <c r="O382" s="18">
        <v>1273.56</v>
      </c>
      <c r="P382" s="18">
        <v>7.44</v>
      </c>
      <c r="Q382" s="18">
        <v>-900.72</v>
      </c>
      <c r="R382" s="18">
        <v>1583.28</v>
      </c>
      <c r="S382" s="18">
        <f t="shared" si="11"/>
        <v>72103.439999999755</v>
      </c>
      <c r="T382" s="18">
        <f>MAX(0,MAX($S$7:S382))-S382</f>
        <v>1908.2800000000279</v>
      </c>
      <c r="U382" s="9" t="s">
        <v>36</v>
      </c>
      <c r="V382" s="11">
        <v>62</v>
      </c>
    </row>
    <row r="383" spans="1:22" x14ac:dyDescent="0.25">
      <c r="A383" s="11">
        <v>377</v>
      </c>
      <c r="B383" s="25">
        <v>44881</v>
      </c>
      <c r="C383" s="9" t="s">
        <v>98</v>
      </c>
      <c r="D383" s="25">
        <v>44881</v>
      </c>
      <c r="E383" s="9" t="s">
        <v>101</v>
      </c>
      <c r="F383" s="9" t="s">
        <v>89</v>
      </c>
      <c r="G383" s="9" t="s">
        <v>15</v>
      </c>
      <c r="H383" s="9" t="s">
        <v>86</v>
      </c>
      <c r="I383" s="11">
        <v>6</v>
      </c>
      <c r="J383" s="26">
        <v>11732.5</v>
      </c>
      <c r="K383" s="26">
        <v>11769.25</v>
      </c>
      <c r="L383" s="26">
        <v>11769</v>
      </c>
      <c r="M383" s="26">
        <v>11665</v>
      </c>
      <c r="N383" s="27">
        <f t="shared" si="10"/>
        <v>-36.75</v>
      </c>
      <c r="O383" s="18">
        <v>-448.44</v>
      </c>
      <c r="P383" s="18">
        <v>7.44</v>
      </c>
      <c r="Q383" s="18">
        <v>-444.72</v>
      </c>
      <c r="R383" s="18">
        <v>38.28</v>
      </c>
      <c r="S383" s="18">
        <f t="shared" si="11"/>
        <v>71654.999999999753</v>
      </c>
      <c r="T383" s="18">
        <f>MAX(0,MAX($S$7:S383))-S383</f>
        <v>2356.7200000000303</v>
      </c>
      <c r="U383" s="9" t="s">
        <v>32</v>
      </c>
      <c r="V383" s="11">
        <v>3</v>
      </c>
    </row>
    <row r="384" spans="1:22" x14ac:dyDescent="0.25">
      <c r="A384" s="11">
        <v>378</v>
      </c>
      <c r="B384" s="25">
        <v>44882</v>
      </c>
      <c r="C384" s="9" t="s">
        <v>141</v>
      </c>
      <c r="D384" s="25">
        <v>44882</v>
      </c>
      <c r="E384" s="9" t="s">
        <v>122</v>
      </c>
      <c r="F384" s="9" t="s">
        <v>89</v>
      </c>
      <c r="G384" s="9" t="s">
        <v>17</v>
      </c>
      <c r="H384" s="9" t="s">
        <v>86</v>
      </c>
      <c r="I384" s="11">
        <v>2</v>
      </c>
      <c r="J384" s="26">
        <v>11715</v>
      </c>
      <c r="K384" s="26">
        <v>11670.5</v>
      </c>
      <c r="L384" s="26">
        <v>11769</v>
      </c>
      <c r="M384" s="26">
        <v>11670.56</v>
      </c>
      <c r="N384" s="27">
        <f t="shared" si="10"/>
        <v>44.5</v>
      </c>
      <c r="O384" s="18">
        <v>175.52</v>
      </c>
      <c r="P384" s="18">
        <v>2.48</v>
      </c>
      <c r="Q384" s="18">
        <v>-3.24</v>
      </c>
      <c r="R384" s="18">
        <v>176.76</v>
      </c>
      <c r="S384" s="18">
        <f t="shared" si="11"/>
        <v>71830.519999999757</v>
      </c>
      <c r="T384" s="18">
        <f>MAX(0,MAX($S$7:S384))-S384</f>
        <v>2181.2000000000262</v>
      </c>
      <c r="U384" s="9" t="s">
        <v>30</v>
      </c>
      <c r="V384" s="11">
        <v>6</v>
      </c>
    </row>
    <row r="385" spans="1:22" x14ac:dyDescent="0.25">
      <c r="A385" s="11">
        <v>379</v>
      </c>
      <c r="B385" s="25">
        <v>44883</v>
      </c>
      <c r="C385" s="9" t="s">
        <v>100</v>
      </c>
      <c r="D385" s="25">
        <v>44883</v>
      </c>
      <c r="E385" s="9" t="s">
        <v>87</v>
      </c>
      <c r="F385" s="9" t="s">
        <v>89</v>
      </c>
      <c r="G385" s="9" t="s">
        <v>21</v>
      </c>
      <c r="H385" s="9" t="s">
        <v>102</v>
      </c>
      <c r="I385" s="11">
        <v>6</v>
      </c>
      <c r="J385" s="26">
        <v>11762.5</v>
      </c>
      <c r="K385" s="26">
        <v>11712</v>
      </c>
      <c r="L385" s="26">
        <v>11843</v>
      </c>
      <c r="M385" s="26">
        <v>11712</v>
      </c>
      <c r="N385" s="27">
        <f t="shared" si="10"/>
        <v>50.5</v>
      </c>
      <c r="O385" s="18">
        <v>598.55999999999995</v>
      </c>
      <c r="P385" s="18">
        <v>7.44</v>
      </c>
      <c r="Q385" s="18">
        <v>-270.72000000000003</v>
      </c>
      <c r="R385" s="18">
        <v>602.28</v>
      </c>
      <c r="S385" s="18">
        <f t="shared" si="11"/>
        <v>72429.079999999754</v>
      </c>
      <c r="T385" s="18">
        <f>MAX(0,MAX($S$7:S385))-S385</f>
        <v>1582.6400000000285</v>
      </c>
      <c r="U385" s="9" t="s">
        <v>30</v>
      </c>
      <c r="V385" s="11">
        <v>4</v>
      </c>
    </row>
    <row r="386" spans="1:22" x14ac:dyDescent="0.25">
      <c r="A386" s="11">
        <v>380</v>
      </c>
      <c r="B386" s="25">
        <v>44886</v>
      </c>
      <c r="C386" s="9" t="s">
        <v>100</v>
      </c>
      <c r="D386" s="25">
        <v>44886</v>
      </c>
      <c r="E386" s="9" t="s">
        <v>103</v>
      </c>
      <c r="F386" s="9" t="s">
        <v>85</v>
      </c>
      <c r="G386" s="9" t="s">
        <v>21</v>
      </c>
      <c r="H386" s="9" t="s">
        <v>102</v>
      </c>
      <c r="I386" s="11">
        <v>6</v>
      </c>
      <c r="J386" s="26">
        <v>11652.75</v>
      </c>
      <c r="K386" s="26">
        <v>11627.75</v>
      </c>
      <c r="L386" s="26">
        <v>11628</v>
      </c>
      <c r="M386" s="26">
        <v>11707.75</v>
      </c>
      <c r="N386" s="27">
        <f t="shared" si="10"/>
        <v>-25</v>
      </c>
      <c r="O386" s="18">
        <v>-307.44</v>
      </c>
      <c r="P386" s="18">
        <v>7.44</v>
      </c>
      <c r="Q386" s="18">
        <v>-303.72000000000003</v>
      </c>
      <c r="R386" s="18">
        <v>560.28</v>
      </c>
      <c r="S386" s="18">
        <f t="shared" si="11"/>
        <v>72121.639999999752</v>
      </c>
      <c r="T386" s="18">
        <f>MAX(0,MAX($S$7:S386))-S386</f>
        <v>1890.0800000000309</v>
      </c>
      <c r="U386" s="9" t="s">
        <v>32</v>
      </c>
      <c r="V386" s="11">
        <v>5</v>
      </c>
    </row>
    <row r="387" spans="1:22" x14ac:dyDescent="0.25">
      <c r="A387" s="11">
        <v>381</v>
      </c>
      <c r="B387" s="25">
        <v>44886</v>
      </c>
      <c r="C387" s="9" t="s">
        <v>94</v>
      </c>
      <c r="D387" s="25">
        <v>44886</v>
      </c>
      <c r="E387" s="9" t="s">
        <v>84</v>
      </c>
      <c r="F387" s="9" t="s">
        <v>89</v>
      </c>
      <c r="G387" s="9" t="s">
        <v>15</v>
      </c>
      <c r="H387" s="9" t="s">
        <v>86</v>
      </c>
      <c r="I387" s="11">
        <v>6</v>
      </c>
      <c r="J387" s="26">
        <v>11606.25</v>
      </c>
      <c r="K387" s="26">
        <v>11588.25</v>
      </c>
      <c r="L387" s="26">
        <v>11686.5</v>
      </c>
      <c r="M387" s="26">
        <v>11536.46</v>
      </c>
      <c r="N387" s="27">
        <f t="shared" si="10"/>
        <v>18</v>
      </c>
      <c r="O387" s="18">
        <v>208.56</v>
      </c>
      <c r="P387" s="18">
        <v>7.44</v>
      </c>
      <c r="Q387" s="18">
        <v>-345.72</v>
      </c>
      <c r="R387" s="18">
        <v>632.28</v>
      </c>
      <c r="S387" s="18">
        <f t="shared" si="11"/>
        <v>72330.19999999975</v>
      </c>
      <c r="T387" s="18">
        <f>MAX(0,MAX($S$7:S387))-S387</f>
        <v>1681.5200000000332</v>
      </c>
      <c r="U387" s="9" t="s">
        <v>36</v>
      </c>
      <c r="V387" s="11">
        <v>68</v>
      </c>
    </row>
    <row r="388" spans="1:22" x14ac:dyDescent="0.25">
      <c r="A388" s="11">
        <v>382</v>
      </c>
      <c r="B388" s="25">
        <v>44887</v>
      </c>
      <c r="C388" s="9" t="s">
        <v>116</v>
      </c>
      <c r="D388" s="25">
        <v>44887</v>
      </c>
      <c r="E388" s="9" t="s">
        <v>84</v>
      </c>
      <c r="F388" s="9" t="s">
        <v>85</v>
      </c>
      <c r="G388" s="9" t="s">
        <v>13</v>
      </c>
      <c r="H388" s="9" t="s">
        <v>86</v>
      </c>
      <c r="I388" s="11">
        <v>6</v>
      </c>
      <c r="J388" s="26">
        <v>11644</v>
      </c>
      <c r="K388" s="26">
        <v>11747.25</v>
      </c>
      <c r="L388" s="26">
        <v>11593.75</v>
      </c>
      <c r="M388" s="26">
        <v>11829</v>
      </c>
      <c r="N388" s="27">
        <f t="shared" si="10"/>
        <v>103.25</v>
      </c>
      <c r="O388" s="18">
        <v>1231.56</v>
      </c>
      <c r="P388" s="18">
        <v>7.44</v>
      </c>
      <c r="Q388" s="18">
        <v>-27.72</v>
      </c>
      <c r="R388" s="18">
        <v>1379.28</v>
      </c>
      <c r="S388" s="18">
        <f t="shared" si="11"/>
        <v>73561.759999999747</v>
      </c>
      <c r="T388" s="18">
        <f>MAX(0,MAX($S$7:S388))-S388</f>
        <v>449.96000000003551</v>
      </c>
      <c r="U388" s="9" t="s">
        <v>36</v>
      </c>
      <c r="V388" s="11">
        <v>49</v>
      </c>
    </row>
    <row r="389" spans="1:22" x14ac:dyDescent="0.25">
      <c r="A389" s="11">
        <v>383</v>
      </c>
      <c r="B389" s="25">
        <v>44894</v>
      </c>
      <c r="C389" s="9" t="s">
        <v>115</v>
      </c>
      <c r="D389" s="25">
        <v>44894</v>
      </c>
      <c r="E389" s="9" t="s">
        <v>84</v>
      </c>
      <c r="F389" s="9" t="s">
        <v>85</v>
      </c>
      <c r="G389" s="9" t="s">
        <v>17</v>
      </c>
      <c r="H389" s="9" t="s">
        <v>113</v>
      </c>
      <c r="I389" s="11">
        <v>2</v>
      </c>
      <c r="J389" s="26">
        <v>11546.25</v>
      </c>
      <c r="K389" s="26">
        <v>11527.25</v>
      </c>
      <c r="L389" s="26">
        <v>11466</v>
      </c>
      <c r="M389" s="26">
        <v>11635</v>
      </c>
      <c r="N389" s="27">
        <f t="shared" si="10"/>
        <v>-19</v>
      </c>
      <c r="O389" s="18">
        <v>-78.48</v>
      </c>
      <c r="P389" s="18">
        <v>2.48</v>
      </c>
      <c r="Q389" s="18">
        <v>-227.24</v>
      </c>
      <c r="R389" s="18">
        <v>5.76</v>
      </c>
      <c r="S389" s="18">
        <f t="shared" si="11"/>
        <v>73483.279999999751</v>
      </c>
      <c r="T389" s="18">
        <f>MAX(0,MAX($S$7:S389))-S389</f>
        <v>528.44000000003143</v>
      </c>
      <c r="U389" s="9" t="s">
        <v>36</v>
      </c>
      <c r="V389" s="11">
        <v>24</v>
      </c>
    </row>
    <row r="390" spans="1:22" x14ac:dyDescent="0.25">
      <c r="A390" s="11">
        <v>384</v>
      </c>
      <c r="B390" s="25">
        <v>44900</v>
      </c>
      <c r="C390" s="9" t="s">
        <v>103</v>
      </c>
      <c r="D390" s="25">
        <v>44900</v>
      </c>
      <c r="E390" s="9" t="s">
        <v>101</v>
      </c>
      <c r="F390" s="9" t="s">
        <v>89</v>
      </c>
      <c r="G390" s="9" t="s">
        <v>15</v>
      </c>
      <c r="H390" s="9" t="s">
        <v>86</v>
      </c>
      <c r="I390" s="11">
        <v>10</v>
      </c>
      <c r="J390" s="26">
        <v>11888</v>
      </c>
      <c r="K390" s="26">
        <v>11865.75</v>
      </c>
      <c r="L390" s="26">
        <v>11922.25</v>
      </c>
      <c r="M390" s="26">
        <v>11865.75</v>
      </c>
      <c r="N390" s="27">
        <f t="shared" si="10"/>
        <v>22.25</v>
      </c>
      <c r="O390" s="18">
        <v>432.6</v>
      </c>
      <c r="P390" s="18">
        <v>12.4</v>
      </c>
      <c r="Q390" s="18">
        <v>-586.20000000000005</v>
      </c>
      <c r="R390" s="18">
        <v>438.8</v>
      </c>
      <c r="S390" s="18">
        <f t="shared" si="11"/>
        <v>73915.879999999757</v>
      </c>
      <c r="T390" s="18">
        <f>MAX(0,MAX($S$7:S390))-S390</f>
        <v>95.840000000025611</v>
      </c>
      <c r="U390" s="9" t="s">
        <v>30</v>
      </c>
      <c r="V390" s="11">
        <v>5</v>
      </c>
    </row>
    <row r="391" spans="1:22" x14ac:dyDescent="0.25">
      <c r="A391" s="11">
        <v>385</v>
      </c>
      <c r="B391" s="25">
        <v>44901</v>
      </c>
      <c r="C391" s="9" t="s">
        <v>83</v>
      </c>
      <c r="D391" s="25">
        <v>44901</v>
      </c>
      <c r="E391" s="9" t="s">
        <v>130</v>
      </c>
      <c r="F391" s="9" t="s">
        <v>89</v>
      </c>
      <c r="G391" s="9" t="s">
        <v>15</v>
      </c>
      <c r="H391" s="9" t="s">
        <v>86</v>
      </c>
      <c r="I391" s="11">
        <v>10</v>
      </c>
      <c r="J391" s="26">
        <v>11664.5</v>
      </c>
      <c r="K391" s="26">
        <v>11540.5</v>
      </c>
      <c r="L391" s="26">
        <v>11744.75</v>
      </c>
      <c r="M391" s="26">
        <v>11540.5</v>
      </c>
      <c r="N391" s="27">
        <f t="shared" ref="N391:N454" si="12">(K391-J391)*IF(F391="Long",1,-1)</f>
        <v>124</v>
      </c>
      <c r="O391" s="18">
        <v>2467.6</v>
      </c>
      <c r="P391" s="18">
        <v>12.4</v>
      </c>
      <c r="Q391" s="18">
        <v>-211.2</v>
      </c>
      <c r="R391" s="18">
        <v>2473.8000000000002</v>
      </c>
      <c r="S391" s="18">
        <f t="shared" si="11"/>
        <v>76383.479999999763</v>
      </c>
      <c r="T391" s="18">
        <f>MAX(0,MAX($S$7:S391))-S391</f>
        <v>0</v>
      </c>
      <c r="U391" s="9" t="s">
        <v>30</v>
      </c>
      <c r="V391" s="11">
        <v>51</v>
      </c>
    </row>
    <row r="392" spans="1:22" x14ac:dyDescent="0.25">
      <c r="A392" s="11">
        <v>386</v>
      </c>
      <c r="B392" s="25">
        <v>44903</v>
      </c>
      <c r="C392" s="9" t="s">
        <v>115</v>
      </c>
      <c r="D392" s="25">
        <v>44903</v>
      </c>
      <c r="E392" s="9" t="s">
        <v>84</v>
      </c>
      <c r="F392" s="9" t="s">
        <v>89</v>
      </c>
      <c r="G392" s="9" t="s">
        <v>17</v>
      </c>
      <c r="H392" s="9" t="s">
        <v>113</v>
      </c>
      <c r="I392" s="11">
        <v>2</v>
      </c>
      <c r="J392" s="26">
        <v>11610.75</v>
      </c>
      <c r="K392" s="26">
        <v>11647.25</v>
      </c>
      <c r="L392" s="26">
        <v>11691</v>
      </c>
      <c r="M392" s="26">
        <v>11517</v>
      </c>
      <c r="N392" s="27">
        <f t="shared" si="12"/>
        <v>-36.5</v>
      </c>
      <c r="O392" s="18">
        <v>-148.47999999999999</v>
      </c>
      <c r="P392" s="18">
        <v>2.48</v>
      </c>
      <c r="Q392" s="18">
        <v>-245.24</v>
      </c>
      <c r="R392" s="18">
        <v>131.76</v>
      </c>
      <c r="S392" s="18">
        <f t="shared" ref="S392:S455" si="13">S391+O392</f>
        <v>76234.999999999767</v>
      </c>
      <c r="T392" s="18">
        <f>MAX(0,MAX($S$7:S392))-S392</f>
        <v>148.47999999999593</v>
      </c>
      <c r="U392" s="9" t="s">
        <v>36</v>
      </c>
      <c r="V392" s="11">
        <v>24</v>
      </c>
    </row>
    <row r="393" spans="1:22" x14ac:dyDescent="0.25">
      <c r="A393" s="11">
        <v>387</v>
      </c>
      <c r="B393" s="25">
        <v>44910</v>
      </c>
      <c r="C393" s="9" t="s">
        <v>83</v>
      </c>
      <c r="D393" s="25">
        <v>44910</v>
      </c>
      <c r="E393" s="9" t="s">
        <v>143</v>
      </c>
      <c r="F393" s="9" t="s">
        <v>89</v>
      </c>
      <c r="G393" s="9" t="s">
        <v>15</v>
      </c>
      <c r="H393" s="9" t="s">
        <v>86</v>
      </c>
      <c r="I393" s="11">
        <v>10</v>
      </c>
      <c r="J393" s="26">
        <v>11572.75</v>
      </c>
      <c r="K393" s="26">
        <v>11478.5</v>
      </c>
      <c r="L393" s="26">
        <v>11653</v>
      </c>
      <c r="M393" s="26">
        <v>11478.52</v>
      </c>
      <c r="N393" s="27">
        <f t="shared" si="12"/>
        <v>94.25</v>
      </c>
      <c r="O393" s="18">
        <v>1872.6</v>
      </c>
      <c r="P393" s="18">
        <v>12.4</v>
      </c>
      <c r="Q393" s="18">
        <v>-91.2</v>
      </c>
      <c r="R393" s="18">
        <v>1878.8</v>
      </c>
      <c r="S393" s="18">
        <f t="shared" si="13"/>
        <v>78107.599999999773</v>
      </c>
      <c r="T393" s="18">
        <f>MAX(0,MAX($S$7:S393))-S393</f>
        <v>0</v>
      </c>
      <c r="U393" s="9" t="s">
        <v>30</v>
      </c>
      <c r="V393" s="11">
        <v>15</v>
      </c>
    </row>
    <row r="394" spans="1:22" x14ac:dyDescent="0.25">
      <c r="A394" s="11">
        <v>388</v>
      </c>
      <c r="B394" s="25">
        <v>44911</v>
      </c>
      <c r="C394" s="9" t="s">
        <v>94</v>
      </c>
      <c r="D394" s="25">
        <v>44911</v>
      </c>
      <c r="E394" s="9" t="s">
        <v>165</v>
      </c>
      <c r="F394" s="9" t="s">
        <v>89</v>
      </c>
      <c r="G394" s="9" t="s">
        <v>15</v>
      </c>
      <c r="H394" s="9" t="s">
        <v>86</v>
      </c>
      <c r="I394" s="11">
        <v>10</v>
      </c>
      <c r="J394" s="26">
        <v>11348.25</v>
      </c>
      <c r="K394" s="26">
        <v>11346.75</v>
      </c>
      <c r="L394" s="26">
        <v>11428.5</v>
      </c>
      <c r="M394" s="26">
        <v>11265</v>
      </c>
      <c r="N394" s="27">
        <f t="shared" si="12"/>
        <v>1.5</v>
      </c>
      <c r="O394" s="18">
        <v>17.600000000000001</v>
      </c>
      <c r="P394" s="18">
        <v>12.4</v>
      </c>
      <c r="Q394" s="18">
        <v>-371.2</v>
      </c>
      <c r="R394" s="18">
        <v>1448.8</v>
      </c>
      <c r="S394" s="18">
        <f t="shared" si="13"/>
        <v>78125.199999999779</v>
      </c>
      <c r="T394" s="18">
        <f>MAX(0,MAX($S$7:S394))-S394</f>
        <v>0</v>
      </c>
      <c r="U394" s="9" t="s">
        <v>34</v>
      </c>
      <c r="V394" s="11">
        <v>58</v>
      </c>
    </row>
    <row r="395" spans="1:22" x14ac:dyDescent="0.25">
      <c r="A395" s="11">
        <v>389</v>
      </c>
      <c r="B395" s="25">
        <v>44916</v>
      </c>
      <c r="C395" s="9" t="s">
        <v>103</v>
      </c>
      <c r="D395" s="25">
        <v>44916</v>
      </c>
      <c r="E395" s="9" t="s">
        <v>84</v>
      </c>
      <c r="F395" s="9" t="s">
        <v>85</v>
      </c>
      <c r="G395" s="9" t="s">
        <v>15</v>
      </c>
      <c r="H395" s="9" t="s">
        <v>86</v>
      </c>
      <c r="I395" s="11">
        <v>10</v>
      </c>
      <c r="J395" s="26">
        <v>11289.25</v>
      </c>
      <c r="K395" s="26">
        <v>11343.75</v>
      </c>
      <c r="L395" s="26">
        <v>11209</v>
      </c>
      <c r="M395" s="26">
        <v>11396</v>
      </c>
      <c r="N395" s="27">
        <f t="shared" si="12"/>
        <v>54.5</v>
      </c>
      <c r="O395" s="18">
        <v>1077.5999999999999</v>
      </c>
      <c r="P395" s="18">
        <v>12.4</v>
      </c>
      <c r="Q395" s="18">
        <v>-251.2</v>
      </c>
      <c r="R395" s="18">
        <v>2003.8</v>
      </c>
      <c r="S395" s="18">
        <f t="shared" si="13"/>
        <v>79202.799999999785</v>
      </c>
      <c r="T395" s="18">
        <f>MAX(0,MAX($S$7:S395))-S395</f>
        <v>0</v>
      </c>
      <c r="U395" s="9" t="s">
        <v>36</v>
      </c>
      <c r="V395" s="11">
        <v>71</v>
      </c>
    </row>
    <row r="396" spans="1:22" x14ac:dyDescent="0.25">
      <c r="A396" s="11">
        <v>390</v>
      </c>
      <c r="B396" s="25">
        <v>44922</v>
      </c>
      <c r="C396" s="9" t="s">
        <v>83</v>
      </c>
      <c r="D396" s="25">
        <v>44922</v>
      </c>
      <c r="E396" s="9" t="s">
        <v>129</v>
      </c>
      <c r="F396" s="9" t="s">
        <v>89</v>
      </c>
      <c r="G396" s="9" t="s">
        <v>13</v>
      </c>
      <c r="H396" s="9" t="s">
        <v>86</v>
      </c>
      <c r="I396" s="11">
        <v>6</v>
      </c>
      <c r="J396" s="26">
        <v>10929.75</v>
      </c>
      <c r="K396" s="26">
        <v>11010.25</v>
      </c>
      <c r="L396" s="26">
        <v>11010</v>
      </c>
      <c r="M396" s="26">
        <v>10865</v>
      </c>
      <c r="N396" s="27">
        <f t="shared" si="12"/>
        <v>-80.5</v>
      </c>
      <c r="O396" s="18">
        <v>-973.44</v>
      </c>
      <c r="P396" s="18">
        <v>7.44</v>
      </c>
      <c r="Q396" s="18">
        <v>-969.72</v>
      </c>
      <c r="R396" s="18">
        <v>404.28</v>
      </c>
      <c r="S396" s="18">
        <f t="shared" si="13"/>
        <v>78229.359999999782</v>
      </c>
      <c r="T396" s="18">
        <f>MAX(0,MAX($S$7:S396))-S396</f>
        <v>973.44000000000233</v>
      </c>
      <c r="U396" s="9" t="s">
        <v>32</v>
      </c>
      <c r="V396" s="11">
        <v>10</v>
      </c>
    </row>
    <row r="397" spans="1:22" x14ac:dyDescent="0.25">
      <c r="A397" s="11">
        <v>391</v>
      </c>
      <c r="B397" s="25">
        <v>44922</v>
      </c>
      <c r="C397" s="9" t="s">
        <v>131</v>
      </c>
      <c r="D397" s="25">
        <v>44922</v>
      </c>
      <c r="E397" s="9" t="s">
        <v>84</v>
      </c>
      <c r="F397" s="9" t="s">
        <v>89</v>
      </c>
      <c r="G397" s="9" t="s">
        <v>13</v>
      </c>
      <c r="H397" s="9" t="s">
        <v>86</v>
      </c>
      <c r="I397" s="11">
        <v>6</v>
      </c>
      <c r="J397" s="26">
        <v>10932.25</v>
      </c>
      <c r="K397" s="26">
        <v>10918</v>
      </c>
      <c r="L397" s="26">
        <v>11012.5</v>
      </c>
      <c r="M397" s="26">
        <v>10865</v>
      </c>
      <c r="N397" s="27">
        <f t="shared" si="12"/>
        <v>14.25</v>
      </c>
      <c r="O397" s="18">
        <v>163.56</v>
      </c>
      <c r="P397" s="18">
        <v>7.44</v>
      </c>
      <c r="Q397" s="18">
        <v>-444.72</v>
      </c>
      <c r="R397" s="18">
        <v>389.28</v>
      </c>
      <c r="S397" s="18">
        <f t="shared" si="13"/>
        <v>78392.91999999978</v>
      </c>
      <c r="T397" s="18">
        <f>MAX(0,MAX($S$7:S397))-S397</f>
        <v>809.88000000000466</v>
      </c>
      <c r="U397" s="9" t="s">
        <v>36</v>
      </c>
      <c r="V397" s="11">
        <v>39</v>
      </c>
    </row>
    <row r="398" spans="1:22" x14ac:dyDescent="0.25">
      <c r="A398" s="11">
        <v>392</v>
      </c>
      <c r="B398" s="25">
        <v>44923</v>
      </c>
      <c r="C398" s="9" t="s">
        <v>128</v>
      </c>
      <c r="D398" s="25">
        <v>44923</v>
      </c>
      <c r="E398" s="9" t="s">
        <v>165</v>
      </c>
      <c r="F398" s="9" t="s">
        <v>89</v>
      </c>
      <c r="G398" s="9" t="s">
        <v>13</v>
      </c>
      <c r="H398" s="9" t="s">
        <v>86</v>
      </c>
      <c r="I398" s="11">
        <v>6</v>
      </c>
      <c r="J398" s="26">
        <v>10842.5</v>
      </c>
      <c r="K398" s="26">
        <v>10765</v>
      </c>
      <c r="L398" s="26">
        <v>10922.75</v>
      </c>
      <c r="M398" s="26">
        <v>10765</v>
      </c>
      <c r="N398" s="27">
        <f t="shared" si="12"/>
        <v>77.5</v>
      </c>
      <c r="O398" s="18">
        <v>922.56</v>
      </c>
      <c r="P398" s="18">
        <v>7.44</v>
      </c>
      <c r="Q398" s="18">
        <v>-597.72</v>
      </c>
      <c r="R398" s="18">
        <v>926.28</v>
      </c>
      <c r="S398" s="18">
        <f t="shared" si="13"/>
        <v>79315.479999999778</v>
      </c>
      <c r="T398" s="18">
        <f>MAX(0,MAX($S$7:S398))-S398</f>
        <v>0</v>
      </c>
      <c r="U398" s="9" t="s">
        <v>30</v>
      </c>
      <c r="V398" s="11">
        <v>28</v>
      </c>
    </row>
    <row r="399" spans="1:22" x14ac:dyDescent="0.25">
      <c r="A399" s="11">
        <v>393</v>
      </c>
      <c r="B399" s="25">
        <v>44924</v>
      </c>
      <c r="C399" s="9" t="s">
        <v>98</v>
      </c>
      <c r="D399" s="25">
        <v>44924</v>
      </c>
      <c r="E399" s="9" t="s">
        <v>134</v>
      </c>
      <c r="F399" s="9" t="s">
        <v>85</v>
      </c>
      <c r="G399" s="9" t="s">
        <v>15</v>
      </c>
      <c r="H399" s="9" t="s">
        <v>86</v>
      </c>
      <c r="I399" s="11">
        <v>10</v>
      </c>
      <c r="J399" s="26">
        <v>11012</v>
      </c>
      <c r="K399" s="26">
        <v>11013.5</v>
      </c>
      <c r="L399" s="26">
        <v>10979.75</v>
      </c>
      <c r="M399" s="26">
        <v>11065.5</v>
      </c>
      <c r="N399" s="27">
        <f t="shared" si="12"/>
        <v>1.5</v>
      </c>
      <c r="O399" s="18">
        <v>17.600000000000001</v>
      </c>
      <c r="P399" s="18">
        <v>12.4</v>
      </c>
      <c r="Q399" s="18">
        <v>-451.2</v>
      </c>
      <c r="R399" s="18">
        <v>528.79999999999995</v>
      </c>
      <c r="S399" s="18">
        <f t="shared" si="13"/>
        <v>79333.079999999783</v>
      </c>
      <c r="T399" s="18">
        <f>MAX(0,MAX($S$7:S399))-S399</f>
        <v>0</v>
      </c>
      <c r="U399" s="9" t="s">
        <v>34</v>
      </c>
      <c r="V399" s="11">
        <v>10</v>
      </c>
    </row>
    <row r="400" spans="1:22" x14ac:dyDescent="0.25">
      <c r="A400" s="11">
        <v>394</v>
      </c>
      <c r="B400" s="25">
        <v>44929</v>
      </c>
      <c r="C400" s="9" t="s">
        <v>119</v>
      </c>
      <c r="D400" s="25">
        <v>44929</v>
      </c>
      <c r="E400" s="9" t="s">
        <v>108</v>
      </c>
      <c r="F400" s="9" t="s">
        <v>85</v>
      </c>
      <c r="G400" s="9" t="s">
        <v>17</v>
      </c>
      <c r="H400" s="9" t="s">
        <v>96</v>
      </c>
      <c r="I400" s="11">
        <v>2</v>
      </c>
      <c r="J400" s="26">
        <v>10919</v>
      </c>
      <c r="K400" s="26">
        <v>10948.75</v>
      </c>
      <c r="L400" s="26">
        <v>10875.75</v>
      </c>
      <c r="M400" s="26">
        <v>10948.74</v>
      </c>
      <c r="N400" s="27">
        <f t="shared" si="12"/>
        <v>29.75</v>
      </c>
      <c r="O400" s="18">
        <v>116.52</v>
      </c>
      <c r="P400" s="18">
        <v>2.48</v>
      </c>
      <c r="Q400" s="18">
        <v>-16.239999999999998</v>
      </c>
      <c r="R400" s="18">
        <v>117.76</v>
      </c>
      <c r="S400" s="18">
        <f t="shared" si="13"/>
        <v>79449.599999999788</v>
      </c>
      <c r="T400" s="18">
        <f>MAX(0,MAX($S$7:S400))-S400</f>
        <v>0</v>
      </c>
      <c r="U400" s="9" t="s">
        <v>30</v>
      </c>
      <c r="V400" s="11">
        <v>1</v>
      </c>
    </row>
    <row r="401" spans="1:22" x14ac:dyDescent="0.25">
      <c r="A401" s="11">
        <v>395</v>
      </c>
      <c r="B401" s="25">
        <v>44943</v>
      </c>
      <c r="C401" s="9" t="s">
        <v>111</v>
      </c>
      <c r="D401" s="25">
        <v>44943</v>
      </c>
      <c r="E401" s="9" t="s">
        <v>84</v>
      </c>
      <c r="F401" s="9" t="s">
        <v>85</v>
      </c>
      <c r="G401" s="9" t="s">
        <v>13</v>
      </c>
      <c r="H401" s="9" t="s">
        <v>86</v>
      </c>
      <c r="I401" s="11">
        <v>6</v>
      </c>
      <c r="J401" s="26">
        <v>11627.5</v>
      </c>
      <c r="K401" s="26">
        <v>11629.75</v>
      </c>
      <c r="L401" s="26">
        <v>11577.25</v>
      </c>
      <c r="M401" s="26">
        <v>11685</v>
      </c>
      <c r="N401" s="27">
        <f t="shared" si="12"/>
        <v>2.25</v>
      </c>
      <c r="O401" s="18">
        <v>19.559999999999999</v>
      </c>
      <c r="P401" s="18">
        <v>7.44</v>
      </c>
      <c r="Q401" s="18">
        <v>-474.72</v>
      </c>
      <c r="R401" s="18">
        <v>266.27999999999997</v>
      </c>
      <c r="S401" s="18">
        <f t="shared" si="13"/>
        <v>79469.159999999785</v>
      </c>
      <c r="T401" s="18">
        <f>MAX(0,MAX($S$7:S401))-S401</f>
        <v>0</v>
      </c>
      <c r="U401" s="9" t="s">
        <v>36</v>
      </c>
      <c r="V401" s="11">
        <v>48</v>
      </c>
    </row>
    <row r="402" spans="1:22" x14ac:dyDescent="0.25">
      <c r="A402" s="11">
        <v>396</v>
      </c>
      <c r="B402" s="25">
        <v>44945</v>
      </c>
      <c r="C402" s="9" t="s">
        <v>110</v>
      </c>
      <c r="D402" s="25">
        <v>44945</v>
      </c>
      <c r="E402" s="9" t="s">
        <v>154</v>
      </c>
      <c r="F402" s="9" t="s">
        <v>89</v>
      </c>
      <c r="G402" s="9" t="s">
        <v>15</v>
      </c>
      <c r="H402" s="9" t="s">
        <v>86</v>
      </c>
      <c r="I402" s="11">
        <v>10</v>
      </c>
      <c r="J402" s="26">
        <v>11373.75</v>
      </c>
      <c r="K402" s="26">
        <v>11372.25</v>
      </c>
      <c r="L402" s="26">
        <v>11454</v>
      </c>
      <c r="M402" s="26">
        <v>11304.02</v>
      </c>
      <c r="N402" s="27">
        <f t="shared" si="12"/>
        <v>1.5</v>
      </c>
      <c r="O402" s="18">
        <v>17.600000000000001</v>
      </c>
      <c r="P402" s="18">
        <v>12.4</v>
      </c>
      <c r="Q402" s="18">
        <v>-886.2</v>
      </c>
      <c r="R402" s="18">
        <v>1298.8</v>
      </c>
      <c r="S402" s="18">
        <f t="shared" si="13"/>
        <v>79486.759999999791</v>
      </c>
      <c r="T402" s="18">
        <f>MAX(0,MAX($S$7:S402))-S402</f>
        <v>0</v>
      </c>
      <c r="U402" s="9" t="s">
        <v>34</v>
      </c>
      <c r="V402" s="11">
        <v>34</v>
      </c>
    </row>
    <row r="403" spans="1:22" x14ac:dyDescent="0.25">
      <c r="A403" s="11">
        <v>397</v>
      </c>
      <c r="B403" s="25">
        <v>44946</v>
      </c>
      <c r="C403" s="9" t="s">
        <v>87</v>
      </c>
      <c r="D403" s="25">
        <v>44946</v>
      </c>
      <c r="E403" s="9" t="s">
        <v>156</v>
      </c>
      <c r="F403" s="9" t="s">
        <v>85</v>
      </c>
      <c r="G403" s="9" t="s">
        <v>13</v>
      </c>
      <c r="H403" s="9" t="s">
        <v>86</v>
      </c>
      <c r="I403" s="11">
        <v>6</v>
      </c>
      <c r="J403" s="26">
        <v>11452.75</v>
      </c>
      <c r="K403" s="26">
        <v>11535</v>
      </c>
      <c r="L403" s="26">
        <v>11402.5</v>
      </c>
      <c r="M403" s="26">
        <v>11535</v>
      </c>
      <c r="N403" s="27">
        <f t="shared" si="12"/>
        <v>82.25</v>
      </c>
      <c r="O403" s="18">
        <v>979.56</v>
      </c>
      <c r="P403" s="18">
        <v>7.44</v>
      </c>
      <c r="Q403" s="18">
        <v>-27.72</v>
      </c>
      <c r="R403" s="18">
        <v>983.28</v>
      </c>
      <c r="S403" s="18">
        <f t="shared" si="13"/>
        <v>80466.319999999789</v>
      </c>
      <c r="T403" s="18">
        <f>MAX(0,MAX($S$7:S403))-S403</f>
        <v>0</v>
      </c>
      <c r="U403" s="9" t="s">
        <v>30</v>
      </c>
      <c r="V403" s="11">
        <v>17</v>
      </c>
    </row>
    <row r="404" spans="1:22" x14ac:dyDescent="0.25">
      <c r="A404" s="11">
        <v>398</v>
      </c>
      <c r="B404" s="25">
        <v>44946</v>
      </c>
      <c r="C404" s="9" t="s">
        <v>104</v>
      </c>
      <c r="D404" s="25">
        <v>44946</v>
      </c>
      <c r="E404" s="9" t="s">
        <v>84</v>
      </c>
      <c r="F404" s="9" t="s">
        <v>85</v>
      </c>
      <c r="G404" s="9" t="s">
        <v>19</v>
      </c>
      <c r="H404" s="9" t="s">
        <v>91</v>
      </c>
      <c r="I404" s="11">
        <v>4</v>
      </c>
      <c r="J404" s="26">
        <v>11541.75</v>
      </c>
      <c r="K404" s="26">
        <v>11670.25</v>
      </c>
      <c r="L404" s="26">
        <v>11461.5</v>
      </c>
      <c r="M404" s="26">
        <v>11744.5</v>
      </c>
      <c r="N404" s="27">
        <f t="shared" si="12"/>
        <v>128.5</v>
      </c>
      <c r="O404" s="18">
        <v>1023.04</v>
      </c>
      <c r="P404" s="18">
        <v>4.96</v>
      </c>
      <c r="Q404" s="18">
        <v>-286.48</v>
      </c>
      <c r="R404" s="18">
        <v>1151.52</v>
      </c>
      <c r="S404" s="18">
        <f t="shared" si="13"/>
        <v>81489.359999999782</v>
      </c>
      <c r="T404" s="18">
        <f>MAX(0,MAX($S$7:S404))-S404</f>
        <v>0</v>
      </c>
      <c r="U404" s="9" t="s">
        <v>36</v>
      </c>
      <c r="V404" s="11">
        <v>41</v>
      </c>
    </row>
    <row r="405" spans="1:22" x14ac:dyDescent="0.25">
      <c r="A405" s="11">
        <v>399</v>
      </c>
      <c r="B405" s="25">
        <v>44951</v>
      </c>
      <c r="C405" s="9" t="s">
        <v>83</v>
      </c>
      <c r="D405" s="25">
        <v>44951</v>
      </c>
      <c r="E405" s="9" t="s">
        <v>101</v>
      </c>
      <c r="F405" s="9" t="s">
        <v>89</v>
      </c>
      <c r="G405" s="9" t="s">
        <v>15</v>
      </c>
      <c r="H405" s="9" t="s">
        <v>86</v>
      </c>
      <c r="I405" s="11">
        <v>10</v>
      </c>
      <c r="J405" s="26">
        <v>11624</v>
      </c>
      <c r="K405" s="26">
        <v>11670</v>
      </c>
      <c r="L405" s="26">
        <v>11669.75</v>
      </c>
      <c r="M405" s="26">
        <v>11568.58</v>
      </c>
      <c r="N405" s="27">
        <f t="shared" si="12"/>
        <v>-46</v>
      </c>
      <c r="O405" s="18">
        <v>-932.4</v>
      </c>
      <c r="P405" s="18">
        <v>12.4</v>
      </c>
      <c r="Q405" s="18">
        <v>-926.2</v>
      </c>
      <c r="R405" s="18">
        <v>188.8</v>
      </c>
      <c r="S405" s="18">
        <f t="shared" si="13"/>
        <v>80556.959999999788</v>
      </c>
      <c r="T405" s="18">
        <f>MAX(0,MAX($S$7:S405))-S405</f>
        <v>932.39999999999418</v>
      </c>
      <c r="U405" s="9" t="s">
        <v>32</v>
      </c>
      <c r="V405" s="11">
        <v>7</v>
      </c>
    </row>
    <row r="406" spans="1:22" x14ac:dyDescent="0.25">
      <c r="A406" s="11">
        <v>400</v>
      </c>
      <c r="B406" s="25">
        <v>44957</v>
      </c>
      <c r="C406" s="9" t="s">
        <v>98</v>
      </c>
      <c r="D406" s="25">
        <v>44957</v>
      </c>
      <c r="E406" s="9" t="s">
        <v>123</v>
      </c>
      <c r="F406" s="9" t="s">
        <v>85</v>
      </c>
      <c r="G406" s="9" t="s">
        <v>13</v>
      </c>
      <c r="H406" s="9" t="s">
        <v>96</v>
      </c>
      <c r="I406" s="11">
        <v>6</v>
      </c>
      <c r="J406" s="26">
        <v>12039</v>
      </c>
      <c r="K406" s="26">
        <v>12135</v>
      </c>
      <c r="L406" s="26">
        <v>11958.75</v>
      </c>
      <c r="M406" s="26">
        <v>12135</v>
      </c>
      <c r="N406" s="27">
        <f t="shared" si="12"/>
        <v>96</v>
      </c>
      <c r="O406" s="18">
        <v>1144.56</v>
      </c>
      <c r="P406" s="18">
        <v>7.44</v>
      </c>
      <c r="Q406" s="18">
        <v>-189.72</v>
      </c>
      <c r="R406" s="18">
        <v>1148.28</v>
      </c>
      <c r="S406" s="18">
        <f t="shared" si="13"/>
        <v>81701.519999999786</v>
      </c>
      <c r="T406" s="18">
        <f>MAX(0,MAX($S$7:S406))-S406</f>
        <v>0</v>
      </c>
      <c r="U406" s="9" t="s">
        <v>30</v>
      </c>
      <c r="V406" s="11">
        <v>67</v>
      </c>
    </row>
    <row r="407" spans="1:22" x14ac:dyDescent="0.25">
      <c r="A407" s="11">
        <v>401</v>
      </c>
      <c r="B407" s="25">
        <v>44959</v>
      </c>
      <c r="C407" s="9" t="s">
        <v>130</v>
      </c>
      <c r="D407" s="25">
        <v>44959</v>
      </c>
      <c r="E407" s="9" t="s">
        <v>105</v>
      </c>
      <c r="F407" s="9" t="s">
        <v>89</v>
      </c>
      <c r="G407" s="9" t="s">
        <v>17</v>
      </c>
      <c r="H407" s="9" t="s">
        <v>113</v>
      </c>
      <c r="I407" s="11">
        <v>2</v>
      </c>
      <c r="J407" s="26">
        <v>12852</v>
      </c>
      <c r="K407" s="26">
        <v>12793.5</v>
      </c>
      <c r="L407" s="26">
        <v>12898</v>
      </c>
      <c r="M407" s="26">
        <v>12793.65</v>
      </c>
      <c r="N407" s="27">
        <f t="shared" si="12"/>
        <v>58.5</v>
      </c>
      <c r="O407" s="18">
        <v>231.52</v>
      </c>
      <c r="P407" s="18">
        <v>2.48</v>
      </c>
      <c r="Q407" s="18">
        <v>-19.239999999999998</v>
      </c>
      <c r="R407" s="18">
        <v>232.76</v>
      </c>
      <c r="S407" s="18">
        <f t="shared" si="13"/>
        <v>81933.03999999979</v>
      </c>
      <c r="T407" s="18">
        <f>MAX(0,MAX($S$7:S407))-S407</f>
        <v>0</v>
      </c>
      <c r="U407" s="9" t="s">
        <v>30</v>
      </c>
      <c r="V407" s="11">
        <v>4</v>
      </c>
    </row>
    <row r="408" spans="1:22" x14ac:dyDescent="0.25">
      <c r="A408" s="11">
        <v>402</v>
      </c>
      <c r="B408" s="25">
        <v>44963</v>
      </c>
      <c r="C408" s="9" t="s">
        <v>100</v>
      </c>
      <c r="D408" s="25">
        <v>44963</v>
      </c>
      <c r="E408" s="9" t="s">
        <v>94</v>
      </c>
      <c r="F408" s="9" t="s">
        <v>85</v>
      </c>
      <c r="G408" s="9" t="s">
        <v>21</v>
      </c>
      <c r="H408" s="9" t="s">
        <v>102</v>
      </c>
      <c r="I408" s="11">
        <v>6</v>
      </c>
      <c r="J408" s="26">
        <v>12534.5</v>
      </c>
      <c r="K408" s="26">
        <v>12501.5</v>
      </c>
      <c r="L408" s="26">
        <v>12501.75</v>
      </c>
      <c r="M408" s="26">
        <v>12623.5</v>
      </c>
      <c r="N408" s="27">
        <f t="shared" si="12"/>
        <v>-33</v>
      </c>
      <c r="O408" s="18">
        <v>-403.44</v>
      </c>
      <c r="P408" s="18">
        <v>7.44</v>
      </c>
      <c r="Q408" s="18">
        <v>-399.72</v>
      </c>
      <c r="R408" s="18">
        <v>689.28</v>
      </c>
      <c r="S408" s="18">
        <f t="shared" si="13"/>
        <v>81529.599999999788</v>
      </c>
      <c r="T408" s="18">
        <f>MAX(0,MAX($S$7:S408))-S408</f>
        <v>403.44000000000233</v>
      </c>
      <c r="U408" s="9" t="s">
        <v>32</v>
      </c>
      <c r="V408" s="11">
        <v>8</v>
      </c>
    </row>
    <row r="409" spans="1:22" x14ac:dyDescent="0.25">
      <c r="A409" s="11">
        <v>403</v>
      </c>
      <c r="B409" s="25">
        <v>44965</v>
      </c>
      <c r="C409" s="9" t="s">
        <v>100</v>
      </c>
      <c r="D409" s="25">
        <v>44965</v>
      </c>
      <c r="E409" s="9" t="s">
        <v>97</v>
      </c>
      <c r="F409" s="9" t="s">
        <v>85</v>
      </c>
      <c r="G409" s="9" t="s">
        <v>21</v>
      </c>
      <c r="H409" s="9" t="s">
        <v>102</v>
      </c>
      <c r="I409" s="11">
        <v>6</v>
      </c>
      <c r="J409" s="26">
        <v>12743</v>
      </c>
      <c r="K409" s="26">
        <v>12683.25</v>
      </c>
      <c r="L409" s="26">
        <v>12683.5</v>
      </c>
      <c r="M409" s="26">
        <v>12772.25</v>
      </c>
      <c r="N409" s="27">
        <f t="shared" si="12"/>
        <v>-59.75</v>
      </c>
      <c r="O409" s="18">
        <v>-724.44</v>
      </c>
      <c r="P409" s="18">
        <v>7.44</v>
      </c>
      <c r="Q409" s="18">
        <v>-720.72</v>
      </c>
      <c r="R409" s="18">
        <v>53.28</v>
      </c>
      <c r="S409" s="18">
        <f t="shared" si="13"/>
        <v>80805.159999999785</v>
      </c>
      <c r="T409" s="18">
        <f>MAX(0,MAX($S$7:S409))-S409</f>
        <v>1127.8800000000047</v>
      </c>
      <c r="U409" s="9" t="s">
        <v>32</v>
      </c>
      <c r="V409" s="11">
        <v>2</v>
      </c>
    </row>
    <row r="410" spans="1:22" x14ac:dyDescent="0.25">
      <c r="A410" s="11">
        <v>404</v>
      </c>
      <c r="B410" s="25">
        <v>44970</v>
      </c>
      <c r="C410" s="9" t="s">
        <v>98</v>
      </c>
      <c r="D410" s="25">
        <v>44970</v>
      </c>
      <c r="E410" s="9" t="s">
        <v>118</v>
      </c>
      <c r="F410" s="9" t="s">
        <v>85</v>
      </c>
      <c r="G410" s="9" t="s">
        <v>13</v>
      </c>
      <c r="H410" s="9" t="s">
        <v>86</v>
      </c>
      <c r="I410" s="11">
        <v>6</v>
      </c>
      <c r="J410" s="26">
        <v>12442.25</v>
      </c>
      <c r="K410" s="26">
        <v>12535</v>
      </c>
      <c r="L410" s="26">
        <v>12362</v>
      </c>
      <c r="M410" s="26">
        <v>12535</v>
      </c>
      <c r="N410" s="27">
        <f t="shared" si="12"/>
        <v>92.75</v>
      </c>
      <c r="O410" s="18">
        <v>1105.56</v>
      </c>
      <c r="P410" s="18">
        <v>7.44</v>
      </c>
      <c r="Q410" s="18">
        <v>-162.72</v>
      </c>
      <c r="R410" s="18">
        <v>1109.28</v>
      </c>
      <c r="S410" s="18">
        <f t="shared" si="13"/>
        <v>81910.719999999783</v>
      </c>
      <c r="T410" s="18">
        <f>MAX(0,MAX($S$7:S410))-S410</f>
        <v>22.320000000006985</v>
      </c>
      <c r="U410" s="9" t="s">
        <v>30</v>
      </c>
      <c r="V410" s="11">
        <v>13</v>
      </c>
    </row>
    <row r="411" spans="1:22" x14ac:dyDescent="0.25">
      <c r="A411" s="11">
        <v>405</v>
      </c>
      <c r="B411" s="25">
        <v>44970</v>
      </c>
      <c r="C411" s="9" t="s">
        <v>104</v>
      </c>
      <c r="D411" s="25">
        <v>44970</v>
      </c>
      <c r="E411" s="9" t="s">
        <v>84</v>
      </c>
      <c r="F411" s="9" t="s">
        <v>85</v>
      </c>
      <c r="G411" s="9" t="s">
        <v>19</v>
      </c>
      <c r="H411" s="9" t="s">
        <v>91</v>
      </c>
      <c r="I411" s="11">
        <v>4</v>
      </c>
      <c r="J411" s="26">
        <v>12543.5</v>
      </c>
      <c r="K411" s="26">
        <v>12540</v>
      </c>
      <c r="L411" s="26">
        <v>12463.25</v>
      </c>
      <c r="M411" s="26">
        <v>12714.5</v>
      </c>
      <c r="N411" s="27">
        <f t="shared" si="12"/>
        <v>-3.5</v>
      </c>
      <c r="O411" s="18">
        <v>-32.96</v>
      </c>
      <c r="P411" s="18">
        <v>4.96</v>
      </c>
      <c r="Q411" s="18">
        <v>-494.48</v>
      </c>
      <c r="R411" s="18">
        <v>191.52</v>
      </c>
      <c r="S411" s="18">
        <f t="shared" si="13"/>
        <v>81877.759999999776</v>
      </c>
      <c r="T411" s="18">
        <f>MAX(0,MAX($S$7:S411))-S411</f>
        <v>55.280000000013388</v>
      </c>
      <c r="U411" s="9" t="s">
        <v>36</v>
      </c>
      <c r="V411" s="11">
        <v>41</v>
      </c>
    </row>
    <row r="412" spans="1:22" x14ac:dyDescent="0.25">
      <c r="A412" s="11">
        <v>406</v>
      </c>
      <c r="B412" s="25">
        <v>44972</v>
      </c>
      <c r="C412" s="9" t="s">
        <v>100</v>
      </c>
      <c r="D412" s="25">
        <v>44972</v>
      </c>
      <c r="E412" s="9" t="s">
        <v>97</v>
      </c>
      <c r="F412" s="9" t="s">
        <v>85</v>
      </c>
      <c r="G412" s="9" t="s">
        <v>21</v>
      </c>
      <c r="H412" s="9" t="s">
        <v>102</v>
      </c>
      <c r="I412" s="11">
        <v>6</v>
      </c>
      <c r="J412" s="26">
        <v>12596.5</v>
      </c>
      <c r="K412" s="26">
        <v>12631</v>
      </c>
      <c r="L412" s="26">
        <v>12552.25</v>
      </c>
      <c r="M412" s="26">
        <v>12631</v>
      </c>
      <c r="N412" s="27">
        <f t="shared" si="12"/>
        <v>34.5</v>
      </c>
      <c r="O412" s="18">
        <v>406.56</v>
      </c>
      <c r="P412" s="18">
        <v>7.44</v>
      </c>
      <c r="Q412" s="18">
        <v>-147.72</v>
      </c>
      <c r="R412" s="18">
        <v>410.28</v>
      </c>
      <c r="S412" s="18">
        <f t="shared" si="13"/>
        <v>82284.319999999774</v>
      </c>
      <c r="T412" s="18">
        <f>MAX(0,MAX($S$7:S412))-S412</f>
        <v>0</v>
      </c>
      <c r="U412" s="9" t="s">
        <v>30</v>
      </c>
      <c r="V412" s="11">
        <v>2</v>
      </c>
    </row>
    <row r="413" spans="1:22" x14ac:dyDescent="0.25">
      <c r="A413" s="11">
        <v>407</v>
      </c>
      <c r="B413" s="25">
        <v>44972</v>
      </c>
      <c r="C413" s="9" t="s">
        <v>156</v>
      </c>
      <c r="D413" s="25">
        <v>44972</v>
      </c>
      <c r="E413" s="9" t="s">
        <v>84</v>
      </c>
      <c r="F413" s="9" t="s">
        <v>85</v>
      </c>
      <c r="G413" s="9" t="s">
        <v>13</v>
      </c>
      <c r="H413" s="9" t="s">
        <v>86</v>
      </c>
      <c r="I413" s="11">
        <v>6</v>
      </c>
      <c r="J413" s="26">
        <v>12632.5</v>
      </c>
      <c r="K413" s="26">
        <v>12735</v>
      </c>
      <c r="L413" s="26">
        <v>12552.25</v>
      </c>
      <c r="M413" s="26">
        <v>12735</v>
      </c>
      <c r="N413" s="27">
        <f t="shared" si="12"/>
        <v>102.5</v>
      </c>
      <c r="O413" s="18">
        <v>1222.56</v>
      </c>
      <c r="P413" s="18">
        <v>7.44</v>
      </c>
      <c r="Q413" s="18">
        <v>-324.72000000000003</v>
      </c>
      <c r="R413" s="18">
        <v>1226.28</v>
      </c>
      <c r="S413" s="18">
        <f t="shared" si="13"/>
        <v>83506.879999999772</v>
      </c>
      <c r="T413" s="18">
        <f>MAX(0,MAX($S$7:S413))-S413</f>
        <v>0</v>
      </c>
      <c r="U413" s="9" t="s">
        <v>30</v>
      </c>
      <c r="V413" s="11">
        <v>55</v>
      </c>
    </row>
    <row r="414" spans="1:22" x14ac:dyDescent="0.25">
      <c r="A414" s="11">
        <v>408</v>
      </c>
      <c r="B414" s="25">
        <v>44978</v>
      </c>
      <c r="C414" s="9" t="s">
        <v>110</v>
      </c>
      <c r="D414" s="25">
        <v>44978</v>
      </c>
      <c r="E414" s="9" t="s">
        <v>141</v>
      </c>
      <c r="F414" s="9" t="s">
        <v>89</v>
      </c>
      <c r="G414" s="9" t="s">
        <v>15</v>
      </c>
      <c r="H414" s="9" t="s">
        <v>86</v>
      </c>
      <c r="I414" s="11">
        <v>6</v>
      </c>
      <c r="J414" s="26">
        <v>12190.25</v>
      </c>
      <c r="K414" s="26">
        <v>12124.25</v>
      </c>
      <c r="L414" s="26">
        <v>12270.5</v>
      </c>
      <c r="M414" s="26">
        <v>12124.42</v>
      </c>
      <c r="N414" s="27">
        <f t="shared" si="12"/>
        <v>66</v>
      </c>
      <c r="O414" s="18">
        <v>784.56</v>
      </c>
      <c r="P414" s="18">
        <v>7.44</v>
      </c>
      <c r="Q414" s="18">
        <v>-456.72</v>
      </c>
      <c r="R414" s="18">
        <v>788.28</v>
      </c>
      <c r="S414" s="18">
        <f t="shared" si="13"/>
        <v>84291.439999999769</v>
      </c>
      <c r="T414" s="18">
        <f>MAX(0,MAX($S$7:S414))-S414</f>
        <v>0</v>
      </c>
      <c r="U414" s="9" t="s">
        <v>30</v>
      </c>
      <c r="V414" s="11">
        <v>47</v>
      </c>
    </row>
    <row r="415" spans="1:22" x14ac:dyDescent="0.25">
      <c r="A415" s="11">
        <v>409</v>
      </c>
      <c r="B415" s="25">
        <v>44984</v>
      </c>
      <c r="C415" s="9" t="s">
        <v>103</v>
      </c>
      <c r="D415" s="25">
        <v>44984</v>
      </c>
      <c r="E415" s="9" t="s">
        <v>106</v>
      </c>
      <c r="F415" s="9" t="s">
        <v>85</v>
      </c>
      <c r="G415" s="9" t="s">
        <v>15</v>
      </c>
      <c r="H415" s="9" t="s">
        <v>86</v>
      </c>
      <c r="I415" s="11">
        <v>6</v>
      </c>
      <c r="J415" s="26">
        <v>12180.25</v>
      </c>
      <c r="K415" s="26">
        <v>12099.75</v>
      </c>
      <c r="L415" s="26">
        <v>12100</v>
      </c>
      <c r="M415" s="26">
        <v>12246</v>
      </c>
      <c r="N415" s="27">
        <f t="shared" si="12"/>
        <v>-80.5</v>
      </c>
      <c r="O415" s="18">
        <v>-973.44</v>
      </c>
      <c r="P415" s="18">
        <v>7.44</v>
      </c>
      <c r="Q415" s="18">
        <v>-969.72</v>
      </c>
      <c r="R415" s="18">
        <v>11.28</v>
      </c>
      <c r="S415" s="18">
        <f t="shared" si="13"/>
        <v>83317.999999999767</v>
      </c>
      <c r="T415" s="18">
        <f>MAX(0,MAX($S$7:S415))-S415</f>
        <v>973.44000000000233</v>
      </c>
      <c r="U415" s="9" t="s">
        <v>32</v>
      </c>
      <c r="V415" s="11">
        <v>6</v>
      </c>
    </row>
    <row r="416" spans="1:22" x14ac:dyDescent="0.25">
      <c r="A416" s="11">
        <v>410</v>
      </c>
      <c r="B416" s="25">
        <v>44986</v>
      </c>
      <c r="C416" s="9" t="s">
        <v>106</v>
      </c>
      <c r="D416" s="25">
        <v>44986</v>
      </c>
      <c r="E416" s="9" t="s">
        <v>143</v>
      </c>
      <c r="F416" s="9" t="s">
        <v>85</v>
      </c>
      <c r="G416" s="9" t="s">
        <v>17</v>
      </c>
      <c r="H416" s="9" t="s">
        <v>86</v>
      </c>
      <c r="I416" s="11">
        <v>2</v>
      </c>
      <c r="J416" s="26">
        <v>12005.5</v>
      </c>
      <c r="K416" s="26">
        <v>11925</v>
      </c>
      <c r="L416" s="26">
        <v>11925.25</v>
      </c>
      <c r="M416" s="26">
        <v>12174.5</v>
      </c>
      <c r="N416" s="27">
        <f t="shared" si="12"/>
        <v>-80.5</v>
      </c>
      <c r="O416" s="18">
        <v>-324.48</v>
      </c>
      <c r="P416" s="18">
        <v>2.48</v>
      </c>
      <c r="Q416" s="18">
        <v>-323.24</v>
      </c>
      <c r="R416" s="18">
        <v>128.76</v>
      </c>
      <c r="S416" s="18">
        <f t="shared" si="13"/>
        <v>82993.519999999771</v>
      </c>
      <c r="T416" s="18">
        <f>MAX(0,MAX($S$7:S416))-S416</f>
        <v>1297.9199999999983</v>
      </c>
      <c r="U416" s="9" t="s">
        <v>32</v>
      </c>
      <c r="V416" s="11">
        <v>7</v>
      </c>
    </row>
    <row r="417" spans="1:22" x14ac:dyDescent="0.25">
      <c r="A417" s="11">
        <v>411</v>
      </c>
      <c r="B417" s="25">
        <v>44986</v>
      </c>
      <c r="C417" s="9" t="s">
        <v>157</v>
      </c>
      <c r="D417" s="25">
        <v>44986</v>
      </c>
      <c r="E417" s="9" t="s">
        <v>84</v>
      </c>
      <c r="F417" s="9" t="s">
        <v>89</v>
      </c>
      <c r="G417" s="9" t="s">
        <v>13</v>
      </c>
      <c r="H417" s="9" t="s">
        <v>86</v>
      </c>
      <c r="I417" s="11">
        <v>6</v>
      </c>
      <c r="J417" s="26">
        <v>11987.5</v>
      </c>
      <c r="K417" s="26">
        <v>11958.5</v>
      </c>
      <c r="L417" s="26">
        <v>12037.75</v>
      </c>
      <c r="M417" s="26">
        <v>11915</v>
      </c>
      <c r="N417" s="27">
        <f t="shared" si="12"/>
        <v>29</v>
      </c>
      <c r="O417" s="18">
        <v>340.56</v>
      </c>
      <c r="P417" s="18">
        <v>7.44</v>
      </c>
      <c r="Q417" s="18">
        <v>-126.72</v>
      </c>
      <c r="R417" s="18">
        <v>617.28</v>
      </c>
      <c r="S417" s="18">
        <f t="shared" si="13"/>
        <v>83334.079999999769</v>
      </c>
      <c r="T417" s="18">
        <f>MAX(0,MAX($S$7:S417))-S417</f>
        <v>957.36000000000058</v>
      </c>
      <c r="U417" s="9" t="s">
        <v>36</v>
      </c>
      <c r="V417" s="11">
        <v>35</v>
      </c>
    </row>
    <row r="418" spans="1:22" x14ac:dyDescent="0.25">
      <c r="A418" s="11">
        <v>412</v>
      </c>
      <c r="B418" s="25">
        <v>44988</v>
      </c>
      <c r="C418" s="9" t="s">
        <v>97</v>
      </c>
      <c r="D418" s="25">
        <v>44988</v>
      </c>
      <c r="E418" s="9" t="s">
        <v>130</v>
      </c>
      <c r="F418" s="9" t="s">
        <v>85</v>
      </c>
      <c r="G418" s="9" t="s">
        <v>15</v>
      </c>
      <c r="H418" s="9" t="s">
        <v>86</v>
      </c>
      <c r="I418" s="11">
        <v>10</v>
      </c>
      <c r="J418" s="26">
        <v>12189</v>
      </c>
      <c r="K418" s="26">
        <v>12285</v>
      </c>
      <c r="L418" s="26">
        <v>12108.75</v>
      </c>
      <c r="M418" s="26">
        <v>12285</v>
      </c>
      <c r="N418" s="27">
        <f t="shared" si="12"/>
        <v>96</v>
      </c>
      <c r="O418" s="18">
        <v>1907.6</v>
      </c>
      <c r="P418" s="18">
        <v>12.4</v>
      </c>
      <c r="Q418" s="18">
        <v>-1171.2</v>
      </c>
      <c r="R418" s="18">
        <v>1913.8</v>
      </c>
      <c r="S418" s="18">
        <f t="shared" si="13"/>
        <v>85241.679999999775</v>
      </c>
      <c r="T418" s="18">
        <f>MAX(0,MAX($S$7:S418))-S418</f>
        <v>0</v>
      </c>
      <c r="U418" s="9" t="s">
        <v>30</v>
      </c>
      <c r="V418" s="11">
        <v>52</v>
      </c>
    </row>
    <row r="419" spans="1:22" x14ac:dyDescent="0.25">
      <c r="A419" s="11">
        <v>413</v>
      </c>
      <c r="B419" s="25">
        <v>44988</v>
      </c>
      <c r="C419" s="9" t="s">
        <v>130</v>
      </c>
      <c r="D419" s="25">
        <v>44988</v>
      </c>
      <c r="E419" s="9" t="s">
        <v>84</v>
      </c>
      <c r="F419" s="9" t="s">
        <v>85</v>
      </c>
      <c r="G419" s="9" t="s">
        <v>19</v>
      </c>
      <c r="H419" s="9" t="s">
        <v>113</v>
      </c>
      <c r="I419" s="11">
        <v>4</v>
      </c>
      <c r="J419" s="26">
        <v>12293</v>
      </c>
      <c r="K419" s="26">
        <v>12317.5</v>
      </c>
      <c r="L419" s="26">
        <v>12212.75</v>
      </c>
      <c r="M419" s="26">
        <v>12385</v>
      </c>
      <c r="N419" s="27">
        <f t="shared" si="12"/>
        <v>24.5</v>
      </c>
      <c r="O419" s="18">
        <v>191.04</v>
      </c>
      <c r="P419" s="18">
        <v>4.96</v>
      </c>
      <c r="Q419" s="18">
        <v>-78.48</v>
      </c>
      <c r="R419" s="18">
        <v>229.52</v>
      </c>
      <c r="S419" s="18">
        <f t="shared" si="13"/>
        <v>85432.719999999768</v>
      </c>
      <c r="T419" s="18">
        <f>MAX(0,MAX($S$7:S419))-S419</f>
        <v>0</v>
      </c>
      <c r="U419" s="9" t="s">
        <v>36</v>
      </c>
      <c r="V419" s="11">
        <v>22</v>
      </c>
    </row>
    <row r="420" spans="1:22" x14ac:dyDescent="0.25">
      <c r="A420" s="11">
        <v>414</v>
      </c>
      <c r="B420" s="25">
        <v>44991</v>
      </c>
      <c r="C420" s="9" t="s">
        <v>110</v>
      </c>
      <c r="D420" s="25">
        <v>44991</v>
      </c>
      <c r="E420" s="9" t="s">
        <v>147</v>
      </c>
      <c r="F420" s="9" t="s">
        <v>85</v>
      </c>
      <c r="G420" s="9" t="s">
        <v>13</v>
      </c>
      <c r="H420" s="9" t="s">
        <v>86</v>
      </c>
      <c r="I420" s="11">
        <v>10</v>
      </c>
      <c r="J420" s="26">
        <v>12409.25</v>
      </c>
      <c r="K420" s="26">
        <v>12485</v>
      </c>
      <c r="L420" s="26">
        <v>12359</v>
      </c>
      <c r="M420" s="26">
        <v>12485</v>
      </c>
      <c r="N420" s="27">
        <f t="shared" si="12"/>
        <v>75.75</v>
      </c>
      <c r="O420" s="18">
        <v>1502.6</v>
      </c>
      <c r="P420" s="18">
        <v>12.4</v>
      </c>
      <c r="Q420" s="18">
        <v>-111.2</v>
      </c>
      <c r="R420" s="18">
        <v>1508.8</v>
      </c>
      <c r="S420" s="18">
        <f t="shared" si="13"/>
        <v>86935.319999999774</v>
      </c>
      <c r="T420" s="18">
        <f>MAX(0,MAX($S$7:S420))-S420</f>
        <v>0</v>
      </c>
      <c r="U420" s="9" t="s">
        <v>30</v>
      </c>
      <c r="V420" s="11">
        <v>13</v>
      </c>
    </row>
    <row r="421" spans="1:22" x14ac:dyDescent="0.25">
      <c r="A421" s="11">
        <v>415</v>
      </c>
      <c r="B421" s="25">
        <v>44992</v>
      </c>
      <c r="C421" s="9" t="s">
        <v>94</v>
      </c>
      <c r="D421" s="25">
        <v>44992</v>
      </c>
      <c r="E421" s="9" t="s">
        <v>106</v>
      </c>
      <c r="F421" s="9" t="s">
        <v>85</v>
      </c>
      <c r="G421" s="9" t="s">
        <v>17</v>
      </c>
      <c r="H421" s="9" t="s">
        <v>96</v>
      </c>
      <c r="I421" s="11">
        <v>2</v>
      </c>
      <c r="J421" s="26">
        <v>12238.75</v>
      </c>
      <c r="K421" s="26">
        <v>12314.75</v>
      </c>
      <c r="L421" s="26">
        <v>12158.5</v>
      </c>
      <c r="M421" s="26">
        <v>12314.75</v>
      </c>
      <c r="N421" s="27">
        <f t="shared" si="12"/>
        <v>76</v>
      </c>
      <c r="O421" s="18">
        <v>301.52</v>
      </c>
      <c r="P421" s="18">
        <v>2.48</v>
      </c>
      <c r="Q421" s="18">
        <v>-55.24</v>
      </c>
      <c r="R421" s="18">
        <v>302.76</v>
      </c>
      <c r="S421" s="18">
        <f t="shared" si="13"/>
        <v>87236.839999999778</v>
      </c>
      <c r="T421" s="18">
        <f>MAX(0,MAX($S$7:S421))-S421</f>
        <v>0</v>
      </c>
      <c r="U421" s="9" t="s">
        <v>30</v>
      </c>
      <c r="V421" s="11">
        <v>3</v>
      </c>
    </row>
    <row r="422" spans="1:22" x14ac:dyDescent="0.25">
      <c r="A422" s="11">
        <v>416</v>
      </c>
      <c r="B422" s="25">
        <v>44993</v>
      </c>
      <c r="C422" s="9" t="s">
        <v>120</v>
      </c>
      <c r="D422" s="25">
        <v>44993</v>
      </c>
      <c r="E422" s="9" t="s">
        <v>133</v>
      </c>
      <c r="F422" s="9" t="s">
        <v>85</v>
      </c>
      <c r="G422" s="9" t="s">
        <v>13</v>
      </c>
      <c r="H422" s="9" t="s">
        <v>86</v>
      </c>
      <c r="I422" s="11">
        <v>6</v>
      </c>
      <c r="J422" s="26">
        <v>12245.5</v>
      </c>
      <c r="K422" s="26">
        <v>12195</v>
      </c>
      <c r="L422" s="26">
        <v>12195.25</v>
      </c>
      <c r="M422" s="26">
        <v>12470.75</v>
      </c>
      <c r="N422" s="27">
        <f t="shared" si="12"/>
        <v>-50.5</v>
      </c>
      <c r="O422" s="18">
        <v>-613.44000000000005</v>
      </c>
      <c r="P422" s="18">
        <v>7.44</v>
      </c>
      <c r="Q422" s="18">
        <v>-609.72</v>
      </c>
      <c r="R422" s="18">
        <v>104.28</v>
      </c>
      <c r="S422" s="18">
        <f t="shared" si="13"/>
        <v>86623.399999999776</v>
      </c>
      <c r="T422" s="18">
        <f>MAX(0,MAX($S$7:S422))-S422</f>
        <v>613.44000000000233</v>
      </c>
      <c r="U422" s="9" t="s">
        <v>32</v>
      </c>
      <c r="V422" s="11">
        <v>8</v>
      </c>
    </row>
    <row r="423" spans="1:22" x14ac:dyDescent="0.25">
      <c r="A423" s="11">
        <v>417</v>
      </c>
      <c r="B423" s="25">
        <v>44994</v>
      </c>
      <c r="C423" s="9" t="s">
        <v>99</v>
      </c>
      <c r="D423" s="25">
        <v>44994</v>
      </c>
      <c r="E423" s="9" t="s">
        <v>131</v>
      </c>
      <c r="F423" s="9" t="s">
        <v>85</v>
      </c>
      <c r="G423" s="9" t="s">
        <v>13</v>
      </c>
      <c r="H423" s="9" t="s">
        <v>96</v>
      </c>
      <c r="I423" s="11">
        <v>6</v>
      </c>
      <c r="J423" s="26">
        <v>12311.25</v>
      </c>
      <c r="K423" s="26">
        <v>12230.75</v>
      </c>
      <c r="L423" s="26">
        <v>12231</v>
      </c>
      <c r="M423" s="26">
        <v>12403</v>
      </c>
      <c r="N423" s="27">
        <f t="shared" si="12"/>
        <v>-80.5</v>
      </c>
      <c r="O423" s="18">
        <v>-973.44</v>
      </c>
      <c r="P423" s="18">
        <v>7.44</v>
      </c>
      <c r="Q423" s="18">
        <v>-969.72</v>
      </c>
      <c r="R423" s="18">
        <v>428.28</v>
      </c>
      <c r="S423" s="18">
        <f t="shared" si="13"/>
        <v>85649.959999999774</v>
      </c>
      <c r="T423" s="18">
        <f>MAX(0,MAX($S$7:S423))-S423</f>
        <v>1586.8800000000047</v>
      </c>
      <c r="U423" s="9" t="s">
        <v>32</v>
      </c>
      <c r="V423" s="11">
        <v>28</v>
      </c>
    </row>
    <row r="424" spans="1:22" x14ac:dyDescent="0.25">
      <c r="A424" s="11">
        <v>418</v>
      </c>
      <c r="B424" s="25">
        <v>45001</v>
      </c>
      <c r="C424" s="9" t="s">
        <v>100</v>
      </c>
      <c r="D424" s="25">
        <v>45001</v>
      </c>
      <c r="E424" s="9" t="s">
        <v>83</v>
      </c>
      <c r="F424" s="9" t="s">
        <v>85</v>
      </c>
      <c r="G424" s="9" t="s">
        <v>21</v>
      </c>
      <c r="H424" s="9" t="s">
        <v>102</v>
      </c>
      <c r="I424" s="11">
        <v>6</v>
      </c>
      <c r="J424" s="26">
        <v>12370</v>
      </c>
      <c r="K424" s="26">
        <v>12392.25</v>
      </c>
      <c r="L424" s="26">
        <v>12313.75</v>
      </c>
      <c r="M424" s="26">
        <v>12392.25</v>
      </c>
      <c r="N424" s="27">
        <f t="shared" si="12"/>
        <v>22.25</v>
      </c>
      <c r="O424" s="18">
        <v>259.56</v>
      </c>
      <c r="P424" s="18">
        <v>7.44</v>
      </c>
      <c r="Q424" s="18">
        <v>-426.72</v>
      </c>
      <c r="R424" s="18">
        <v>263.27999999999997</v>
      </c>
      <c r="S424" s="18">
        <f t="shared" si="13"/>
        <v>85909.519999999771</v>
      </c>
      <c r="T424" s="18">
        <f>MAX(0,MAX($S$7:S424))-S424</f>
        <v>1327.320000000007</v>
      </c>
      <c r="U424" s="9" t="s">
        <v>30</v>
      </c>
      <c r="V424" s="11">
        <v>3</v>
      </c>
    </row>
    <row r="425" spans="1:22" x14ac:dyDescent="0.25">
      <c r="A425" s="11">
        <v>419</v>
      </c>
      <c r="B425" s="25">
        <v>45006</v>
      </c>
      <c r="C425" s="9" t="s">
        <v>105</v>
      </c>
      <c r="D425" s="25">
        <v>45006</v>
      </c>
      <c r="E425" s="9" t="s">
        <v>149</v>
      </c>
      <c r="F425" s="9" t="s">
        <v>85</v>
      </c>
      <c r="G425" s="9" t="s">
        <v>13</v>
      </c>
      <c r="H425" s="9" t="s">
        <v>96</v>
      </c>
      <c r="I425" s="11">
        <v>10</v>
      </c>
      <c r="J425" s="26">
        <v>12816.75</v>
      </c>
      <c r="K425" s="26">
        <v>12885</v>
      </c>
      <c r="L425" s="26">
        <v>12736.5</v>
      </c>
      <c r="M425" s="26">
        <v>12885</v>
      </c>
      <c r="N425" s="27">
        <f t="shared" si="12"/>
        <v>68.25</v>
      </c>
      <c r="O425" s="18">
        <v>1352.6</v>
      </c>
      <c r="P425" s="18">
        <v>12.4</v>
      </c>
      <c r="Q425" s="18">
        <v>-156.19999999999999</v>
      </c>
      <c r="R425" s="18">
        <v>1358.8</v>
      </c>
      <c r="S425" s="18">
        <f t="shared" si="13"/>
        <v>87262.119999999777</v>
      </c>
      <c r="T425" s="18">
        <f>MAX(0,MAX($S$7:S425))-S425</f>
        <v>0</v>
      </c>
      <c r="U425" s="9" t="s">
        <v>30</v>
      </c>
      <c r="V425" s="11">
        <v>14</v>
      </c>
    </row>
    <row r="426" spans="1:22" x14ac:dyDescent="0.25">
      <c r="A426" s="11">
        <v>420</v>
      </c>
      <c r="B426" s="25">
        <v>45008</v>
      </c>
      <c r="C426" s="9" t="s">
        <v>87</v>
      </c>
      <c r="D426" s="25">
        <v>45008</v>
      </c>
      <c r="E426" s="9" t="s">
        <v>129</v>
      </c>
      <c r="F426" s="9" t="s">
        <v>85</v>
      </c>
      <c r="G426" s="9" t="s">
        <v>13</v>
      </c>
      <c r="H426" s="9" t="s">
        <v>86</v>
      </c>
      <c r="I426" s="11">
        <v>6</v>
      </c>
      <c r="J426" s="26">
        <v>12894.25</v>
      </c>
      <c r="K426" s="26">
        <v>12985</v>
      </c>
      <c r="L426" s="26">
        <v>12814</v>
      </c>
      <c r="M426" s="26">
        <v>12985</v>
      </c>
      <c r="N426" s="27">
        <f t="shared" si="12"/>
        <v>90.75</v>
      </c>
      <c r="O426" s="18">
        <v>1081.56</v>
      </c>
      <c r="P426" s="18">
        <v>7.44</v>
      </c>
      <c r="Q426" s="18">
        <v>-78.72</v>
      </c>
      <c r="R426" s="18">
        <v>1085.28</v>
      </c>
      <c r="S426" s="18">
        <f t="shared" si="13"/>
        <v>88343.679999999775</v>
      </c>
      <c r="T426" s="18">
        <f>MAX(0,MAX($S$7:S426))-S426</f>
        <v>0</v>
      </c>
      <c r="U426" s="9" t="s">
        <v>30</v>
      </c>
      <c r="V426" s="11">
        <v>9</v>
      </c>
    </row>
    <row r="427" spans="1:22" x14ac:dyDescent="0.25">
      <c r="A427" s="11">
        <v>421</v>
      </c>
      <c r="B427" s="25">
        <v>45008</v>
      </c>
      <c r="C427" s="9" t="s">
        <v>159</v>
      </c>
      <c r="D427" s="25">
        <v>45008</v>
      </c>
      <c r="E427" s="9" t="s">
        <v>121</v>
      </c>
      <c r="F427" s="9" t="s">
        <v>85</v>
      </c>
      <c r="G427" s="9" t="s">
        <v>19</v>
      </c>
      <c r="H427" s="9" t="s">
        <v>91</v>
      </c>
      <c r="I427" s="11">
        <v>4</v>
      </c>
      <c r="J427" s="26">
        <v>12990.75</v>
      </c>
      <c r="K427" s="26">
        <v>12910.25</v>
      </c>
      <c r="L427" s="26">
        <v>12910.5</v>
      </c>
      <c r="M427" s="26">
        <v>13085</v>
      </c>
      <c r="N427" s="27">
        <f t="shared" si="12"/>
        <v>-80.5</v>
      </c>
      <c r="O427" s="18">
        <v>-648.96</v>
      </c>
      <c r="P427" s="18">
        <v>4.96</v>
      </c>
      <c r="Q427" s="18">
        <v>-646.48</v>
      </c>
      <c r="R427" s="18">
        <v>27.52</v>
      </c>
      <c r="S427" s="18">
        <f t="shared" si="13"/>
        <v>87694.719999999768</v>
      </c>
      <c r="T427" s="18">
        <f>MAX(0,MAX($S$7:S427))-S427</f>
        <v>648.9600000000064</v>
      </c>
      <c r="U427" s="9" t="s">
        <v>32</v>
      </c>
      <c r="V427" s="11">
        <v>9</v>
      </c>
    </row>
    <row r="428" spans="1:22" x14ac:dyDescent="0.25">
      <c r="A428" s="11">
        <v>422</v>
      </c>
      <c r="B428" s="25">
        <v>45008</v>
      </c>
      <c r="C428" s="9" t="s">
        <v>145</v>
      </c>
      <c r="D428" s="25">
        <v>45008</v>
      </c>
      <c r="E428" s="9" t="s">
        <v>123</v>
      </c>
      <c r="F428" s="9" t="s">
        <v>85</v>
      </c>
      <c r="G428" s="9" t="s">
        <v>17</v>
      </c>
      <c r="H428" s="9" t="s">
        <v>96</v>
      </c>
      <c r="I428" s="11">
        <v>2</v>
      </c>
      <c r="J428" s="26">
        <v>12804.75</v>
      </c>
      <c r="K428" s="26">
        <v>12900.5</v>
      </c>
      <c r="L428" s="26">
        <v>12724.5</v>
      </c>
      <c r="M428" s="26">
        <v>12900.39</v>
      </c>
      <c r="N428" s="27">
        <f t="shared" si="12"/>
        <v>95.75</v>
      </c>
      <c r="O428" s="18">
        <v>380.52</v>
      </c>
      <c r="P428" s="18">
        <v>2.48</v>
      </c>
      <c r="Q428" s="18">
        <v>-286.24</v>
      </c>
      <c r="R428" s="18">
        <v>381.76</v>
      </c>
      <c r="S428" s="18">
        <f t="shared" si="13"/>
        <v>88075.239999999772</v>
      </c>
      <c r="T428" s="18">
        <f>MAX(0,MAX($S$7:S428))-S428</f>
        <v>268.44000000000233</v>
      </c>
      <c r="U428" s="9" t="s">
        <v>30</v>
      </c>
      <c r="V428" s="11">
        <v>11</v>
      </c>
    </row>
    <row r="429" spans="1:22" x14ac:dyDescent="0.25">
      <c r="A429" s="11">
        <v>423</v>
      </c>
      <c r="B429" s="25">
        <v>45014</v>
      </c>
      <c r="C429" s="9" t="s">
        <v>87</v>
      </c>
      <c r="D429" s="25">
        <v>45014</v>
      </c>
      <c r="E429" s="9" t="s">
        <v>84</v>
      </c>
      <c r="F429" s="9" t="s">
        <v>85</v>
      </c>
      <c r="G429" s="9" t="s">
        <v>13</v>
      </c>
      <c r="H429" s="9" t="s">
        <v>86</v>
      </c>
      <c r="I429" s="11">
        <v>10</v>
      </c>
      <c r="J429" s="26">
        <v>12928.5</v>
      </c>
      <c r="K429" s="26">
        <v>12959.5</v>
      </c>
      <c r="L429" s="26">
        <v>12848.25</v>
      </c>
      <c r="M429" s="26">
        <v>13035</v>
      </c>
      <c r="N429" s="27">
        <f t="shared" si="12"/>
        <v>31</v>
      </c>
      <c r="O429" s="18">
        <v>607.6</v>
      </c>
      <c r="P429" s="18">
        <v>12.4</v>
      </c>
      <c r="Q429" s="18">
        <v>-1496.2</v>
      </c>
      <c r="R429" s="18">
        <v>1283.8</v>
      </c>
      <c r="S429" s="18">
        <f t="shared" si="13"/>
        <v>88682.839999999778</v>
      </c>
      <c r="T429" s="18">
        <f>MAX(0,MAX($S$7:S429))-S429</f>
        <v>0</v>
      </c>
      <c r="U429" s="9" t="s">
        <v>36</v>
      </c>
      <c r="V429" s="11">
        <v>72</v>
      </c>
    </row>
    <row r="430" spans="1:22" x14ac:dyDescent="0.25">
      <c r="A430" s="11">
        <v>424</v>
      </c>
      <c r="B430" s="25">
        <v>45020</v>
      </c>
      <c r="C430" s="9" t="s">
        <v>98</v>
      </c>
      <c r="D430" s="25">
        <v>45020</v>
      </c>
      <c r="E430" s="9" t="s">
        <v>84</v>
      </c>
      <c r="F430" s="9" t="s">
        <v>89</v>
      </c>
      <c r="G430" s="9" t="s">
        <v>17</v>
      </c>
      <c r="H430" s="9" t="s">
        <v>96</v>
      </c>
      <c r="I430" s="11">
        <v>2</v>
      </c>
      <c r="J430" s="26">
        <v>13287.75</v>
      </c>
      <c r="K430" s="26">
        <v>13233</v>
      </c>
      <c r="L430" s="26">
        <v>13328</v>
      </c>
      <c r="M430" s="26">
        <v>13071.5</v>
      </c>
      <c r="N430" s="27">
        <f t="shared" si="12"/>
        <v>54.75</v>
      </c>
      <c r="O430" s="18">
        <v>216.52</v>
      </c>
      <c r="P430" s="18">
        <v>2.48</v>
      </c>
      <c r="Q430" s="18">
        <v>-57.24</v>
      </c>
      <c r="R430" s="18">
        <v>474.76</v>
      </c>
      <c r="S430" s="18">
        <f t="shared" si="13"/>
        <v>88899.359999999782</v>
      </c>
      <c r="T430" s="18">
        <f>MAX(0,MAX($S$7:S430))-S430</f>
        <v>0</v>
      </c>
      <c r="U430" s="9" t="s">
        <v>36</v>
      </c>
      <c r="V430" s="11">
        <v>69</v>
      </c>
    </row>
    <row r="431" spans="1:22" x14ac:dyDescent="0.25">
      <c r="A431" s="11">
        <v>425</v>
      </c>
      <c r="B431" s="25">
        <v>45021</v>
      </c>
      <c r="C431" s="9" t="s">
        <v>87</v>
      </c>
      <c r="D431" s="25">
        <v>45021</v>
      </c>
      <c r="E431" s="9" t="s">
        <v>153</v>
      </c>
      <c r="F431" s="9" t="s">
        <v>89</v>
      </c>
      <c r="G431" s="9" t="s">
        <v>15</v>
      </c>
      <c r="H431" s="9" t="s">
        <v>86</v>
      </c>
      <c r="I431" s="11">
        <v>10</v>
      </c>
      <c r="J431" s="26">
        <v>13114.5</v>
      </c>
      <c r="K431" s="26">
        <v>13015</v>
      </c>
      <c r="L431" s="26">
        <v>13194.75</v>
      </c>
      <c r="M431" s="26">
        <v>13015</v>
      </c>
      <c r="N431" s="27">
        <f t="shared" si="12"/>
        <v>99.5</v>
      </c>
      <c r="O431" s="18">
        <v>1977.6</v>
      </c>
      <c r="P431" s="18">
        <v>12.4</v>
      </c>
      <c r="Q431" s="18">
        <v>-221.2</v>
      </c>
      <c r="R431" s="18">
        <v>1983.8</v>
      </c>
      <c r="S431" s="18">
        <f t="shared" si="13"/>
        <v>90876.959999999788</v>
      </c>
      <c r="T431" s="18">
        <f>MAX(0,MAX($S$7:S431))-S431</f>
        <v>0</v>
      </c>
      <c r="U431" s="9" t="s">
        <v>30</v>
      </c>
      <c r="V431" s="11">
        <v>27</v>
      </c>
    </row>
    <row r="432" spans="1:22" x14ac:dyDescent="0.25">
      <c r="A432" s="11">
        <v>426</v>
      </c>
      <c r="B432" s="25">
        <v>45021</v>
      </c>
      <c r="C432" s="9" t="s">
        <v>159</v>
      </c>
      <c r="D432" s="25">
        <v>45021</v>
      </c>
      <c r="E432" s="9" t="s">
        <v>108</v>
      </c>
      <c r="F432" s="9" t="s">
        <v>89</v>
      </c>
      <c r="G432" s="9" t="s">
        <v>19</v>
      </c>
      <c r="H432" s="9" t="s">
        <v>91</v>
      </c>
      <c r="I432" s="11">
        <v>4</v>
      </c>
      <c r="J432" s="26">
        <v>13009.75</v>
      </c>
      <c r="K432" s="26">
        <v>13090.25</v>
      </c>
      <c r="L432" s="26">
        <v>13090</v>
      </c>
      <c r="M432" s="26">
        <v>12915</v>
      </c>
      <c r="N432" s="27">
        <f t="shared" si="12"/>
        <v>-80.5</v>
      </c>
      <c r="O432" s="18">
        <v>-648.96</v>
      </c>
      <c r="P432" s="18">
        <v>4.96</v>
      </c>
      <c r="Q432" s="18">
        <v>-646.48</v>
      </c>
      <c r="R432" s="18">
        <v>9.52</v>
      </c>
      <c r="S432" s="18">
        <f t="shared" si="13"/>
        <v>90227.999999999782</v>
      </c>
      <c r="T432" s="18">
        <f>MAX(0,MAX($S$7:S432))-S432</f>
        <v>648.9600000000064</v>
      </c>
      <c r="U432" s="9" t="s">
        <v>32</v>
      </c>
      <c r="V432" s="11">
        <v>27</v>
      </c>
    </row>
    <row r="433" spans="1:22" x14ac:dyDescent="0.25">
      <c r="A433" s="11">
        <v>427</v>
      </c>
      <c r="B433" s="25">
        <v>45036</v>
      </c>
      <c r="C433" s="9" t="s">
        <v>109</v>
      </c>
      <c r="D433" s="25">
        <v>45036</v>
      </c>
      <c r="E433" s="9" t="s">
        <v>84</v>
      </c>
      <c r="F433" s="9" t="s">
        <v>89</v>
      </c>
      <c r="G433" s="9" t="s">
        <v>17</v>
      </c>
      <c r="H433" s="9" t="s">
        <v>86</v>
      </c>
      <c r="I433" s="11">
        <v>2</v>
      </c>
      <c r="J433" s="26">
        <v>13169.75</v>
      </c>
      <c r="K433" s="26">
        <v>13092.25</v>
      </c>
      <c r="L433" s="26">
        <v>13250</v>
      </c>
      <c r="M433" s="26">
        <v>12967.5</v>
      </c>
      <c r="N433" s="27">
        <f t="shared" si="12"/>
        <v>77.5</v>
      </c>
      <c r="O433" s="18">
        <v>307.52</v>
      </c>
      <c r="P433" s="18">
        <v>2.48</v>
      </c>
      <c r="Q433" s="18">
        <v>-8.24</v>
      </c>
      <c r="R433" s="18">
        <v>589.76</v>
      </c>
      <c r="S433" s="18">
        <f t="shared" si="13"/>
        <v>90535.519999999786</v>
      </c>
      <c r="T433" s="18">
        <f>MAX(0,MAX($S$7:S433))-S433</f>
        <v>341.44000000000233</v>
      </c>
      <c r="U433" s="9" t="s">
        <v>36</v>
      </c>
      <c r="V433" s="11">
        <v>25</v>
      </c>
    </row>
    <row r="434" spans="1:22" x14ac:dyDescent="0.25">
      <c r="A434" s="11">
        <v>428</v>
      </c>
      <c r="B434" s="25">
        <v>45037</v>
      </c>
      <c r="C434" s="9" t="s">
        <v>83</v>
      </c>
      <c r="D434" s="25">
        <v>45037</v>
      </c>
      <c r="E434" s="9" t="s">
        <v>99</v>
      </c>
      <c r="F434" s="9" t="s">
        <v>89</v>
      </c>
      <c r="G434" s="9" t="s">
        <v>15</v>
      </c>
      <c r="H434" s="9" t="s">
        <v>86</v>
      </c>
      <c r="I434" s="11">
        <v>10</v>
      </c>
      <c r="J434" s="26">
        <v>12995.25</v>
      </c>
      <c r="K434" s="26">
        <v>13075.75</v>
      </c>
      <c r="L434" s="26">
        <v>13075.5</v>
      </c>
      <c r="M434" s="26">
        <v>12915</v>
      </c>
      <c r="N434" s="27">
        <f t="shared" si="12"/>
        <v>-80.5</v>
      </c>
      <c r="O434" s="18">
        <v>-1622.4</v>
      </c>
      <c r="P434" s="18">
        <v>12.4</v>
      </c>
      <c r="Q434" s="18">
        <v>-1616.2</v>
      </c>
      <c r="R434" s="18">
        <v>243.8</v>
      </c>
      <c r="S434" s="18">
        <f t="shared" si="13"/>
        <v>88913.119999999792</v>
      </c>
      <c r="T434" s="18">
        <f>MAX(0,MAX($S$7:S434))-S434</f>
        <v>1963.8399999999965</v>
      </c>
      <c r="U434" s="9" t="s">
        <v>32</v>
      </c>
      <c r="V434" s="11">
        <v>6</v>
      </c>
    </row>
    <row r="435" spans="1:22" x14ac:dyDescent="0.25">
      <c r="A435" s="11">
        <v>429</v>
      </c>
      <c r="B435" s="25">
        <v>45037</v>
      </c>
      <c r="C435" s="9" t="s">
        <v>120</v>
      </c>
      <c r="D435" s="25">
        <v>45037</v>
      </c>
      <c r="E435" s="9" t="s">
        <v>84</v>
      </c>
      <c r="F435" s="9" t="s">
        <v>89</v>
      </c>
      <c r="G435" s="9" t="s">
        <v>17</v>
      </c>
      <c r="H435" s="9" t="s">
        <v>86</v>
      </c>
      <c r="I435" s="11">
        <v>2</v>
      </c>
      <c r="J435" s="26">
        <v>13050.75</v>
      </c>
      <c r="K435" s="26">
        <v>13090.25</v>
      </c>
      <c r="L435" s="26">
        <v>13131</v>
      </c>
      <c r="M435" s="26">
        <v>12967.5</v>
      </c>
      <c r="N435" s="27">
        <f t="shared" si="12"/>
        <v>-39.5</v>
      </c>
      <c r="O435" s="18">
        <v>-160.47999999999999</v>
      </c>
      <c r="P435" s="18">
        <v>2.48</v>
      </c>
      <c r="Q435" s="18">
        <v>-285.24</v>
      </c>
      <c r="R435" s="18">
        <v>5.76</v>
      </c>
      <c r="S435" s="18">
        <f t="shared" si="13"/>
        <v>88752.639999999796</v>
      </c>
      <c r="T435" s="18">
        <f>MAX(0,MAX($S$7:S435))-S435</f>
        <v>2124.3199999999924</v>
      </c>
      <c r="U435" s="9" t="s">
        <v>36</v>
      </c>
      <c r="V435" s="11">
        <v>51</v>
      </c>
    </row>
    <row r="436" spans="1:22" x14ac:dyDescent="0.25">
      <c r="A436" s="11">
        <v>430</v>
      </c>
      <c r="B436" s="25">
        <v>45041</v>
      </c>
      <c r="C436" s="9" t="s">
        <v>110</v>
      </c>
      <c r="D436" s="25">
        <v>45041</v>
      </c>
      <c r="E436" s="9" t="s">
        <v>121</v>
      </c>
      <c r="F436" s="9" t="s">
        <v>89</v>
      </c>
      <c r="G436" s="9" t="s">
        <v>15</v>
      </c>
      <c r="H436" s="9" t="s">
        <v>86</v>
      </c>
      <c r="I436" s="11">
        <v>10</v>
      </c>
      <c r="J436" s="26">
        <v>12952.25</v>
      </c>
      <c r="K436" s="26">
        <v>12865</v>
      </c>
      <c r="L436" s="26">
        <v>13032.5</v>
      </c>
      <c r="M436" s="26">
        <v>12865</v>
      </c>
      <c r="N436" s="27">
        <f t="shared" si="12"/>
        <v>87.25</v>
      </c>
      <c r="O436" s="18">
        <v>1732.6</v>
      </c>
      <c r="P436" s="18">
        <v>12.4</v>
      </c>
      <c r="Q436" s="18">
        <v>-451.2</v>
      </c>
      <c r="R436" s="18">
        <v>1738.8</v>
      </c>
      <c r="S436" s="18">
        <f t="shared" si="13"/>
        <v>90485.239999999802</v>
      </c>
      <c r="T436" s="18">
        <f>MAX(0,MAX($S$7:S436))-S436</f>
        <v>391.71999999998661</v>
      </c>
      <c r="U436" s="9" t="s">
        <v>30</v>
      </c>
      <c r="V436" s="11">
        <v>37</v>
      </c>
    </row>
    <row r="437" spans="1:22" x14ac:dyDescent="0.25">
      <c r="A437" s="11">
        <v>431</v>
      </c>
      <c r="B437" s="25">
        <v>45048</v>
      </c>
      <c r="C437" s="9" t="s">
        <v>110</v>
      </c>
      <c r="D437" s="25">
        <v>45048</v>
      </c>
      <c r="E437" s="9" t="s">
        <v>94</v>
      </c>
      <c r="F437" s="9" t="s">
        <v>89</v>
      </c>
      <c r="G437" s="9" t="s">
        <v>15</v>
      </c>
      <c r="H437" s="9" t="s">
        <v>86</v>
      </c>
      <c r="I437" s="11">
        <v>10</v>
      </c>
      <c r="J437" s="26">
        <v>13239.75</v>
      </c>
      <c r="K437" s="26">
        <v>13203.75</v>
      </c>
      <c r="L437" s="26">
        <v>13275</v>
      </c>
      <c r="M437" s="26">
        <v>13203.9</v>
      </c>
      <c r="N437" s="27">
        <f t="shared" si="12"/>
        <v>36</v>
      </c>
      <c r="O437" s="18">
        <v>707.6</v>
      </c>
      <c r="P437" s="18">
        <v>12.4</v>
      </c>
      <c r="Q437" s="18">
        <v>-116.2</v>
      </c>
      <c r="R437" s="18">
        <v>713.8</v>
      </c>
      <c r="S437" s="18">
        <f t="shared" si="13"/>
        <v>91192.839999999807</v>
      </c>
      <c r="T437" s="18">
        <f>MAX(0,MAX($S$7:S437))-S437</f>
        <v>0</v>
      </c>
      <c r="U437" s="9" t="s">
        <v>30</v>
      </c>
      <c r="V437" s="11">
        <v>2</v>
      </c>
    </row>
    <row r="438" spans="1:22" x14ac:dyDescent="0.25">
      <c r="A438" s="11">
        <v>432</v>
      </c>
      <c r="B438" s="25">
        <v>45048</v>
      </c>
      <c r="C438" s="9" t="s">
        <v>94</v>
      </c>
      <c r="D438" s="25">
        <v>45048</v>
      </c>
      <c r="E438" s="9" t="s">
        <v>84</v>
      </c>
      <c r="F438" s="9" t="s">
        <v>89</v>
      </c>
      <c r="G438" s="9" t="s">
        <v>19</v>
      </c>
      <c r="H438" s="9" t="s">
        <v>86</v>
      </c>
      <c r="I438" s="11">
        <v>4</v>
      </c>
      <c r="J438" s="26">
        <v>13200.75</v>
      </c>
      <c r="K438" s="26">
        <v>13186.75</v>
      </c>
      <c r="L438" s="26">
        <v>13245.75</v>
      </c>
      <c r="M438" s="26">
        <v>12997.75</v>
      </c>
      <c r="N438" s="27">
        <f t="shared" si="12"/>
        <v>14</v>
      </c>
      <c r="O438" s="18">
        <v>107.04</v>
      </c>
      <c r="P438" s="18">
        <v>4.96</v>
      </c>
      <c r="Q438" s="18">
        <v>-192.48</v>
      </c>
      <c r="R438" s="18">
        <v>715.52</v>
      </c>
      <c r="S438" s="18">
        <f t="shared" si="13"/>
        <v>91299.879999999801</v>
      </c>
      <c r="T438" s="18">
        <f>MAX(0,MAX($S$7:S438))-S438</f>
        <v>0</v>
      </c>
      <c r="U438" s="9" t="s">
        <v>36</v>
      </c>
      <c r="V438" s="11">
        <v>68</v>
      </c>
    </row>
    <row r="439" spans="1:22" x14ac:dyDescent="0.25">
      <c r="A439" s="11">
        <v>433</v>
      </c>
      <c r="B439" s="25">
        <v>45054</v>
      </c>
      <c r="C439" s="9" t="s">
        <v>166</v>
      </c>
      <c r="D439" s="25">
        <v>45054</v>
      </c>
      <c r="E439" s="9" t="s">
        <v>84</v>
      </c>
      <c r="F439" s="9" t="s">
        <v>85</v>
      </c>
      <c r="G439" s="9" t="s">
        <v>13</v>
      </c>
      <c r="H439" s="9" t="s">
        <v>86</v>
      </c>
      <c r="I439" s="11">
        <v>6</v>
      </c>
      <c r="J439" s="26">
        <v>13339.25</v>
      </c>
      <c r="K439" s="26">
        <v>13341</v>
      </c>
      <c r="L439" s="26">
        <v>13259</v>
      </c>
      <c r="M439" s="26">
        <v>13435</v>
      </c>
      <c r="N439" s="27">
        <f t="shared" si="12"/>
        <v>1.75</v>
      </c>
      <c r="O439" s="18">
        <v>13.56</v>
      </c>
      <c r="P439" s="18">
        <v>7.44</v>
      </c>
      <c r="Q439" s="18">
        <v>-606.72</v>
      </c>
      <c r="R439" s="18">
        <v>341.28</v>
      </c>
      <c r="S439" s="18">
        <f t="shared" si="13"/>
        <v>91313.439999999799</v>
      </c>
      <c r="T439" s="18">
        <f>MAX(0,MAX($S$7:S439))-S439</f>
        <v>0</v>
      </c>
      <c r="U439" s="9" t="s">
        <v>36</v>
      </c>
      <c r="V439" s="11">
        <v>34</v>
      </c>
    </row>
    <row r="440" spans="1:22" x14ac:dyDescent="0.25">
      <c r="A440" s="11">
        <v>434</v>
      </c>
      <c r="B440" s="25">
        <v>45061</v>
      </c>
      <c r="C440" s="9" t="s">
        <v>153</v>
      </c>
      <c r="D440" s="25">
        <v>45061</v>
      </c>
      <c r="E440" s="9" t="s">
        <v>84</v>
      </c>
      <c r="F440" s="9" t="s">
        <v>85</v>
      </c>
      <c r="G440" s="9" t="s">
        <v>13</v>
      </c>
      <c r="H440" s="9" t="s">
        <v>86</v>
      </c>
      <c r="I440" s="11">
        <v>6</v>
      </c>
      <c r="J440" s="26">
        <v>13449.25</v>
      </c>
      <c r="K440" s="26">
        <v>13468.25</v>
      </c>
      <c r="L440" s="26">
        <v>13369</v>
      </c>
      <c r="M440" s="26">
        <v>13535</v>
      </c>
      <c r="N440" s="27">
        <f t="shared" si="12"/>
        <v>19</v>
      </c>
      <c r="O440" s="18">
        <v>220.56</v>
      </c>
      <c r="P440" s="18">
        <v>7.44</v>
      </c>
      <c r="Q440" s="18">
        <v>-378.72</v>
      </c>
      <c r="R440" s="18">
        <v>353.28</v>
      </c>
      <c r="S440" s="18">
        <f t="shared" si="13"/>
        <v>91533.999999999796</v>
      </c>
      <c r="T440" s="18">
        <f>MAX(0,MAX($S$7:S440))-S440</f>
        <v>0</v>
      </c>
      <c r="U440" s="9" t="s">
        <v>36</v>
      </c>
      <c r="V440" s="11">
        <v>45</v>
      </c>
    </row>
    <row r="441" spans="1:22" x14ac:dyDescent="0.25">
      <c r="A441" s="11">
        <v>435</v>
      </c>
      <c r="B441" s="25">
        <v>45062</v>
      </c>
      <c r="C441" s="9" t="s">
        <v>99</v>
      </c>
      <c r="D441" s="25">
        <v>45062</v>
      </c>
      <c r="E441" s="9" t="s">
        <v>84</v>
      </c>
      <c r="F441" s="9" t="s">
        <v>85</v>
      </c>
      <c r="G441" s="9" t="s">
        <v>13</v>
      </c>
      <c r="H441" s="9" t="s">
        <v>86</v>
      </c>
      <c r="I441" s="11">
        <v>6</v>
      </c>
      <c r="J441" s="26">
        <v>13505.25</v>
      </c>
      <c r="K441" s="26">
        <v>13484.25</v>
      </c>
      <c r="L441" s="26">
        <v>13425</v>
      </c>
      <c r="M441" s="26">
        <v>13585</v>
      </c>
      <c r="N441" s="27">
        <f t="shared" si="12"/>
        <v>-21</v>
      </c>
      <c r="O441" s="18">
        <v>-259.44</v>
      </c>
      <c r="P441" s="18">
        <v>7.44</v>
      </c>
      <c r="Q441" s="18">
        <v>-345.72</v>
      </c>
      <c r="R441" s="18">
        <v>584.28</v>
      </c>
      <c r="S441" s="18">
        <f t="shared" si="13"/>
        <v>91274.559999999794</v>
      </c>
      <c r="T441" s="18">
        <f>MAX(0,MAX($S$7:S441))-S441</f>
        <v>259.44000000000233</v>
      </c>
      <c r="U441" s="9" t="s">
        <v>36</v>
      </c>
      <c r="V441" s="11">
        <v>67</v>
      </c>
    </row>
    <row r="442" spans="1:22" x14ac:dyDescent="0.25">
      <c r="A442" s="11">
        <v>436</v>
      </c>
      <c r="B442" s="25">
        <v>45063</v>
      </c>
      <c r="C442" s="9" t="s">
        <v>144</v>
      </c>
      <c r="D442" s="25">
        <v>45063</v>
      </c>
      <c r="E442" s="9" t="s">
        <v>139</v>
      </c>
      <c r="F442" s="9" t="s">
        <v>85</v>
      </c>
      <c r="G442" s="9" t="s">
        <v>13</v>
      </c>
      <c r="H442" s="9" t="s">
        <v>86</v>
      </c>
      <c r="I442" s="11">
        <v>6</v>
      </c>
      <c r="J442" s="26">
        <v>13541</v>
      </c>
      <c r="K442" s="26">
        <v>13635</v>
      </c>
      <c r="L442" s="26">
        <v>13460.75</v>
      </c>
      <c r="M442" s="26">
        <v>13635</v>
      </c>
      <c r="N442" s="27">
        <f t="shared" si="12"/>
        <v>94</v>
      </c>
      <c r="O442" s="18">
        <v>1120.56</v>
      </c>
      <c r="P442" s="18">
        <v>7.44</v>
      </c>
      <c r="Q442" s="18">
        <v>-48.72</v>
      </c>
      <c r="R442" s="18">
        <v>1124.28</v>
      </c>
      <c r="S442" s="18">
        <f t="shared" si="13"/>
        <v>92395.119999999792</v>
      </c>
      <c r="T442" s="18">
        <f>MAX(0,MAX($S$7:S442))-S442</f>
        <v>0</v>
      </c>
      <c r="U442" s="9" t="s">
        <v>30</v>
      </c>
      <c r="V442" s="11">
        <v>21</v>
      </c>
    </row>
    <row r="443" spans="1:22" x14ac:dyDescent="0.25">
      <c r="A443" s="11">
        <v>437</v>
      </c>
      <c r="B443" s="25">
        <v>45064</v>
      </c>
      <c r="C443" s="9" t="s">
        <v>94</v>
      </c>
      <c r="D443" s="25">
        <v>45064</v>
      </c>
      <c r="E443" s="9" t="s">
        <v>117</v>
      </c>
      <c r="F443" s="9" t="s">
        <v>85</v>
      </c>
      <c r="G443" s="9" t="s">
        <v>15</v>
      </c>
      <c r="H443" s="9" t="s">
        <v>86</v>
      </c>
      <c r="I443" s="11">
        <v>10</v>
      </c>
      <c r="J443" s="26">
        <v>13765.25</v>
      </c>
      <c r="K443" s="26">
        <v>13835</v>
      </c>
      <c r="L443" s="26">
        <v>13685</v>
      </c>
      <c r="M443" s="26">
        <v>13835</v>
      </c>
      <c r="N443" s="27">
        <f t="shared" si="12"/>
        <v>69.75</v>
      </c>
      <c r="O443" s="18">
        <v>1382.6</v>
      </c>
      <c r="P443" s="18">
        <v>12.4</v>
      </c>
      <c r="Q443" s="18">
        <v>-151.19999999999999</v>
      </c>
      <c r="R443" s="18">
        <v>1388.8</v>
      </c>
      <c r="S443" s="18">
        <f t="shared" si="13"/>
        <v>93777.719999999797</v>
      </c>
      <c r="T443" s="18">
        <f>MAX(0,MAX($S$7:S443))-S443</f>
        <v>0</v>
      </c>
      <c r="U443" s="9" t="s">
        <v>30</v>
      </c>
      <c r="V443" s="11">
        <v>16</v>
      </c>
    </row>
    <row r="444" spans="1:22" x14ac:dyDescent="0.25">
      <c r="A444" s="11">
        <v>438</v>
      </c>
      <c r="B444" s="25">
        <v>45068</v>
      </c>
      <c r="C444" s="9" t="s">
        <v>97</v>
      </c>
      <c r="D444" s="25">
        <v>45068</v>
      </c>
      <c r="E444" s="9" t="s">
        <v>84</v>
      </c>
      <c r="F444" s="9" t="s">
        <v>85</v>
      </c>
      <c r="G444" s="9" t="s">
        <v>13</v>
      </c>
      <c r="H444" s="9" t="s">
        <v>86</v>
      </c>
      <c r="I444" s="11">
        <v>6</v>
      </c>
      <c r="J444" s="26">
        <v>13936</v>
      </c>
      <c r="K444" s="26">
        <v>13916</v>
      </c>
      <c r="L444" s="26">
        <v>13855.75</v>
      </c>
      <c r="M444" s="26">
        <v>14035</v>
      </c>
      <c r="N444" s="27">
        <f t="shared" si="12"/>
        <v>-20</v>
      </c>
      <c r="O444" s="18">
        <v>-247.44</v>
      </c>
      <c r="P444" s="18">
        <v>7.44</v>
      </c>
      <c r="Q444" s="18">
        <v>-891.72</v>
      </c>
      <c r="R444" s="18">
        <v>95.28</v>
      </c>
      <c r="S444" s="18">
        <f t="shared" si="13"/>
        <v>93530.279999999795</v>
      </c>
      <c r="T444" s="18">
        <f>MAX(0,MAX($S$7:S444))-S444</f>
        <v>247.44000000000233</v>
      </c>
      <c r="U444" s="9" t="s">
        <v>36</v>
      </c>
      <c r="V444" s="11">
        <v>74</v>
      </c>
    </row>
    <row r="445" spans="1:22" x14ac:dyDescent="0.25">
      <c r="A445" s="11">
        <v>439</v>
      </c>
      <c r="B445" s="25">
        <v>45070</v>
      </c>
      <c r="C445" s="9" t="s">
        <v>94</v>
      </c>
      <c r="D445" s="25">
        <v>45070</v>
      </c>
      <c r="E445" s="9" t="s">
        <v>143</v>
      </c>
      <c r="F445" s="9" t="s">
        <v>89</v>
      </c>
      <c r="G445" s="9" t="s">
        <v>15</v>
      </c>
      <c r="H445" s="9" t="s">
        <v>86</v>
      </c>
      <c r="I445" s="11">
        <v>10</v>
      </c>
      <c r="J445" s="26">
        <v>13597</v>
      </c>
      <c r="K445" s="26">
        <v>13595.5</v>
      </c>
      <c r="L445" s="26">
        <v>13634.25</v>
      </c>
      <c r="M445" s="26">
        <v>13547.97</v>
      </c>
      <c r="N445" s="27">
        <f t="shared" si="12"/>
        <v>1.5</v>
      </c>
      <c r="O445" s="18">
        <v>17.600000000000001</v>
      </c>
      <c r="P445" s="18">
        <v>12.4</v>
      </c>
      <c r="Q445" s="18">
        <v>-231.2</v>
      </c>
      <c r="R445" s="18">
        <v>598.79999999999995</v>
      </c>
      <c r="S445" s="18">
        <f t="shared" si="13"/>
        <v>93547.879999999801</v>
      </c>
      <c r="T445" s="18">
        <f>MAX(0,MAX($S$7:S445))-S445</f>
        <v>229.83999999999651</v>
      </c>
      <c r="U445" s="9" t="s">
        <v>34</v>
      </c>
      <c r="V445" s="11">
        <v>10</v>
      </c>
    </row>
    <row r="446" spans="1:22" x14ac:dyDescent="0.25">
      <c r="A446" s="11">
        <v>440</v>
      </c>
      <c r="B446" s="25">
        <v>45070</v>
      </c>
      <c r="C446" s="9" t="s">
        <v>167</v>
      </c>
      <c r="D446" s="25">
        <v>45070</v>
      </c>
      <c r="E446" s="9" t="s">
        <v>139</v>
      </c>
      <c r="F446" s="9" t="s">
        <v>89</v>
      </c>
      <c r="G446" s="9" t="s">
        <v>19</v>
      </c>
      <c r="H446" s="9" t="s">
        <v>91</v>
      </c>
      <c r="I446" s="11">
        <v>4</v>
      </c>
      <c r="J446" s="26">
        <v>13592.25</v>
      </c>
      <c r="K446" s="26">
        <v>13614</v>
      </c>
      <c r="L446" s="26">
        <v>13613.75</v>
      </c>
      <c r="M446" s="26">
        <v>13565</v>
      </c>
      <c r="N446" s="27">
        <f t="shared" si="12"/>
        <v>-21.75</v>
      </c>
      <c r="O446" s="18">
        <v>-178.96</v>
      </c>
      <c r="P446" s="18">
        <v>4.96</v>
      </c>
      <c r="Q446" s="18">
        <v>-176.48</v>
      </c>
      <c r="R446" s="18">
        <v>111.52</v>
      </c>
      <c r="S446" s="18">
        <f t="shared" si="13"/>
        <v>93368.919999999795</v>
      </c>
      <c r="T446" s="18">
        <f>MAX(0,MAX($S$7:S446))-S446</f>
        <v>408.80000000000291</v>
      </c>
      <c r="U446" s="9" t="s">
        <v>32</v>
      </c>
      <c r="V446" s="11">
        <v>8</v>
      </c>
    </row>
    <row r="447" spans="1:22" x14ac:dyDescent="0.25">
      <c r="A447" s="11">
        <v>441</v>
      </c>
      <c r="B447" s="25">
        <v>45075</v>
      </c>
      <c r="C447" s="9" t="s">
        <v>100</v>
      </c>
      <c r="D447" s="25">
        <v>45075</v>
      </c>
      <c r="E447" s="9" t="s">
        <v>110</v>
      </c>
      <c r="F447" s="9" t="s">
        <v>89</v>
      </c>
      <c r="G447" s="9" t="s">
        <v>21</v>
      </c>
      <c r="H447" s="9" t="s">
        <v>102</v>
      </c>
      <c r="I447" s="11">
        <v>6</v>
      </c>
      <c r="J447" s="26">
        <v>14374</v>
      </c>
      <c r="K447" s="26">
        <v>14379.25</v>
      </c>
      <c r="L447" s="26">
        <v>14379</v>
      </c>
      <c r="M447" s="26">
        <v>14333.25</v>
      </c>
      <c r="N447" s="27">
        <f t="shared" si="12"/>
        <v>-5.25</v>
      </c>
      <c r="O447" s="18">
        <v>-70.44</v>
      </c>
      <c r="P447" s="18">
        <v>7.44</v>
      </c>
      <c r="Q447" s="18">
        <v>-66.72</v>
      </c>
      <c r="R447" s="18">
        <v>71.28</v>
      </c>
      <c r="S447" s="18">
        <f t="shared" si="13"/>
        <v>93298.479999999792</v>
      </c>
      <c r="T447" s="18">
        <f>MAX(0,MAX($S$7:S447))-S447</f>
        <v>479.24000000000524</v>
      </c>
      <c r="U447" s="9" t="s">
        <v>32</v>
      </c>
      <c r="V447" s="11">
        <v>6</v>
      </c>
    </row>
    <row r="448" spans="1:22" x14ac:dyDescent="0.25">
      <c r="A448" s="11">
        <v>442</v>
      </c>
      <c r="B448" s="25">
        <v>45077</v>
      </c>
      <c r="C448" s="9" t="s">
        <v>100</v>
      </c>
      <c r="D448" s="25">
        <v>45077</v>
      </c>
      <c r="E448" s="9" t="s">
        <v>114</v>
      </c>
      <c r="F448" s="9" t="s">
        <v>85</v>
      </c>
      <c r="G448" s="9" t="s">
        <v>21</v>
      </c>
      <c r="H448" s="9" t="s">
        <v>102</v>
      </c>
      <c r="I448" s="11">
        <v>6</v>
      </c>
      <c r="J448" s="26">
        <v>14385</v>
      </c>
      <c r="K448" s="26">
        <v>14397</v>
      </c>
      <c r="L448" s="26">
        <v>14323.75</v>
      </c>
      <c r="M448" s="26">
        <v>14397</v>
      </c>
      <c r="N448" s="27">
        <f t="shared" si="12"/>
        <v>12</v>
      </c>
      <c r="O448" s="18">
        <v>136.56</v>
      </c>
      <c r="P448" s="18">
        <v>7.44</v>
      </c>
      <c r="Q448" s="18">
        <v>-114.72</v>
      </c>
      <c r="R448" s="18">
        <v>140.28</v>
      </c>
      <c r="S448" s="18">
        <f t="shared" si="13"/>
        <v>93435.03999999979</v>
      </c>
      <c r="T448" s="18">
        <f>MAX(0,MAX($S$7:S448))-S448</f>
        <v>342.68000000000757</v>
      </c>
      <c r="U448" s="9" t="s">
        <v>30</v>
      </c>
      <c r="V448" s="11">
        <v>1</v>
      </c>
    </row>
    <row r="449" spans="1:22" x14ac:dyDescent="0.25">
      <c r="A449" s="11">
        <v>443</v>
      </c>
      <c r="B449" s="25">
        <v>45082</v>
      </c>
      <c r="C449" s="9" t="s">
        <v>132</v>
      </c>
      <c r="D449" s="25">
        <v>45082</v>
      </c>
      <c r="E449" s="9" t="s">
        <v>105</v>
      </c>
      <c r="F449" s="9" t="s">
        <v>85</v>
      </c>
      <c r="G449" s="9" t="s">
        <v>13</v>
      </c>
      <c r="H449" s="9" t="s">
        <v>86</v>
      </c>
      <c r="I449" s="11">
        <v>6</v>
      </c>
      <c r="J449" s="26">
        <v>14656.75</v>
      </c>
      <c r="K449" s="26">
        <v>14576.25</v>
      </c>
      <c r="L449" s="26">
        <v>14576.5</v>
      </c>
      <c r="M449" s="26">
        <v>14735</v>
      </c>
      <c r="N449" s="27">
        <f t="shared" si="12"/>
        <v>-80.5</v>
      </c>
      <c r="O449" s="18">
        <v>-973.44</v>
      </c>
      <c r="P449" s="18">
        <v>7.44</v>
      </c>
      <c r="Q449" s="18">
        <v>-969.72</v>
      </c>
      <c r="R449" s="18">
        <v>458.28</v>
      </c>
      <c r="S449" s="18">
        <f t="shared" si="13"/>
        <v>92461.599999999788</v>
      </c>
      <c r="T449" s="18">
        <f>MAX(0,MAX($S$7:S449))-S449</f>
        <v>1316.1200000000099</v>
      </c>
      <c r="U449" s="9" t="s">
        <v>32</v>
      </c>
      <c r="V449" s="11">
        <v>44</v>
      </c>
    </row>
    <row r="450" spans="1:22" x14ac:dyDescent="0.25">
      <c r="A450" s="11">
        <v>444</v>
      </c>
      <c r="B450" s="25">
        <v>45083</v>
      </c>
      <c r="C450" s="9" t="s">
        <v>118</v>
      </c>
      <c r="D450" s="25">
        <v>45083</v>
      </c>
      <c r="E450" s="9" t="s">
        <v>158</v>
      </c>
      <c r="F450" s="9" t="s">
        <v>89</v>
      </c>
      <c r="G450" s="9" t="s">
        <v>17</v>
      </c>
      <c r="H450" s="9" t="s">
        <v>86</v>
      </c>
      <c r="I450" s="11">
        <v>2</v>
      </c>
      <c r="J450" s="26">
        <v>14566.75</v>
      </c>
      <c r="K450" s="26">
        <v>14604.5</v>
      </c>
      <c r="L450" s="26">
        <v>14604.25</v>
      </c>
      <c r="M450" s="26">
        <v>14485</v>
      </c>
      <c r="N450" s="27">
        <f t="shared" si="12"/>
        <v>-37.75</v>
      </c>
      <c r="O450" s="18">
        <v>-153.47999999999999</v>
      </c>
      <c r="P450" s="18">
        <v>2.48</v>
      </c>
      <c r="Q450" s="18">
        <v>-152.24</v>
      </c>
      <c r="R450" s="18">
        <v>105.76</v>
      </c>
      <c r="S450" s="18">
        <f t="shared" si="13"/>
        <v>92308.119999999792</v>
      </c>
      <c r="T450" s="18">
        <f>MAX(0,MAX($S$7:S450))-S450</f>
        <v>1469.6000000000058</v>
      </c>
      <c r="U450" s="9" t="s">
        <v>32</v>
      </c>
      <c r="V450" s="11">
        <v>6</v>
      </c>
    </row>
    <row r="451" spans="1:22" x14ac:dyDescent="0.25">
      <c r="A451" s="11">
        <v>445</v>
      </c>
      <c r="B451" s="25">
        <v>45083</v>
      </c>
      <c r="C451" s="9" t="s">
        <v>104</v>
      </c>
      <c r="D451" s="25">
        <v>45083</v>
      </c>
      <c r="E451" s="9" t="s">
        <v>84</v>
      </c>
      <c r="F451" s="9" t="s">
        <v>89</v>
      </c>
      <c r="G451" s="9" t="s">
        <v>17</v>
      </c>
      <c r="H451" s="9" t="s">
        <v>86</v>
      </c>
      <c r="I451" s="11">
        <v>2</v>
      </c>
      <c r="J451" s="26">
        <v>14569.5</v>
      </c>
      <c r="K451" s="26">
        <v>14597.25</v>
      </c>
      <c r="L451" s="26">
        <v>14604.25</v>
      </c>
      <c r="M451" s="26">
        <v>14485</v>
      </c>
      <c r="N451" s="27">
        <f t="shared" si="12"/>
        <v>-27.75</v>
      </c>
      <c r="O451" s="18">
        <v>-113.48</v>
      </c>
      <c r="P451" s="18">
        <v>2.48</v>
      </c>
      <c r="Q451" s="18">
        <v>-136.24</v>
      </c>
      <c r="R451" s="18">
        <v>165.76</v>
      </c>
      <c r="S451" s="18">
        <f t="shared" si="13"/>
        <v>92194.639999999796</v>
      </c>
      <c r="T451" s="18">
        <f>MAX(0,MAX($S$7:S451))-S451</f>
        <v>1583.0800000000017</v>
      </c>
      <c r="U451" s="9" t="s">
        <v>36</v>
      </c>
      <c r="V451" s="11">
        <v>41</v>
      </c>
    </row>
    <row r="452" spans="1:22" x14ac:dyDescent="0.25">
      <c r="A452" s="11">
        <v>446</v>
      </c>
      <c r="B452" s="25">
        <v>45085</v>
      </c>
      <c r="C452" s="9" t="s">
        <v>110</v>
      </c>
      <c r="D452" s="25">
        <v>45085</v>
      </c>
      <c r="E452" s="9" t="s">
        <v>84</v>
      </c>
      <c r="F452" s="9" t="s">
        <v>85</v>
      </c>
      <c r="G452" s="9" t="s">
        <v>13</v>
      </c>
      <c r="H452" s="9" t="s">
        <v>96</v>
      </c>
      <c r="I452" s="11">
        <v>6</v>
      </c>
      <c r="J452" s="26">
        <v>14406.25</v>
      </c>
      <c r="K452" s="26">
        <v>14492.75</v>
      </c>
      <c r="L452" s="26">
        <v>14326</v>
      </c>
      <c r="M452" s="26">
        <v>14609</v>
      </c>
      <c r="N452" s="27">
        <f t="shared" si="12"/>
        <v>86.5</v>
      </c>
      <c r="O452" s="18">
        <v>1030.56</v>
      </c>
      <c r="P452" s="18">
        <v>7.44</v>
      </c>
      <c r="Q452" s="18">
        <v>-183.72</v>
      </c>
      <c r="R452" s="18">
        <v>1403.28</v>
      </c>
      <c r="S452" s="18">
        <f t="shared" si="13"/>
        <v>93225.199999999793</v>
      </c>
      <c r="T452" s="18">
        <f>MAX(0,MAX($S$7:S452))-S452</f>
        <v>552.52000000000407</v>
      </c>
      <c r="U452" s="9" t="s">
        <v>36</v>
      </c>
      <c r="V452" s="11">
        <v>70</v>
      </c>
    </row>
    <row r="453" spans="1:22" x14ac:dyDescent="0.25">
      <c r="A453" s="11">
        <v>447</v>
      </c>
      <c r="B453" s="25">
        <v>45086</v>
      </c>
      <c r="C453" s="9" t="s">
        <v>97</v>
      </c>
      <c r="D453" s="25">
        <v>45086</v>
      </c>
      <c r="E453" s="9" t="s">
        <v>129</v>
      </c>
      <c r="F453" s="9" t="s">
        <v>85</v>
      </c>
      <c r="G453" s="9" t="s">
        <v>15</v>
      </c>
      <c r="H453" s="9" t="s">
        <v>86</v>
      </c>
      <c r="I453" s="11">
        <v>6</v>
      </c>
      <c r="J453" s="26">
        <v>14666.25</v>
      </c>
      <c r="K453" s="26">
        <v>14585.75</v>
      </c>
      <c r="L453" s="26">
        <v>14586</v>
      </c>
      <c r="M453" s="26">
        <v>14735</v>
      </c>
      <c r="N453" s="27">
        <f t="shared" si="12"/>
        <v>-80.5</v>
      </c>
      <c r="O453" s="18">
        <v>-973.44</v>
      </c>
      <c r="P453" s="18">
        <v>7.44</v>
      </c>
      <c r="Q453" s="18">
        <v>-969.72</v>
      </c>
      <c r="R453" s="18">
        <v>257.27999999999997</v>
      </c>
      <c r="S453" s="18">
        <f t="shared" si="13"/>
        <v>92251.759999999791</v>
      </c>
      <c r="T453" s="18">
        <f>MAX(0,MAX($S$7:S453))-S453</f>
        <v>1525.9600000000064</v>
      </c>
      <c r="U453" s="9" t="s">
        <v>32</v>
      </c>
      <c r="V453" s="11">
        <v>11</v>
      </c>
    </row>
    <row r="454" spans="1:22" x14ac:dyDescent="0.25">
      <c r="A454" s="11">
        <v>448</v>
      </c>
      <c r="B454" s="25">
        <v>45086</v>
      </c>
      <c r="C454" s="9" t="s">
        <v>143</v>
      </c>
      <c r="D454" s="25">
        <v>45086</v>
      </c>
      <c r="E454" s="9" t="s">
        <v>156</v>
      </c>
      <c r="F454" s="9" t="s">
        <v>85</v>
      </c>
      <c r="G454" s="9" t="s">
        <v>13</v>
      </c>
      <c r="H454" s="9" t="s">
        <v>86</v>
      </c>
      <c r="I454" s="11">
        <v>10</v>
      </c>
      <c r="J454" s="26">
        <v>14643</v>
      </c>
      <c r="K454" s="26">
        <v>14562.5</v>
      </c>
      <c r="L454" s="26">
        <v>14562.75</v>
      </c>
      <c r="M454" s="26">
        <v>14735</v>
      </c>
      <c r="N454" s="27">
        <f t="shared" si="12"/>
        <v>-80.5</v>
      </c>
      <c r="O454" s="18">
        <v>-1622.4</v>
      </c>
      <c r="P454" s="18">
        <v>12.4</v>
      </c>
      <c r="Q454" s="18">
        <v>-1616.2</v>
      </c>
      <c r="R454" s="18">
        <v>0</v>
      </c>
      <c r="S454" s="18">
        <f t="shared" si="13"/>
        <v>90629.359999999797</v>
      </c>
      <c r="T454" s="18">
        <f>MAX(0,MAX($S$7:S454))-S454</f>
        <v>3148.3600000000006</v>
      </c>
      <c r="U454" s="9" t="s">
        <v>32</v>
      </c>
      <c r="V454" s="11">
        <v>3</v>
      </c>
    </row>
    <row r="455" spans="1:22" x14ac:dyDescent="0.25">
      <c r="A455" s="11">
        <v>449</v>
      </c>
      <c r="B455" s="25">
        <v>45089</v>
      </c>
      <c r="C455" s="9" t="s">
        <v>100</v>
      </c>
      <c r="D455" s="25">
        <v>45089</v>
      </c>
      <c r="E455" s="9" t="s">
        <v>129</v>
      </c>
      <c r="F455" s="9" t="s">
        <v>89</v>
      </c>
      <c r="G455" s="9" t="s">
        <v>21</v>
      </c>
      <c r="H455" s="9" t="s">
        <v>102</v>
      </c>
      <c r="I455" s="11">
        <v>6</v>
      </c>
      <c r="J455" s="26">
        <v>14620.5</v>
      </c>
      <c r="K455" s="26">
        <v>14638</v>
      </c>
      <c r="L455" s="26">
        <v>14637.75</v>
      </c>
      <c r="M455" s="26">
        <v>14556.25</v>
      </c>
      <c r="N455" s="27">
        <f t="shared" ref="N455:N518" si="14">(K455-J455)*IF(F455="Long",1,-1)</f>
        <v>-17.5</v>
      </c>
      <c r="O455" s="18">
        <v>-217.44</v>
      </c>
      <c r="P455" s="18">
        <v>7.44</v>
      </c>
      <c r="Q455" s="18">
        <v>-213.72</v>
      </c>
      <c r="R455" s="18">
        <v>446.28</v>
      </c>
      <c r="S455" s="18">
        <f t="shared" si="13"/>
        <v>90411.919999999795</v>
      </c>
      <c r="T455" s="18">
        <f>MAX(0,MAX($S$7:S455))-S455</f>
        <v>3365.8000000000029</v>
      </c>
      <c r="U455" s="9" t="s">
        <v>32</v>
      </c>
      <c r="V455" s="11">
        <v>13</v>
      </c>
    </row>
    <row r="456" spans="1:22" x14ac:dyDescent="0.25">
      <c r="A456" s="11">
        <v>450</v>
      </c>
      <c r="B456" s="25">
        <v>45089</v>
      </c>
      <c r="C456" s="9" t="s">
        <v>144</v>
      </c>
      <c r="D456" s="25">
        <v>45089</v>
      </c>
      <c r="E456" s="9" t="s">
        <v>95</v>
      </c>
      <c r="F456" s="9" t="s">
        <v>85</v>
      </c>
      <c r="G456" s="9" t="s">
        <v>13</v>
      </c>
      <c r="H456" s="9" t="s">
        <v>86</v>
      </c>
      <c r="I456" s="11">
        <v>6</v>
      </c>
      <c r="J456" s="26">
        <v>14660</v>
      </c>
      <c r="K456" s="26">
        <v>14735</v>
      </c>
      <c r="L456" s="26">
        <v>14579.75</v>
      </c>
      <c r="M456" s="26">
        <v>14735</v>
      </c>
      <c r="N456" s="27">
        <f t="shared" si="14"/>
        <v>75</v>
      </c>
      <c r="O456" s="18">
        <v>892.56</v>
      </c>
      <c r="P456" s="18">
        <v>7.44</v>
      </c>
      <c r="Q456" s="18">
        <v>-129.72</v>
      </c>
      <c r="R456" s="18">
        <v>896.28</v>
      </c>
      <c r="S456" s="18">
        <f t="shared" ref="S456:S519" si="15">S455+O456</f>
        <v>91304.479999999792</v>
      </c>
      <c r="T456" s="18">
        <f>MAX(0,MAX($S$7:S456))-S456</f>
        <v>2473.2400000000052</v>
      </c>
      <c r="U456" s="9" t="s">
        <v>30</v>
      </c>
      <c r="V456" s="11">
        <v>39</v>
      </c>
    </row>
    <row r="457" spans="1:22" x14ac:dyDescent="0.25">
      <c r="A457" s="11">
        <v>451</v>
      </c>
      <c r="B457" s="25">
        <v>45089</v>
      </c>
      <c r="C457" s="9" t="s">
        <v>95</v>
      </c>
      <c r="D457" s="25">
        <v>45089</v>
      </c>
      <c r="E457" s="9" t="s">
        <v>84</v>
      </c>
      <c r="F457" s="9" t="s">
        <v>85</v>
      </c>
      <c r="G457" s="9" t="s">
        <v>19</v>
      </c>
      <c r="H457" s="9" t="s">
        <v>96</v>
      </c>
      <c r="I457" s="11">
        <v>4</v>
      </c>
      <c r="J457" s="26">
        <v>14738</v>
      </c>
      <c r="K457" s="26">
        <v>14803.25</v>
      </c>
      <c r="L457" s="26">
        <v>14657.75</v>
      </c>
      <c r="M457" s="26">
        <v>14835</v>
      </c>
      <c r="N457" s="27">
        <f t="shared" si="14"/>
        <v>65.25</v>
      </c>
      <c r="O457" s="18">
        <v>517.04</v>
      </c>
      <c r="P457" s="18">
        <v>4.96</v>
      </c>
      <c r="Q457" s="18">
        <v>-22.48</v>
      </c>
      <c r="R457" s="18">
        <v>609.52</v>
      </c>
      <c r="S457" s="18">
        <f t="shared" si="15"/>
        <v>91821.519999999786</v>
      </c>
      <c r="T457" s="18">
        <f>MAX(0,MAX($S$7:S457))-S457</f>
        <v>1956.2000000000116</v>
      </c>
      <c r="U457" s="9" t="s">
        <v>36</v>
      </c>
      <c r="V457" s="11">
        <v>14</v>
      </c>
    </row>
    <row r="458" spans="1:22" x14ac:dyDescent="0.25">
      <c r="A458" s="11">
        <v>452</v>
      </c>
      <c r="B458" s="25">
        <v>45092</v>
      </c>
      <c r="C458" s="9" t="s">
        <v>100</v>
      </c>
      <c r="D458" s="25">
        <v>45092</v>
      </c>
      <c r="E458" s="9" t="s">
        <v>114</v>
      </c>
      <c r="F458" s="9" t="s">
        <v>85</v>
      </c>
      <c r="G458" s="9" t="s">
        <v>21</v>
      </c>
      <c r="H458" s="9" t="s">
        <v>102</v>
      </c>
      <c r="I458" s="11">
        <v>6</v>
      </c>
      <c r="J458" s="26">
        <v>15183.25</v>
      </c>
      <c r="K458" s="26">
        <v>15203</v>
      </c>
      <c r="L458" s="26">
        <v>15114</v>
      </c>
      <c r="M458" s="26">
        <v>15203</v>
      </c>
      <c r="N458" s="27">
        <f t="shared" si="14"/>
        <v>19.75</v>
      </c>
      <c r="O458" s="18">
        <v>229.56</v>
      </c>
      <c r="P458" s="18">
        <v>7.44</v>
      </c>
      <c r="Q458" s="18">
        <v>-144.72</v>
      </c>
      <c r="R458" s="18">
        <v>233.28</v>
      </c>
      <c r="S458" s="18">
        <f t="shared" si="15"/>
        <v>92051.079999999783</v>
      </c>
      <c r="T458" s="18">
        <f>MAX(0,MAX($S$7:S458))-S458</f>
        <v>1726.640000000014</v>
      </c>
      <c r="U458" s="9" t="s">
        <v>30</v>
      </c>
      <c r="V458" s="11">
        <v>1</v>
      </c>
    </row>
    <row r="459" spans="1:22" x14ac:dyDescent="0.25">
      <c r="A459" s="11">
        <v>453</v>
      </c>
      <c r="B459" s="25">
        <v>45097</v>
      </c>
      <c r="C459" s="9" t="s">
        <v>94</v>
      </c>
      <c r="D459" s="25">
        <v>45097</v>
      </c>
      <c r="E459" s="9" t="s">
        <v>146</v>
      </c>
      <c r="F459" s="9" t="s">
        <v>89</v>
      </c>
      <c r="G459" s="9" t="s">
        <v>15</v>
      </c>
      <c r="H459" s="9" t="s">
        <v>86</v>
      </c>
      <c r="I459" s="11">
        <v>6</v>
      </c>
      <c r="J459" s="26">
        <v>15153.25</v>
      </c>
      <c r="K459" s="26">
        <v>15193.75</v>
      </c>
      <c r="L459" s="26">
        <v>15193.5</v>
      </c>
      <c r="M459" s="26">
        <v>15077.83</v>
      </c>
      <c r="N459" s="27">
        <f t="shared" si="14"/>
        <v>-40.5</v>
      </c>
      <c r="O459" s="18">
        <v>-493.44</v>
      </c>
      <c r="P459" s="18">
        <v>7.44</v>
      </c>
      <c r="Q459" s="18">
        <v>-489.72</v>
      </c>
      <c r="R459" s="18">
        <v>320.27999999999997</v>
      </c>
      <c r="S459" s="18">
        <f t="shared" si="15"/>
        <v>91557.639999999781</v>
      </c>
      <c r="T459" s="18">
        <f>MAX(0,MAX($S$7:S459))-S459</f>
        <v>2220.0800000000163</v>
      </c>
      <c r="U459" s="9" t="s">
        <v>32</v>
      </c>
      <c r="V459" s="11">
        <v>14</v>
      </c>
    </row>
    <row r="460" spans="1:22" x14ac:dyDescent="0.25">
      <c r="A460" s="11">
        <v>454</v>
      </c>
      <c r="B460" s="25">
        <v>45098</v>
      </c>
      <c r="C460" s="9" t="s">
        <v>97</v>
      </c>
      <c r="D460" s="25">
        <v>45098</v>
      </c>
      <c r="E460" s="9" t="s">
        <v>98</v>
      </c>
      <c r="F460" s="9" t="s">
        <v>89</v>
      </c>
      <c r="G460" s="9" t="s">
        <v>15</v>
      </c>
      <c r="H460" s="9" t="s">
        <v>86</v>
      </c>
      <c r="I460" s="11">
        <v>6</v>
      </c>
      <c r="J460" s="26">
        <v>15138</v>
      </c>
      <c r="K460" s="26">
        <v>15136.5</v>
      </c>
      <c r="L460" s="26">
        <v>15193.5</v>
      </c>
      <c r="M460" s="26">
        <v>15065</v>
      </c>
      <c r="N460" s="27">
        <f t="shared" si="14"/>
        <v>1.5</v>
      </c>
      <c r="O460" s="18">
        <v>10.56</v>
      </c>
      <c r="P460" s="18">
        <v>7.44</v>
      </c>
      <c r="Q460" s="18">
        <v>-93.72</v>
      </c>
      <c r="R460" s="18">
        <v>743.28</v>
      </c>
      <c r="S460" s="18">
        <f t="shared" si="15"/>
        <v>91568.199999999779</v>
      </c>
      <c r="T460" s="18">
        <f>MAX(0,MAX($S$7:S460))-S460</f>
        <v>2209.5200000000186</v>
      </c>
      <c r="U460" s="9" t="s">
        <v>34</v>
      </c>
      <c r="V460" s="11">
        <v>5</v>
      </c>
    </row>
    <row r="461" spans="1:22" x14ac:dyDescent="0.25">
      <c r="A461" s="11">
        <v>455</v>
      </c>
      <c r="B461" s="25">
        <v>45098</v>
      </c>
      <c r="C461" s="9" t="s">
        <v>122</v>
      </c>
      <c r="D461" s="25">
        <v>45098</v>
      </c>
      <c r="E461" s="9" t="s">
        <v>140</v>
      </c>
      <c r="F461" s="9" t="s">
        <v>89</v>
      </c>
      <c r="G461" s="9" t="s">
        <v>19</v>
      </c>
      <c r="H461" s="9" t="s">
        <v>96</v>
      </c>
      <c r="I461" s="11">
        <v>4</v>
      </c>
      <c r="J461" s="26">
        <v>15132.75</v>
      </c>
      <c r="K461" s="26">
        <v>15105.25</v>
      </c>
      <c r="L461" s="26">
        <v>15150.5</v>
      </c>
      <c r="M461" s="26">
        <v>15105.46</v>
      </c>
      <c r="N461" s="27">
        <f t="shared" si="14"/>
        <v>27.5</v>
      </c>
      <c r="O461" s="18">
        <v>215.04</v>
      </c>
      <c r="P461" s="18">
        <v>4.96</v>
      </c>
      <c r="Q461" s="18">
        <v>-30.48</v>
      </c>
      <c r="R461" s="18">
        <v>217.52</v>
      </c>
      <c r="S461" s="18">
        <f t="shared" si="15"/>
        <v>91783.239999999772</v>
      </c>
      <c r="T461" s="18">
        <f>MAX(0,MAX($S$7:S461))-S461</f>
        <v>1994.480000000025</v>
      </c>
      <c r="U461" s="9" t="s">
        <v>30</v>
      </c>
      <c r="V461" s="11">
        <v>5</v>
      </c>
    </row>
    <row r="462" spans="1:22" x14ac:dyDescent="0.25">
      <c r="A462" s="11">
        <v>456</v>
      </c>
      <c r="B462" s="25">
        <v>45099</v>
      </c>
      <c r="C462" s="9" t="s">
        <v>97</v>
      </c>
      <c r="D462" s="25">
        <v>45099</v>
      </c>
      <c r="E462" s="9" t="s">
        <v>145</v>
      </c>
      <c r="F462" s="9" t="s">
        <v>85</v>
      </c>
      <c r="G462" s="9" t="s">
        <v>13</v>
      </c>
      <c r="H462" s="9" t="s">
        <v>86</v>
      </c>
      <c r="I462" s="11">
        <v>6</v>
      </c>
      <c r="J462" s="26">
        <v>15071.5</v>
      </c>
      <c r="K462" s="26">
        <v>15185</v>
      </c>
      <c r="L462" s="26">
        <v>14991.25</v>
      </c>
      <c r="M462" s="26">
        <v>15185</v>
      </c>
      <c r="N462" s="27">
        <f t="shared" si="14"/>
        <v>113.5</v>
      </c>
      <c r="O462" s="18">
        <v>1354.56</v>
      </c>
      <c r="P462" s="18">
        <v>7.44</v>
      </c>
      <c r="Q462" s="18">
        <v>-189.72</v>
      </c>
      <c r="R462" s="18">
        <v>1358.28</v>
      </c>
      <c r="S462" s="18">
        <f t="shared" si="15"/>
        <v>93137.79999999977</v>
      </c>
      <c r="T462" s="18">
        <f>MAX(0,MAX($S$7:S462))-S462</f>
        <v>639.92000000002736</v>
      </c>
      <c r="U462" s="9" t="s">
        <v>30</v>
      </c>
      <c r="V462" s="11">
        <v>61</v>
      </c>
    </row>
    <row r="463" spans="1:22" x14ac:dyDescent="0.25">
      <c r="A463" s="11">
        <v>457</v>
      </c>
      <c r="B463" s="25">
        <v>45104</v>
      </c>
      <c r="C463" s="9" t="s">
        <v>144</v>
      </c>
      <c r="D463" s="25">
        <v>45104</v>
      </c>
      <c r="E463" s="9" t="s">
        <v>84</v>
      </c>
      <c r="F463" s="9" t="s">
        <v>85</v>
      </c>
      <c r="G463" s="9" t="s">
        <v>13</v>
      </c>
      <c r="H463" s="9" t="s">
        <v>86</v>
      </c>
      <c r="I463" s="11">
        <v>6</v>
      </c>
      <c r="J463" s="26">
        <v>14996.25</v>
      </c>
      <c r="K463" s="26">
        <v>15096.75</v>
      </c>
      <c r="L463" s="26">
        <v>14916</v>
      </c>
      <c r="M463" s="26">
        <v>15221.5</v>
      </c>
      <c r="N463" s="27">
        <f t="shared" si="14"/>
        <v>100.5</v>
      </c>
      <c r="O463" s="18">
        <v>1198.56</v>
      </c>
      <c r="P463" s="18">
        <v>7.44</v>
      </c>
      <c r="Q463" s="18">
        <v>-126.72</v>
      </c>
      <c r="R463" s="18">
        <v>1718.28</v>
      </c>
      <c r="S463" s="18">
        <f t="shared" si="15"/>
        <v>94336.359999999768</v>
      </c>
      <c r="T463" s="18">
        <f>MAX(0,MAX($S$7:S463))-S463</f>
        <v>0</v>
      </c>
      <c r="U463" s="9" t="s">
        <v>36</v>
      </c>
      <c r="V463" s="11">
        <v>53</v>
      </c>
    </row>
    <row r="464" spans="1:22" x14ac:dyDescent="0.25">
      <c r="A464" s="11">
        <v>458</v>
      </c>
      <c r="B464" s="25">
        <v>45105</v>
      </c>
      <c r="C464" s="9" t="s">
        <v>100</v>
      </c>
      <c r="D464" s="25">
        <v>45105</v>
      </c>
      <c r="E464" s="9" t="s">
        <v>98</v>
      </c>
      <c r="F464" s="9" t="s">
        <v>85</v>
      </c>
      <c r="G464" s="9" t="s">
        <v>21</v>
      </c>
      <c r="H464" s="9" t="s">
        <v>102</v>
      </c>
      <c r="I464" s="11">
        <v>6</v>
      </c>
      <c r="J464" s="26">
        <v>15064.5</v>
      </c>
      <c r="K464" s="26">
        <v>15108.75</v>
      </c>
      <c r="L464" s="26">
        <v>15025.25</v>
      </c>
      <c r="M464" s="26">
        <v>15108.75</v>
      </c>
      <c r="N464" s="27">
        <f t="shared" si="14"/>
        <v>44.25</v>
      </c>
      <c r="O464" s="18">
        <v>523.55999999999995</v>
      </c>
      <c r="P464" s="18">
        <v>7.44</v>
      </c>
      <c r="Q464" s="18">
        <v>-324.72000000000003</v>
      </c>
      <c r="R464" s="18">
        <v>527.28</v>
      </c>
      <c r="S464" s="18">
        <f t="shared" si="15"/>
        <v>94859.919999999765</v>
      </c>
      <c r="T464" s="18">
        <f>MAX(0,MAX($S$7:S464))-S464</f>
        <v>0</v>
      </c>
      <c r="U464" s="9" t="s">
        <v>30</v>
      </c>
      <c r="V464" s="11">
        <v>7</v>
      </c>
    </row>
    <row r="465" spans="1:22" x14ac:dyDescent="0.25">
      <c r="A465" s="11">
        <v>459</v>
      </c>
      <c r="B465" s="25">
        <v>45105</v>
      </c>
      <c r="C465" s="9" t="s">
        <v>98</v>
      </c>
      <c r="D465" s="25">
        <v>45105</v>
      </c>
      <c r="E465" s="9" t="s">
        <v>106</v>
      </c>
      <c r="F465" s="9" t="s">
        <v>85</v>
      </c>
      <c r="G465" s="9" t="s">
        <v>13</v>
      </c>
      <c r="H465" s="9" t="s">
        <v>86</v>
      </c>
      <c r="I465" s="11">
        <v>6</v>
      </c>
      <c r="J465" s="26">
        <v>15114.25</v>
      </c>
      <c r="K465" s="26">
        <v>15185</v>
      </c>
      <c r="L465" s="26">
        <v>15034</v>
      </c>
      <c r="M465" s="26">
        <v>15185</v>
      </c>
      <c r="N465" s="27">
        <f t="shared" si="14"/>
        <v>70.75</v>
      </c>
      <c r="O465" s="18">
        <v>841.56</v>
      </c>
      <c r="P465" s="18">
        <v>7.44</v>
      </c>
      <c r="Q465" s="18">
        <v>-168.72</v>
      </c>
      <c r="R465" s="18">
        <v>845.28</v>
      </c>
      <c r="S465" s="18">
        <f t="shared" si="15"/>
        <v>95701.479999999763</v>
      </c>
      <c r="T465" s="18">
        <f>MAX(0,MAX($S$7:S465))-S465</f>
        <v>0</v>
      </c>
      <c r="U465" s="9" t="s">
        <v>30</v>
      </c>
      <c r="V465" s="11">
        <v>4</v>
      </c>
    </row>
    <row r="466" spans="1:22" x14ac:dyDescent="0.25">
      <c r="A466" s="11">
        <v>460</v>
      </c>
      <c r="B466" s="25">
        <v>45105</v>
      </c>
      <c r="C466" s="9" t="s">
        <v>88</v>
      </c>
      <c r="D466" s="25">
        <v>45105</v>
      </c>
      <c r="E466" s="9" t="s">
        <v>84</v>
      </c>
      <c r="F466" s="9" t="s">
        <v>85</v>
      </c>
      <c r="G466" s="9" t="s">
        <v>13</v>
      </c>
      <c r="H466" s="9" t="s">
        <v>86</v>
      </c>
      <c r="I466" s="11">
        <v>6</v>
      </c>
      <c r="J466" s="26">
        <v>15124</v>
      </c>
      <c r="K466" s="26">
        <v>15166.5</v>
      </c>
      <c r="L466" s="26">
        <v>15043.75</v>
      </c>
      <c r="M466" s="26">
        <v>15235</v>
      </c>
      <c r="N466" s="27">
        <f t="shared" si="14"/>
        <v>42.5</v>
      </c>
      <c r="O466" s="18">
        <v>502.56</v>
      </c>
      <c r="P466" s="18">
        <v>7.44</v>
      </c>
      <c r="Q466" s="18">
        <v>-708.72</v>
      </c>
      <c r="R466" s="18">
        <v>659.28</v>
      </c>
      <c r="S466" s="18">
        <f t="shared" si="15"/>
        <v>96204.039999999761</v>
      </c>
      <c r="T466" s="18">
        <f>MAX(0,MAX($S$7:S466))-S466</f>
        <v>0</v>
      </c>
      <c r="U466" s="9" t="s">
        <v>36</v>
      </c>
      <c r="V466" s="11">
        <v>31</v>
      </c>
    </row>
    <row r="467" spans="1:22" x14ac:dyDescent="0.25">
      <c r="A467" s="11">
        <v>461</v>
      </c>
      <c r="B467" s="25">
        <v>45112</v>
      </c>
      <c r="C467" s="9" t="s">
        <v>97</v>
      </c>
      <c r="D467" s="25">
        <v>45112</v>
      </c>
      <c r="E467" s="9" t="s">
        <v>84</v>
      </c>
      <c r="F467" s="9" t="s">
        <v>85</v>
      </c>
      <c r="G467" s="9" t="s">
        <v>13</v>
      </c>
      <c r="H467" s="9" t="s">
        <v>86</v>
      </c>
      <c r="I467" s="11">
        <v>6</v>
      </c>
      <c r="J467" s="26">
        <v>15385</v>
      </c>
      <c r="K467" s="26">
        <v>15359.5</v>
      </c>
      <c r="L467" s="26">
        <v>15304.75</v>
      </c>
      <c r="M467" s="26">
        <v>15485</v>
      </c>
      <c r="N467" s="27">
        <f t="shared" si="14"/>
        <v>-25.5</v>
      </c>
      <c r="O467" s="18">
        <v>-313.44</v>
      </c>
      <c r="P467" s="18">
        <v>7.44</v>
      </c>
      <c r="Q467" s="18">
        <v>-732.72</v>
      </c>
      <c r="R467" s="18">
        <v>557.28</v>
      </c>
      <c r="S467" s="18">
        <f t="shared" si="15"/>
        <v>95890.599999999758</v>
      </c>
      <c r="T467" s="18">
        <f>MAX(0,MAX($S$7:S467))-S467</f>
        <v>313.44000000000233</v>
      </c>
      <c r="U467" s="9" t="s">
        <v>36</v>
      </c>
      <c r="V467" s="11">
        <v>74</v>
      </c>
    </row>
    <row r="468" spans="1:22" x14ac:dyDescent="0.25">
      <c r="A468" s="11">
        <v>462</v>
      </c>
      <c r="B468" s="25">
        <v>45113</v>
      </c>
      <c r="C468" s="9" t="s">
        <v>87</v>
      </c>
      <c r="D468" s="25">
        <v>45113</v>
      </c>
      <c r="E468" s="9" t="s">
        <v>133</v>
      </c>
      <c r="F468" s="9" t="s">
        <v>89</v>
      </c>
      <c r="G468" s="9" t="s">
        <v>15</v>
      </c>
      <c r="H468" s="9" t="s">
        <v>86</v>
      </c>
      <c r="I468" s="11">
        <v>6</v>
      </c>
      <c r="J468" s="26">
        <v>15128</v>
      </c>
      <c r="K468" s="26">
        <v>15193.75</v>
      </c>
      <c r="L468" s="26">
        <v>15193.5</v>
      </c>
      <c r="M468" s="26">
        <v>15062.1</v>
      </c>
      <c r="N468" s="27">
        <f t="shared" si="14"/>
        <v>-65.75</v>
      </c>
      <c r="O468" s="18">
        <v>-796.44</v>
      </c>
      <c r="P468" s="18">
        <v>7.44</v>
      </c>
      <c r="Q468" s="18">
        <v>-792.72</v>
      </c>
      <c r="R468" s="18">
        <v>188.28</v>
      </c>
      <c r="S468" s="18">
        <f t="shared" si="15"/>
        <v>95094.159999999756</v>
      </c>
      <c r="T468" s="18">
        <f>MAX(0,MAX($S$7:S468))-S468</f>
        <v>1109.8800000000047</v>
      </c>
      <c r="U468" s="9" t="s">
        <v>32</v>
      </c>
      <c r="V468" s="11">
        <v>29</v>
      </c>
    </row>
    <row r="469" spans="1:22" x14ac:dyDescent="0.25">
      <c r="A469" s="11">
        <v>463</v>
      </c>
      <c r="B469" s="25">
        <v>45117</v>
      </c>
      <c r="C469" s="9" t="s">
        <v>97</v>
      </c>
      <c r="D469" s="25">
        <v>45117</v>
      </c>
      <c r="E469" s="9" t="s">
        <v>94</v>
      </c>
      <c r="F469" s="9" t="s">
        <v>89</v>
      </c>
      <c r="G469" s="9" t="s">
        <v>15</v>
      </c>
      <c r="H469" s="9" t="s">
        <v>86</v>
      </c>
      <c r="I469" s="11">
        <v>6</v>
      </c>
      <c r="J469" s="26">
        <v>15119.5</v>
      </c>
      <c r="K469" s="26">
        <v>15193.75</v>
      </c>
      <c r="L469" s="26">
        <v>15193.5</v>
      </c>
      <c r="M469" s="26">
        <v>15015</v>
      </c>
      <c r="N469" s="27">
        <f t="shared" si="14"/>
        <v>-74.25</v>
      </c>
      <c r="O469" s="18">
        <v>-898.44</v>
      </c>
      <c r="P469" s="18">
        <v>7.44</v>
      </c>
      <c r="Q469" s="18">
        <v>-894.72</v>
      </c>
      <c r="R469" s="18">
        <v>404.28</v>
      </c>
      <c r="S469" s="18">
        <f t="shared" si="15"/>
        <v>94195.719999999754</v>
      </c>
      <c r="T469" s="18">
        <f>MAX(0,MAX($S$7:S469))-S469</f>
        <v>2008.320000000007</v>
      </c>
      <c r="U469" s="9" t="s">
        <v>32</v>
      </c>
      <c r="V469" s="11">
        <v>6</v>
      </c>
    </row>
    <row r="470" spans="1:22" x14ac:dyDescent="0.25">
      <c r="A470" s="11">
        <v>464</v>
      </c>
      <c r="B470" s="25">
        <v>45118</v>
      </c>
      <c r="C470" s="9" t="s">
        <v>111</v>
      </c>
      <c r="D470" s="25">
        <v>45118</v>
      </c>
      <c r="E470" s="9" t="s">
        <v>133</v>
      </c>
      <c r="F470" s="9" t="s">
        <v>85</v>
      </c>
      <c r="G470" s="9" t="s">
        <v>13</v>
      </c>
      <c r="H470" s="9" t="s">
        <v>86</v>
      </c>
      <c r="I470" s="11">
        <v>6</v>
      </c>
      <c r="J470" s="26">
        <v>15243.5</v>
      </c>
      <c r="K470" s="26">
        <v>15193</v>
      </c>
      <c r="L470" s="26">
        <v>15193.25</v>
      </c>
      <c r="M470" s="26">
        <v>15344.75</v>
      </c>
      <c r="N470" s="27">
        <f t="shared" si="14"/>
        <v>-50.5</v>
      </c>
      <c r="O470" s="18">
        <v>-613.44000000000005</v>
      </c>
      <c r="P470" s="18">
        <v>7.44</v>
      </c>
      <c r="Q470" s="18">
        <v>-609.72</v>
      </c>
      <c r="R470" s="18">
        <v>20.28</v>
      </c>
      <c r="S470" s="18">
        <f t="shared" si="15"/>
        <v>93582.279999999751</v>
      </c>
      <c r="T470" s="18">
        <f>MAX(0,MAX($S$7:S470))-S470</f>
        <v>2621.7600000000093</v>
      </c>
      <c r="U470" s="9" t="s">
        <v>32</v>
      </c>
      <c r="V470" s="11">
        <v>5</v>
      </c>
    </row>
    <row r="471" spans="1:22" x14ac:dyDescent="0.25">
      <c r="A471" s="11">
        <v>465</v>
      </c>
      <c r="B471" s="25">
        <v>45118</v>
      </c>
      <c r="C471" s="9" t="s">
        <v>133</v>
      </c>
      <c r="D471" s="25">
        <v>45118</v>
      </c>
      <c r="E471" s="9" t="s">
        <v>126</v>
      </c>
      <c r="F471" s="9" t="s">
        <v>89</v>
      </c>
      <c r="G471" s="9" t="s">
        <v>17</v>
      </c>
      <c r="H471" s="9" t="s">
        <v>86</v>
      </c>
      <c r="I471" s="11">
        <v>2</v>
      </c>
      <c r="J471" s="26">
        <v>15193.75</v>
      </c>
      <c r="K471" s="26">
        <v>15165</v>
      </c>
      <c r="L471" s="26">
        <v>15232</v>
      </c>
      <c r="M471" s="26">
        <v>15165</v>
      </c>
      <c r="N471" s="27">
        <f t="shared" si="14"/>
        <v>28.75</v>
      </c>
      <c r="O471" s="18">
        <v>112.52</v>
      </c>
      <c r="P471" s="18">
        <v>2.48</v>
      </c>
      <c r="Q471" s="18">
        <v>-122.24</v>
      </c>
      <c r="R471" s="18">
        <v>113.76</v>
      </c>
      <c r="S471" s="18">
        <f t="shared" si="15"/>
        <v>93694.799999999756</v>
      </c>
      <c r="T471" s="18">
        <f>MAX(0,MAX($S$7:S471))-S471</f>
        <v>2509.2400000000052</v>
      </c>
      <c r="U471" s="9" t="s">
        <v>30</v>
      </c>
      <c r="V471" s="11">
        <v>23</v>
      </c>
    </row>
    <row r="472" spans="1:22" x14ac:dyDescent="0.25">
      <c r="A472" s="11">
        <v>466</v>
      </c>
      <c r="B472" s="25">
        <v>45124</v>
      </c>
      <c r="C472" s="9" t="s">
        <v>146</v>
      </c>
      <c r="D472" s="25">
        <v>45124</v>
      </c>
      <c r="E472" s="9" t="s">
        <v>136</v>
      </c>
      <c r="F472" s="9" t="s">
        <v>85</v>
      </c>
      <c r="G472" s="9" t="s">
        <v>13</v>
      </c>
      <c r="H472" s="9" t="s">
        <v>86</v>
      </c>
      <c r="I472" s="11">
        <v>6</v>
      </c>
      <c r="J472" s="26">
        <v>15784.5</v>
      </c>
      <c r="K472" s="26">
        <v>15885</v>
      </c>
      <c r="L472" s="26">
        <v>15704.25</v>
      </c>
      <c r="M472" s="26">
        <v>15885</v>
      </c>
      <c r="N472" s="27">
        <f t="shared" si="14"/>
        <v>100.5</v>
      </c>
      <c r="O472" s="18">
        <v>1198.56</v>
      </c>
      <c r="P472" s="18">
        <v>7.44</v>
      </c>
      <c r="Q472" s="18">
        <v>-294.72000000000003</v>
      </c>
      <c r="R472" s="18">
        <v>1202.28</v>
      </c>
      <c r="S472" s="18">
        <f t="shared" si="15"/>
        <v>94893.359999999753</v>
      </c>
      <c r="T472" s="18">
        <f>MAX(0,MAX($S$7:S472))-S472</f>
        <v>1310.6800000000076</v>
      </c>
      <c r="U472" s="9" t="s">
        <v>30</v>
      </c>
      <c r="V472" s="11">
        <v>46</v>
      </c>
    </row>
    <row r="473" spans="1:22" x14ac:dyDescent="0.25">
      <c r="A473" s="11">
        <v>467</v>
      </c>
      <c r="B473" s="25">
        <v>45126</v>
      </c>
      <c r="C473" s="9" t="s">
        <v>146</v>
      </c>
      <c r="D473" s="25">
        <v>45126</v>
      </c>
      <c r="E473" s="9" t="s">
        <v>133</v>
      </c>
      <c r="F473" s="9" t="s">
        <v>85</v>
      </c>
      <c r="G473" s="9" t="s">
        <v>13</v>
      </c>
      <c r="H473" s="9" t="s">
        <v>86</v>
      </c>
      <c r="I473" s="11">
        <v>6</v>
      </c>
      <c r="J473" s="26">
        <v>16049.25</v>
      </c>
      <c r="K473" s="26">
        <v>15968.75</v>
      </c>
      <c r="L473" s="26">
        <v>15969</v>
      </c>
      <c r="M473" s="26">
        <v>16135</v>
      </c>
      <c r="N473" s="27">
        <f t="shared" si="14"/>
        <v>-80.5</v>
      </c>
      <c r="O473" s="18">
        <v>-973.44</v>
      </c>
      <c r="P473" s="18">
        <v>7.44</v>
      </c>
      <c r="Q473" s="18">
        <v>-969.72</v>
      </c>
      <c r="R473" s="18">
        <v>155.28</v>
      </c>
      <c r="S473" s="18">
        <f t="shared" si="15"/>
        <v>93919.919999999751</v>
      </c>
      <c r="T473" s="18">
        <f>MAX(0,MAX($S$7:S473))-S473</f>
        <v>2284.1200000000099</v>
      </c>
      <c r="U473" s="9" t="s">
        <v>32</v>
      </c>
      <c r="V473" s="11">
        <v>11</v>
      </c>
    </row>
    <row r="474" spans="1:22" x14ac:dyDescent="0.25">
      <c r="A474" s="11">
        <v>468</v>
      </c>
      <c r="B474" s="25">
        <v>45127</v>
      </c>
      <c r="C474" s="9" t="s">
        <v>98</v>
      </c>
      <c r="D474" s="25">
        <v>45127</v>
      </c>
      <c r="E474" s="9" t="s">
        <v>99</v>
      </c>
      <c r="F474" s="9" t="s">
        <v>89</v>
      </c>
      <c r="G474" s="9" t="s">
        <v>15</v>
      </c>
      <c r="H474" s="9" t="s">
        <v>86</v>
      </c>
      <c r="I474" s="11">
        <v>6</v>
      </c>
      <c r="J474" s="26">
        <v>15785.75</v>
      </c>
      <c r="K474" s="26">
        <v>15748.5</v>
      </c>
      <c r="L474" s="26">
        <v>15828.5</v>
      </c>
      <c r="M474" s="26">
        <v>15748.61</v>
      </c>
      <c r="N474" s="27">
        <f t="shared" si="14"/>
        <v>37.25</v>
      </c>
      <c r="O474" s="18">
        <v>439.56</v>
      </c>
      <c r="P474" s="18">
        <v>7.44</v>
      </c>
      <c r="Q474" s="18">
        <v>-75.72</v>
      </c>
      <c r="R474" s="18">
        <v>443.28</v>
      </c>
      <c r="S474" s="18">
        <f t="shared" si="15"/>
        <v>94359.479999999749</v>
      </c>
      <c r="T474" s="18">
        <f>MAX(0,MAX($S$7:S474))-S474</f>
        <v>1844.5600000000122</v>
      </c>
      <c r="U474" s="9" t="s">
        <v>30</v>
      </c>
      <c r="V474" s="11">
        <v>2</v>
      </c>
    </row>
    <row r="475" spans="1:22" x14ac:dyDescent="0.25">
      <c r="A475" s="11">
        <v>469</v>
      </c>
      <c r="B475" s="25">
        <v>45127</v>
      </c>
      <c r="C475" s="9" t="s">
        <v>99</v>
      </c>
      <c r="D475" s="25">
        <v>45127</v>
      </c>
      <c r="E475" s="9" t="s">
        <v>101</v>
      </c>
      <c r="F475" s="9" t="s">
        <v>89</v>
      </c>
      <c r="G475" s="9" t="s">
        <v>19</v>
      </c>
      <c r="H475" s="9" t="s">
        <v>86</v>
      </c>
      <c r="I475" s="11">
        <v>4</v>
      </c>
      <c r="J475" s="26">
        <v>15754.75</v>
      </c>
      <c r="K475" s="26">
        <v>15715</v>
      </c>
      <c r="L475" s="26">
        <v>15776.75</v>
      </c>
      <c r="M475" s="26">
        <v>15715</v>
      </c>
      <c r="N475" s="27">
        <f t="shared" si="14"/>
        <v>39.75</v>
      </c>
      <c r="O475" s="18">
        <v>313.04000000000002</v>
      </c>
      <c r="P475" s="18">
        <v>4.96</v>
      </c>
      <c r="Q475" s="18">
        <v>-6.48</v>
      </c>
      <c r="R475" s="18">
        <v>315.52</v>
      </c>
      <c r="S475" s="18">
        <f t="shared" si="15"/>
        <v>94672.519999999742</v>
      </c>
      <c r="T475" s="18">
        <f>MAX(0,MAX($S$7:S475))-S475</f>
        <v>1531.5200000000186</v>
      </c>
      <c r="U475" s="9" t="s">
        <v>30</v>
      </c>
      <c r="V475" s="11">
        <v>1</v>
      </c>
    </row>
    <row r="476" spans="1:22" x14ac:dyDescent="0.25">
      <c r="A476" s="11">
        <v>470</v>
      </c>
      <c r="B476" s="25">
        <v>45127</v>
      </c>
      <c r="C476" s="9" t="s">
        <v>131</v>
      </c>
      <c r="D476" s="25">
        <v>45127</v>
      </c>
      <c r="E476" s="9" t="s">
        <v>162</v>
      </c>
      <c r="F476" s="9" t="s">
        <v>89</v>
      </c>
      <c r="G476" s="9" t="s">
        <v>19</v>
      </c>
      <c r="H476" s="9" t="s">
        <v>91</v>
      </c>
      <c r="I476" s="11">
        <v>4</v>
      </c>
      <c r="J476" s="26">
        <v>15702.75</v>
      </c>
      <c r="K476" s="26">
        <v>15615</v>
      </c>
      <c r="L476" s="26">
        <v>15776.75</v>
      </c>
      <c r="M476" s="26">
        <v>15615</v>
      </c>
      <c r="N476" s="27">
        <f t="shared" si="14"/>
        <v>87.75</v>
      </c>
      <c r="O476" s="18">
        <v>697.04</v>
      </c>
      <c r="P476" s="18">
        <v>4.96</v>
      </c>
      <c r="Q476" s="18">
        <v>-98.48</v>
      </c>
      <c r="R476" s="18">
        <v>699.52</v>
      </c>
      <c r="S476" s="18">
        <f t="shared" si="15"/>
        <v>95369.559999999736</v>
      </c>
      <c r="T476" s="18">
        <f>MAX(0,MAX($S$7:S476))-S476</f>
        <v>834.48000000002503</v>
      </c>
      <c r="U476" s="9" t="s">
        <v>30</v>
      </c>
      <c r="V476" s="11">
        <v>20</v>
      </c>
    </row>
    <row r="477" spans="1:22" x14ac:dyDescent="0.25">
      <c r="A477" s="11">
        <v>471</v>
      </c>
      <c r="B477" s="25">
        <v>45128</v>
      </c>
      <c r="C477" s="9" t="s">
        <v>100</v>
      </c>
      <c r="D477" s="25">
        <v>45128</v>
      </c>
      <c r="E477" s="9" t="s">
        <v>87</v>
      </c>
      <c r="F477" s="9" t="s">
        <v>89</v>
      </c>
      <c r="G477" s="9" t="s">
        <v>21</v>
      </c>
      <c r="H477" s="9" t="s">
        <v>102</v>
      </c>
      <c r="I477" s="11">
        <v>6</v>
      </c>
      <c r="J477" s="26">
        <v>15678.5</v>
      </c>
      <c r="K477" s="26">
        <v>15588</v>
      </c>
      <c r="L477" s="26">
        <v>15719.75</v>
      </c>
      <c r="M477" s="26">
        <v>15588</v>
      </c>
      <c r="N477" s="27">
        <f t="shared" si="14"/>
        <v>90.5</v>
      </c>
      <c r="O477" s="18">
        <v>1078.56</v>
      </c>
      <c r="P477" s="18">
        <v>7.44</v>
      </c>
      <c r="Q477" s="18">
        <v>-312.72000000000003</v>
      </c>
      <c r="R477" s="18">
        <v>1082.28</v>
      </c>
      <c r="S477" s="18">
        <f t="shared" si="15"/>
        <v>96448.119999999733</v>
      </c>
      <c r="T477" s="18">
        <f>MAX(0,MAX($S$7:S477))-S477</f>
        <v>0</v>
      </c>
      <c r="U477" s="9" t="s">
        <v>30</v>
      </c>
      <c r="V477" s="11">
        <v>4</v>
      </c>
    </row>
    <row r="478" spans="1:22" x14ac:dyDescent="0.25">
      <c r="A478" s="11">
        <v>472</v>
      </c>
      <c r="B478" s="25">
        <v>45132</v>
      </c>
      <c r="C478" s="9" t="s">
        <v>83</v>
      </c>
      <c r="D478" s="25">
        <v>45132</v>
      </c>
      <c r="E478" s="9" t="s">
        <v>84</v>
      </c>
      <c r="F478" s="9" t="s">
        <v>85</v>
      </c>
      <c r="G478" s="9" t="s">
        <v>13</v>
      </c>
      <c r="H478" s="9" t="s">
        <v>86</v>
      </c>
      <c r="I478" s="11">
        <v>6</v>
      </c>
      <c r="J478" s="26">
        <v>15662.25</v>
      </c>
      <c r="K478" s="26">
        <v>15657.5</v>
      </c>
      <c r="L478" s="26">
        <v>15582</v>
      </c>
      <c r="M478" s="26">
        <v>15842.5</v>
      </c>
      <c r="N478" s="27">
        <f t="shared" si="14"/>
        <v>-4.75</v>
      </c>
      <c r="O478" s="18">
        <v>-64.44</v>
      </c>
      <c r="P478" s="18">
        <v>7.44</v>
      </c>
      <c r="Q478" s="18">
        <v>-717.72</v>
      </c>
      <c r="R478" s="18">
        <v>881.28</v>
      </c>
      <c r="S478" s="18">
        <f t="shared" si="15"/>
        <v>96383.679999999731</v>
      </c>
      <c r="T478" s="18">
        <f>MAX(0,MAX($S$7:S478))-S478</f>
        <v>64.440000000002328</v>
      </c>
      <c r="U478" s="9" t="s">
        <v>36</v>
      </c>
      <c r="V478" s="11">
        <v>73</v>
      </c>
    </row>
    <row r="479" spans="1:22" x14ac:dyDescent="0.25">
      <c r="A479" s="11">
        <v>473</v>
      </c>
      <c r="B479" s="25">
        <v>45141</v>
      </c>
      <c r="C479" s="9" t="s">
        <v>100</v>
      </c>
      <c r="D479" s="25">
        <v>45141</v>
      </c>
      <c r="E479" s="9" t="s">
        <v>147</v>
      </c>
      <c r="F479" s="9" t="s">
        <v>85</v>
      </c>
      <c r="G479" s="9" t="s">
        <v>21</v>
      </c>
      <c r="H479" s="9" t="s">
        <v>102</v>
      </c>
      <c r="I479" s="11">
        <v>6</v>
      </c>
      <c r="J479" s="26">
        <v>15396.5</v>
      </c>
      <c r="K479" s="26">
        <v>15468</v>
      </c>
      <c r="L479" s="26">
        <v>15350.75</v>
      </c>
      <c r="M479" s="26">
        <v>15468</v>
      </c>
      <c r="N479" s="27">
        <f t="shared" si="14"/>
        <v>71.5</v>
      </c>
      <c r="O479" s="18">
        <v>850.56</v>
      </c>
      <c r="P479" s="18">
        <v>7.44</v>
      </c>
      <c r="Q479" s="18">
        <v>-522.72</v>
      </c>
      <c r="R479" s="18">
        <v>854.28</v>
      </c>
      <c r="S479" s="18">
        <f t="shared" si="15"/>
        <v>97234.239999999729</v>
      </c>
      <c r="T479" s="18">
        <f>MAX(0,MAX($S$7:S479))-S479</f>
        <v>0</v>
      </c>
      <c r="U479" s="9" t="s">
        <v>30</v>
      </c>
      <c r="V479" s="11">
        <v>19</v>
      </c>
    </row>
    <row r="480" spans="1:22" x14ac:dyDescent="0.25">
      <c r="A480" s="11">
        <v>474</v>
      </c>
      <c r="B480" s="25">
        <v>45145</v>
      </c>
      <c r="C480" s="9" t="s">
        <v>100</v>
      </c>
      <c r="D480" s="25">
        <v>45145</v>
      </c>
      <c r="E480" s="9" t="s">
        <v>87</v>
      </c>
      <c r="F480" s="9" t="s">
        <v>89</v>
      </c>
      <c r="G480" s="9" t="s">
        <v>21</v>
      </c>
      <c r="H480" s="9" t="s">
        <v>102</v>
      </c>
      <c r="I480" s="11">
        <v>6</v>
      </c>
      <c r="J480" s="26">
        <v>15389.75</v>
      </c>
      <c r="K480" s="26">
        <v>15358.5</v>
      </c>
      <c r="L480" s="26">
        <v>15473.5</v>
      </c>
      <c r="M480" s="26">
        <v>15358.5</v>
      </c>
      <c r="N480" s="27">
        <f t="shared" si="14"/>
        <v>31.25</v>
      </c>
      <c r="O480" s="18">
        <v>367.56</v>
      </c>
      <c r="P480" s="18">
        <v>7.44</v>
      </c>
      <c r="Q480" s="18">
        <v>-564.72</v>
      </c>
      <c r="R480" s="18">
        <v>371.28</v>
      </c>
      <c r="S480" s="18">
        <f t="shared" si="15"/>
        <v>97601.799999999726</v>
      </c>
      <c r="T480" s="18">
        <f>MAX(0,MAX($S$7:S480))-S480</f>
        <v>0</v>
      </c>
      <c r="U480" s="9" t="s">
        <v>30</v>
      </c>
      <c r="V480" s="11">
        <v>4</v>
      </c>
    </row>
    <row r="481" spans="1:22" x14ac:dyDescent="0.25">
      <c r="A481" s="11">
        <v>475</v>
      </c>
      <c r="B481" s="25">
        <v>45145</v>
      </c>
      <c r="C481" s="9" t="s">
        <v>146</v>
      </c>
      <c r="D481" s="25">
        <v>45145</v>
      </c>
      <c r="E481" s="9" t="s">
        <v>166</v>
      </c>
      <c r="F481" s="9" t="s">
        <v>89</v>
      </c>
      <c r="G481" s="9" t="s">
        <v>13</v>
      </c>
      <c r="H481" s="9" t="s">
        <v>86</v>
      </c>
      <c r="I481" s="11">
        <v>6</v>
      </c>
      <c r="J481" s="26">
        <v>15356</v>
      </c>
      <c r="K481" s="26">
        <v>15436.5</v>
      </c>
      <c r="L481" s="26">
        <v>15436.25</v>
      </c>
      <c r="M481" s="26">
        <v>15265</v>
      </c>
      <c r="N481" s="27">
        <f t="shared" si="14"/>
        <v>-80.5</v>
      </c>
      <c r="O481" s="18">
        <v>-973.44</v>
      </c>
      <c r="P481" s="18">
        <v>7.44</v>
      </c>
      <c r="Q481" s="18">
        <v>-969.72</v>
      </c>
      <c r="R481" s="18">
        <v>29.28</v>
      </c>
      <c r="S481" s="18">
        <f t="shared" si="15"/>
        <v>96628.359999999724</v>
      </c>
      <c r="T481" s="18">
        <f>MAX(0,MAX($S$7:S481))-S481</f>
        <v>973.44000000000233</v>
      </c>
      <c r="U481" s="9" t="s">
        <v>32</v>
      </c>
      <c r="V481" s="11">
        <v>20</v>
      </c>
    </row>
    <row r="482" spans="1:22" x14ac:dyDescent="0.25">
      <c r="A482" s="11">
        <v>476</v>
      </c>
      <c r="B482" s="25">
        <v>45146</v>
      </c>
      <c r="C482" s="9" t="s">
        <v>110</v>
      </c>
      <c r="D482" s="25">
        <v>45146</v>
      </c>
      <c r="E482" s="9" t="s">
        <v>145</v>
      </c>
      <c r="F482" s="9" t="s">
        <v>89</v>
      </c>
      <c r="G482" s="9" t="s">
        <v>15</v>
      </c>
      <c r="H482" s="9" t="s">
        <v>86</v>
      </c>
      <c r="I482" s="11">
        <v>6</v>
      </c>
      <c r="J482" s="26">
        <v>15259.5</v>
      </c>
      <c r="K482" s="26">
        <v>15340</v>
      </c>
      <c r="L482" s="26">
        <v>15339.75</v>
      </c>
      <c r="M482" s="26">
        <v>15165</v>
      </c>
      <c r="N482" s="27">
        <f t="shared" si="14"/>
        <v>-80.5</v>
      </c>
      <c r="O482" s="18">
        <v>-973.44</v>
      </c>
      <c r="P482" s="18">
        <v>7.44</v>
      </c>
      <c r="Q482" s="18">
        <v>-969.72</v>
      </c>
      <c r="R482" s="18">
        <v>515.28</v>
      </c>
      <c r="S482" s="18">
        <f t="shared" si="15"/>
        <v>95654.919999999722</v>
      </c>
      <c r="T482" s="18">
        <f>MAX(0,MAX($S$7:S482))-S482</f>
        <v>1946.8800000000047</v>
      </c>
      <c r="U482" s="9" t="s">
        <v>32</v>
      </c>
      <c r="V482" s="11">
        <v>57</v>
      </c>
    </row>
    <row r="483" spans="1:22" x14ac:dyDescent="0.25">
      <c r="A483" s="11">
        <v>477</v>
      </c>
      <c r="B483" s="25">
        <v>45147</v>
      </c>
      <c r="C483" s="9" t="s">
        <v>94</v>
      </c>
      <c r="D483" s="25">
        <v>45147</v>
      </c>
      <c r="E483" s="9" t="s">
        <v>147</v>
      </c>
      <c r="F483" s="9" t="s">
        <v>89</v>
      </c>
      <c r="G483" s="9" t="s">
        <v>13</v>
      </c>
      <c r="H483" s="9" t="s">
        <v>96</v>
      </c>
      <c r="I483" s="11">
        <v>6</v>
      </c>
      <c r="J483" s="26">
        <v>15264</v>
      </c>
      <c r="K483" s="26">
        <v>15165</v>
      </c>
      <c r="L483" s="26">
        <v>15344.25</v>
      </c>
      <c r="M483" s="26">
        <v>15165</v>
      </c>
      <c r="N483" s="27">
        <f t="shared" si="14"/>
        <v>99</v>
      </c>
      <c r="O483" s="18">
        <v>1180.56</v>
      </c>
      <c r="P483" s="18">
        <v>7.44</v>
      </c>
      <c r="Q483" s="18">
        <v>-321.72000000000003</v>
      </c>
      <c r="R483" s="18">
        <v>1184.28</v>
      </c>
      <c r="S483" s="18">
        <f t="shared" si="15"/>
        <v>96835.479999999719</v>
      </c>
      <c r="T483" s="18">
        <f>MAX(0,MAX($S$7:S483))-S483</f>
        <v>766.32000000000698</v>
      </c>
      <c r="U483" s="9" t="s">
        <v>30</v>
      </c>
      <c r="V483" s="11">
        <v>11</v>
      </c>
    </row>
    <row r="484" spans="1:22" x14ac:dyDescent="0.25">
      <c r="A484" s="11">
        <v>478</v>
      </c>
      <c r="B484" s="25">
        <v>45152</v>
      </c>
      <c r="C484" s="9" t="s">
        <v>100</v>
      </c>
      <c r="D484" s="25">
        <v>45152</v>
      </c>
      <c r="E484" s="9" t="s">
        <v>114</v>
      </c>
      <c r="F484" s="9" t="s">
        <v>85</v>
      </c>
      <c r="G484" s="9" t="s">
        <v>21</v>
      </c>
      <c r="H484" s="9" t="s">
        <v>102</v>
      </c>
      <c r="I484" s="11">
        <v>6</v>
      </c>
      <c r="J484" s="26">
        <v>15098.5</v>
      </c>
      <c r="K484" s="26">
        <v>15101.25</v>
      </c>
      <c r="L484" s="26">
        <v>15036</v>
      </c>
      <c r="M484" s="26">
        <v>15101.25</v>
      </c>
      <c r="N484" s="27">
        <f t="shared" si="14"/>
        <v>2.75</v>
      </c>
      <c r="O484" s="18">
        <v>25.56</v>
      </c>
      <c r="P484" s="18">
        <v>7.44</v>
      </c>
      <c r="Q484" s="18">
        <v>-6.72</v>
      </c>
      <c r="R484" s="18">
        <v>29.28</v>
      </c>
      <c r="S484" s="18">
        <f t="shared" si="15"/>
        <v>96861.039999999717</v>
      </c>
      <c r="T484" s="18">
        <f>MAX(0,MAX($S$7:S484))-S484</f>
        <v>740.76000000000931</v>
      </c>
      <c r="U484" s="9" t="s">
        <v>30</v>
      </c>
      <c r="V484" s="11">
        <v>1</v>
      </c>
    </row>
    <row r="485" spans="1:22" x14ac:dyDescent="0.25">
      <c r="A485" s="11">
        <v>479</v>
      </c>
      <c r="B485" s="25">
        <v>45153</v>
      </c>
      <c r="C485" s="9" t="s">
        <v>87</v>
      </c>
      <c r="D485" s="25">
        <v>45153</v>
      </c>
      <c r="E485" s="9" t="s">
        <v>84</v>
      </c>
      <c r="F485" s="9" t="s">
        <v>89</v>
      </c>
      <c r="G485" s="9" t="s">
        <v>15</v>
      </c>
      <c r="H485" s="9" t="s">
        <v>86</v>
      </c>
      <c r="I485" s="11">
        <v>6</v>
      </c>
      <c r="J485" s="26">
        <v>15160.5</v>
      </c>
      <c r="K485" s="26">
        <v>15103.5</v>
      </c>
      <c r="L485" s="26">
        <v>15240.75</v>
      </c>
      <c r="M485" s="26">
        <v>15052.25</v>
      </c>
      <c r="N485" s="27">
        <f t="shared" si="14"/>
        <v>57</v>
      </c>
      <c r="O485" s="18">
        <v>676.56</v>
      </c>
      <c r="P485" s="18">
        <v>7.44</v>
      </c>
      <c r="Q485" s="18">
        <v>-573.72</v>
      </c>
      <c r="R485" s="18">
        <v>1010.28</v>
      </c>
      <c r="S485" s="18">
        <f t="shared" si="15"/>
        <v>97537.599999999715</v>
      </c>
      <c r="T485" s="18">
        <f>MAX(0,MAX($S$7:S485))-S485</f>
        <v>64.200000000011642</v>
      </c>
      <c r="U485" s="9" t="s">
        <v>36</v>
      </c>
      <c r="V485" s="11">
        <v>72</v>
      </c>
    </row>
    <row r="486" spans="1:22" x14ac:dyDescent="0.25">
      <c r="A486" s="11">
        <v>480</v>
      </c>
      <c r="B486" s="25">
        <v>45154</v>
      </c>
      <c r="C486" s="9" t="s">
        <v>100</v>
      </c>
      <c r="D486" s="25">
        <v>45154</v>
      </c>
      <c r="E486" s="9" t="s">
        <v>114</v>
      </c>
      <c r="F486" s="9" t="s">
        <v>85</v>
      </c>
      <c r="G486" s="9" t="s">
        <v>21</v>
      </c>
      <c r="H486" s="9" t="s">
        <v>102</v>
      </c>
      <c r="I486" s="11">
        <v>6</v>
      </c>
      <c r="J486" s="26">
        <v>15095.5</v>
      </c>
      <c r="K486" s="26">
        <v>15105.25</v>
      </c>
      <c r="L486" s="26">
        <v>15050.5</v>
      </c>
      <c r="M486" s="26">
        <v>15105.25</v>
      </c>
      <c r="N486" s="27">
        <f t="shared" si="14"/>
        <v>9.75</v>
      </c>
      <c r="O486" s="18">
        <v>109.56</v>
      </c>
      <c r="P486" s="18">
        <v>7.44</v>
      </c>
      <c r="Q486" s="18">
        <v>-156.72</v>
      </c>
      <c r="R486" s="18">
        <v>113.28</v>
      </c>
      <c r="S486" s="18">
        <f t="shared" si="15"/>
        <v>97647.159999999712</v>
      </c>
      <c r="T486" s="18">
        <f>MAX(0,MAX($S$7:S486))-S486</f>
        <v>0</v>
      </c>
      <c r="U486" s="9" t="s">
        <v>30</v>
      </c>
      <c r="V486" s="11">
        <v>1</v>
      </c>
    </row>
    <row r="487" spans="1:22" x14ac:dyDescent="0.25">
      <c r="A487" s="11">
        <v>481</v>
      </c>
      <c r="B487" s="25">
        <v>45154</v>
      </c>
      <c r="C487" s="9" t="s">
        <v>116</v>
      </c>
      <c r="D487" s="25">
        <v>45154</v>
      </c>
      <c r="E487" s="9" t="s">
        <v>165</v>
      </c>
      <c r="F487" s="9" t="s">
        <v>89</v>
      </c>
      <c r="G487" s="9" t="s">
        <v>13</v>
      </c>
      <c r="H487" s="9" t="s">
        <v>86</v>
      </c>
      <c r="I487" s="11">
        <v>6</v>
      </c>
      <c r="J487" s="26">
        <v>15044.25</v>
      </c>
      <c r="K487" s="26">
        <v>14965</v>
      </c>
      <c r="L487" s="26">
        <v>15124.5</v>
      </c>
      <c r="M487" s="26">
        <v>14965</v>
      </c>
      <c r="N487" s="27">
        <f t="shared" si="14"/>
        <v>79.25</v>
      </c>
      <c r="O487" s="18">
        <v>943.56</v>
      </c>
      <c r="P487" s="18">
        <v>7.44</v>
      </c>
      <c r="Q487" s="18">
        <v>-516.72</v>
      </c>
      <c r="R487" s="18">
        <v>947.28</v>
      </c>
      <c r="S487" s="18">
        <f t="shared" si="15"/>
        <v>98590.71999999971</v>
      </c>
      <c r="T487" s="18">
        <f>MAX(0,MAX($S$7:S487))-S487</f>
        <v>0</v>
      </c>
      <c r="U487" s="9" t="s">
        <v>30</v>
      </c>
      <c r="V487" s="11">
        <v>39</v>
      </c>
    </row>
    <row r="488" spans="1:22" x14ac:dyDescent="0.25">
      <c r="A488" s="11">
        <v>482</v>
      </c>
      <c r="B488" s="25">
        <v>45155</v>
      </c>
      <c r="C488" s="9" t="s">
        <v>100</v>
      </c>
      <c r="D488" s="25">
        <v>45155</v>
      </c>
      <c r="E488" s="9" t="s">
        <v>114</v>
      </c>
      <c r="F488" s="9" t="s">
        <v>89</v>
      </c>
      <c r="G488" s="9" t="s">
        <v>21</v>
      </c>
      <c r="H488" s="9" t="s">
        <v>102</v>
      </c>
      <c r="I488" s="11">
        <v>6</v>
      </c>
      <c r="J488" s="26">
        <v>14944.5</v>
      </c>
      <c r="K488" s="26">
        <v>14939.5</v>
      </c>
      <c r="L488" s="26">
        <v>15008.25</v>
      </c>
      <c r="M488" s="26">
        <v>14939.5</v>
      </c>
      <c r="N488" s="27">
        <f t="shared" si="14"/>
        <v>5</v>
      </c>
      <c r="O488" s="18">
        <v>52.56</v>
      </c>
      <c r="P488" s="18">
        <v>7.44</v>
      </c>
      <c r="Q488" s="18">
        <v>-54.72</v>
      </c>
      <c r="R488" s="18">
        <v>56.28</v>
      </c>
      <c r="S488" s="18">
        <f t="shared" si="15"/>
        <v>98643.279999999708</v>
      </c>
      <c r="T488" s="18">
        <f>MAX(0,MAX($S$7:S488))-S488</f>
        <v>0</v>
      </c>
      <c r="U488" s="9" t="s">
        <v>30</v>
      </c>
      <c r="V488" s="11">
        <v>1</v>
      </c>
    </row>
    <row r="489" spans="1:22" x14ac:dyDescent="0.25">
      <c r="A489" s="11">
        <v>483</v>
      </c>
      <c r="B489" s="25">
        <v>45160</v>
      </c>
      <c r="C489" s="9" t="s">
        <v>100</v>
      </c>
      <c r="D489" s="25">
        <v>45160</v>
      </c>
      <c r="E489" s="9" t="s">
        <v>101</v>
      </c>
      <c r="F489" s="9" t="s">
        <v>89</v>
      </c>
      <c r="G489" s="9" t="s">
        <v>21</v>
      </c>
      <c r="H489" s="9" t="s">
        <v>102</v>
      </c>
      <c r="I489" s="11">
        <v>6</v>
      </c>
      <c r="J489" s="26">
        <v>15043.5</v>
      </c>
      <c r="K489" s="26">
        <v>14987</v>
      </c>
      <c r="L489" s="26">
        <v>15092.5</v>
      </c>
      <c r="M489" s="26">
        <v>14987</v>
      </c>
      <c r="N489" s="27">
        <f t="shared" si="14"/>
        <v>56.5</v>
      </c>
      <c r="O489" s="18">
        <v>670.56</v>
      </c>
      <c r="P489" s="18">
        <v>7.44</v>
      </c>
      <c r="Q489" s="18">
        <v>-171.72</v>
      </c>
      <c r="R489" s="18">
        <v>674.28</v>
      </c>
      <c r="S489" s="18">
        <f t="shared" si="15"/>
        <v>99313.839999999705</v>
      </c>
      <c r="T489" s="18">
        <f>MAX(0,MAX($S$7:S489))-S489</f>
        <v>0</v>
      </c>
      <c r="U489" s="9" t="s">
        <v>30</v>
      </c>
      <c r="V489" s="11">
        <v>10</v>
      </c>
    </row>
    <row r="490" spans="1:22" x14ac:dyDescent="0.25">
      <c r="A490" s="11">
        <v>484</v>
      </c>
      <c r="B490" s="25">
        <v>45161</v>
      </c>
      <c r="C490" s="9" t="s">
        <v>83</v>
      </c>
      <c r="D490" s="25">
        <v>45161</v>
      </c>
      <c r="E490" s="9" t="s">
        <v>107</v>
      </c>
      <c r="F490" s="9" t="s">
        <v>85</v>
      </c>
      <c r="G490" s="9" t="s">
        <v>15</v>
      </c>
      <c r="H490" s="9" t="s">
        <v>86</v>
      </c>
      <c r="I490" s="11">
        <v>6</v>
      </c>
      <c r="J490" s="26">
        <v>15094</v>
      </c>
      <c r="K490" s="26">
        <v>15185</v>
      </c>
      <c r="L490" s="26">
        <v>15013.75</v>
      </c>
      <c r="M490" s="26">
        <v>15185</v>
      </c>
      <c r="N490" s="27">
        <f t="shared" si="14"/>
        <v>91</v>
      </c>
      <c r="O490" s="18">
        <v>1084.56</v>
      </c>
      <c r="P490" s="18">
        <v>7.44</v>
      </c>
      <c r="Q490" s="18">
        <v>-144.72</v>
      </c>
      <c r="R490" s="18">
        <v>1088.28</v>
      </c>
      <c r="S490" s="18">
        <f t="shared" si="15"/>
        <v>100398.3999999997</v>
      </c>
      <c r="T490" s="18">
        <f>MAX(0,MAX($S$7:S490))-S490</f>
        <v>0</v>
      </c>
      <c r="U490" s="9" t="s">
        <v>30</v>
      </c>
      <c r="V490" s="11">
        <v>13</v>
      </c>
    </row>
    <row r="491" spans="1:22" x14ac:dyDescent="0.25">
      <c r="A491" s="11">
        <v>485</v>
      </c>
      <c r="B491" s="25">
        <v>45161</v>
      </c>
      <c r="C491" s="9" t="s">
        <v>159</v>
      </c>
      <c r="D491" s="25">
        <v>45161</v>
      </c>
      <c r="E491" s="9" t="s">
        <v>84</v>
      </c>
      <c r="F491" s="9" t="s">
        <v>85</v>
      </c>
      <c r="G491" s="9" t="s">
        <v>19</v>
      </c>
      <c r="H491" s="9" t="s">
        <v>91</v>
      </c>
      <c r="I491" s="11">
        <v>4</v>
      </c>
      <c r="J491" s="26">
        <v>15182</v>
      </c>
      <c r="K491" s="26">
        <v>15209</v>
      </c>
      <c r="L491" s="26">
        <v>15101.75</v>
      </c>
      <c r="M491" s="26">
        <v>15285</v>
      </c>
      <c r="N491" s="27">
        <f t="shared" si="14"/>
        <v>27</v>
      </c>
      <c r="O491" s="18">
        <v>211.04</v>
      </c>
      <c r="P491" s="18">
        <v>4.96</v>
      </c>
      <c r="Q491" s="18">
        <v>-78.48</v>
      </c>
      <c r="R491" s="18">
        <v>481.52</v>
      </c>
      <c r="S491" s="18">
        <f t="shared" si="15"/>
        <v>100609.4399999997</v>
      </c>
      <c r="T491" s="18">
        <f>MAX(0,MAX($S$7:S491))-S491</f>
        <v>0</v>
      </c>
      <c r="U491" s="9" t="s">
        <v>36</v>
      </c>
      <c r="V491" s="11">
        <v>42</v>
      </c>
    </row>
    <row r="492" spans="1:22" x14ac:dyDescent="0.25">
      <c r="A492" s="11">
        <v>486</v>
      </c>
      <c r="B492" s="25">
        <v>45166</v>
      </c>
      <c r="C492" s="9" t="s">
        <v>100</v>
      </c>
      <c r="D492" s="25">
        <v>45166</v>
      </c>
      <c r="E492" s="9" t="s">
        <v>138</v>
      </c>
      <c r="F492" s="9" t="s">
        <v>89</v>
      </c>
      <c r="G492" s="9" t="s">
        <v>21</v>
      </c>
      <c r="H492" s="9" t="s">
        <v>102</v>
      </c>
      <c r="I492" s="11">
        <v>6</v>
      </c>
      <c r="J492" s="26">
        <v>15066.25</v>
      </c>
      <c r="K492" s="26">
        <v>15091</v>
      </c>
      <c r="L492" s="26">
        <v>15127</v>
      </c>
      <c r="M492" s="26">
        <v>14977.75</v>
      </c>
      <c r="N492" s="27">
        <f t="shared" si="14"/>
        <v>-24.75</v>
      </c>
      <c r="O492" s="18">
        <v>-304.44</v>
      </c>
      <c r="P492" s="18">
        <v>7.44</v>
      </c>
      <c r="Q492" s="18">
        <v>-531.72</v>
      </c>
      <c r="R492" s="18">
        <v>989.28</v>
      </c>
      <c r="S492" s="18">
        <f t="shared" si="15"/>
        <v>100304.99999999969</v>
      </c>
      <c r="T492" s="18">
        <f>MAX(0,MAX($S$7:S492))-S492</f>
        <v>304.44000000000233</v>
      </c>
      <c r="U492" s="9" t="s">
        <v>38</v>
      </c>
      <c r="V492" s="11">
        <v>75</v>
      </c>
    </row>
    <row r="493" spans="1:22" x14ac:dyDescent="0.25">
      <c r="A493" s="11">
        <v>487</v>
      </c>
      <c r="B493" s="25">
        <v>45177</v>
      </c>
      <c r="C493" s="9" t="s">
        <v>110</v>
      </c>
      <c r="D493" s="25">
        <v>45177</v>
      </c>
      <c r="E493" s="9" t="s">
        <v>124</v>
      </c>
      <c r="F493" s="9" t="s">
        <v>85</v>
      </c>
      <c r="G493" s="9" t="s">
        <v>13</v>
      </c>
      <c r="H493" s="9" t="s">
        <v>86</v>
      </c>
      <c r="I493" s="11">
        <v>6</v>
      </c>
      <c r="J493" s="26">
        <v>15363</v>
      </c>
      <c r="K493" s="26">
        <v>15312.5</v>
      </c>
      <c r="L493" s="26">
        <v>15312.75</v>
      </c>
      <c r="M493" s="26">
        <v>15517.75</v>
      </c>
      <c r="N493" s="27">
        <f t="shared" si="14"/>
        <v>-50.5</v>
      </c>
      <c r="O493" s="18">
        <v>-613.44000000000005</v>
      </c>
      <c r="P493" s="18">
        <v>7.44</v>
      </c>
      <c r="Q493" s="18">
        <v>-609.72</v>
      </c>
      <c r="R493" s="18">
        <v>326.27999999999997</v>
      </c>
      <c r="S493" s="18">
        <f t="shared" si="15"/>
        <v>99691.559999999692</v>
      </c>
      <c r="T493" s="18">
        <f>MAX(0,MAX($S$7:S493))-S493</f>
        <v>917.88000000000466</v>
      </c>
      <c r="U493" s="9" t="s">
        <v>32</v>
      </c>
      <c r="V493" s="11">
        <v>9</v>
      </c>
    </row>
    <row r="494" spans="1:22" x14ac:dyDescent="0.25">
      <c r="A494" s="11">
        <v>488</v>
      </c>
      <c r="B494" s="25">
        <v>45177</v>
      </c>
      <c r="C494" s="9" t="s">
        <v>146</v>
      </c>
      <c r="D494" s="25">
        <v>45177</v>
      </c>
      <c r="E494" s="9" t="s">
        <v>131</v>
      </c>
      <c r="F494" s="9" t="s">
        <v>85</v>
      </c>
      <c r="G494" s="9" t="s">
        <v>13</v>
      </c>
      <c r="H494" s="9" t="s">
        <v>86</v>
      </c>
      <c r="I494" s="11">
        <v>6</v>
      </c>
      <c r="J494" s="26">
        <v>15366</v>
      </c>
      <c r="K494" s="26">
        <v>15315.5</v>
      </c>
      <c r="L494" s="26">
        <v>15315.75</v>
      </c>
      <c r="M494" s="26">
        <v>15517.75</v>
      </c>
      <c r="N494" s="27">
        <f t="shared" si="14"/>
        <v>-50.5</v>
      </c>
      <c r="O494" s="18">
        <v>-613.44000000000005</v>
      </c>
      <c r="P494" s="18">
        <v>7.44</v>
      </c>
      <c r="Q494" s="18">
        <v>-609.72</v>
      </c>
      <c r="R494" s="18">
        <v>41.28</v>
      </c>
      <c r="S494" s="18">
        <f t="shared" si="15"/>
        <v>99078.11999999969</v>
      </c>
      <c r="T494" s="18">
        <f>MAX(0,MAX($S$7:S494))-S494</f>
        <v>1531.320000000007</v>
      </c>
      <c r="U494" s="9" t="s">
        <v>32</v>
      </c>
      <c r="V494" s="11">
        <v>15</v>
      </c>
    </row>
    <row r="495" spans="1:22" x14ac:dyDescent="0.25">
      <c r="A495" s="11">
        <v>489</v>
      </c>
      <c r="B495" s="25">
        <v>45180</v>
      </c>
      <c r="C495" s="9" t="s">
        <v>92</v>
      </c>
      <c r="D495" s="25">
        <v>45180</v>
      </c>
      <c r="E495" s="9" t="s">
        <v>84</v>
      </c>
      <c r="F495" s="9" t="s">
        <v>85</v>
      </c>
      <c r="G495" s="9" t="s">
        <v>13</v>
      </c>
      <c r="H495" s="9" t="s">
        <v>86</v>
      </c>
      <c r="I495" s="11">
        <v>10</v>
      </c>
      <c r="J495" s="26">
        <v>15453.25</v>
      </c>
      <c r="K495" s="26">
        <v>15481.75</v>
      </c>
      <c r="L495" s="26">
        <v>15373</v>
      </c>
      <c r="M495" s="26">
        <v>15646.25</v>
      </c>
      <c r="N495" s="27">
        <f t="shared" si="14"/>
        <v>28.5</v>
      </c>
      <c r="O495" s="18">
        <v>557.6</v>
      </c>
      <c r="P495" s="18">
        <v>12.4</v>
      </c>
      <c r="Q495" s="18">
        <v>-146.19999999999999</v>
      </c>
      <c r="R495" s="18">
        <v>888.8</v>
      </c>
      <c r="S495" s="18">
        <f t="shared" si="15"/>
        <v>99635.719999999696</v>
      </c>
      <c r="T495" s="18">
        <f>MAX(0,MAX($S$7:S495))-S495</f>
        <v>973.72000000000116</v>
      </c>
      <c r="U495" s="9" t="s">
        <v>36</v>
      </c>
      <c r="V495" s="11">
        <v>29</v>
      </c>
    </row>
    <row r="496" spans="1:22" x14ac:dyDescent="0.25">
      <c r="A496" s="11">
        <v>490</v>
      </c>
      <c r="B496" s="25">
        <v>45187</v>
      </c>
      <c r="C496" s="9" t="s">
        <v>146</v>
      </c>
      <c r="D496" s="25">
        <v>45187</v>
      </c>
      <c r="E496" s="9" t="s">
        <v>84</v>
      </c>
      <c r="F496" s="9" t="s">
        <v>85</v>
      </c>
      <c r="G496" s="9" t="s">
        <v>13</v>
      </c>
      <c r="H496" s="9" t="s">
        <v>86</v>
      </c>
      <c r="I496" s="11">
        <v>6</v>
      </c>
      <c r="J496" s="26">
        <v>15435.75</v>
      </c>
      <c r="K496" s="26">
        <v>15417.5</v>
      </c>
      <c r="L496" s="26">
        <v>15355.5</v>
      </c>
      <c r="M496" s="26">
        <v>15572</v>
      </c>
      <c r="N496" s="27">
        <f t="shared" si="14"/>
        <v>-18.25</v>
      </c>
      <c r="O496" s="18">
        <v>-226.44</v>
      </c>
      <c r="P496" s="18">
        <v>7.44</v>
      </c>
      <c r="Q496" s="18">
        <v>-681.72</v>
      </c>
      <c r="R496" s="18">
        <v>296.27999999999997</v>
      </c>
      <c r="S496" s="18">
        <f t="shared" si="15"/>
        <v>99409.279999999693</v>
      </c>
      <c r="T496" s="18">
        <f>MAX(0,MAX($S$7:S496))-S496</f>
        <v>1200.1600000000035</v>
      </c>
      <c r="U496" s="9" t="s">
        <v>36</v>
      </c>
      <c r="V496" s="11">
        <v>54</v>
      </c>
    </row>
    <row r="497" spans="1:22" x14ac:dyDescent="0.25">
      <c r="A497" s="11">
        <v>491</v>
      </c>
      <c r="B497" s="25">
        <v>45188</v>
      </c>
      <c r="C497" s="9" t="s">
        <v>87</v>
      </c>
      <c r="D497" s="25">
        <v>45188</v>
      </c>
      <c r="E497" s="9" t="s">
        <v>160</v>
      </c>
      <c r="F497" s="9" t="s">
        <v>89</v>
      </c>
      <c r="G497" s="9" t="s">
        <v>15</v>
      </c>
      <c r="H497" s="9" t="s">
        <v>86</v>
      </c>
      <c r="I497" s="11">
        <v>6</v>
      </c>
      <c r="J497" s="26">
        <v>15277.5</v>
      </c>
      <c r="K497" s="26">
        <v>15358</v>
      </c>
      <c r="L497" s="26">
        <v>15357.75</v>
      </c>
      <c r="M497" s="26">
        <v>15172.5</v>
      </c>
      <c r="N497" s="27">
        <f t="shared" si="14"/>
        <v>-80.5</v>
      </c>
      <c r="O497" s="18">
        <v>-973.44</v>
      </c>
      <c r="P497" s="18">
        <v>7.44</v>
      </c>
      <c r="Q497" s="18">
        <v>-969.72</v>
      </c>
      <c r="R497" s="18">
        <v>344.28</v>
      </c>
      <c r="S497" s="18">
        <f t="shared" si="15"/>
        <v>98435.839999999691</v>
      </c>
      <c r="T497" s="18">
        <f>MAX(0,MAX($S$7:S497))-S497</f>
        <v>2173.6000000000058</v>
      </c>
      <c r="U497" s="9" t="s">
        <v>32</v>
      </c>
      <c r="V497" s="11">
        <v>45</v>
      </c>
    </row>
    <row r="498" spans="1:22" x14ac:dyDescent="0.25">
      <c r="A498" s="11">
        <v>492</v>
      </c>
      <c r="B498" s="25">
        <v>45190</v>
      </c>
      <c r="C498" s="9" t="s">
        <v>97</v>
      </c>
      <c r="D498" s="25">
        <v>45190</v>
      </c>
      <c r="E498" s="9" t="s">
        <v>138</v>
      </c>
      <c r="F498" s="9" t="s">
        <v>89</v>
      </c>
      <c r="G498" s="9" t="s">
        <v>15</v>
      </c>
      <c r="H498" s="9" t="s">
        <v>86</v>
      </c>
      <c r="I498" s="11">
        <v>6</v>
      </c>
      <c r="J498" s="26">
        <v>14939</v>
      </c>
      <c r="K498" s="26">
        <v>14865</v>
      </c>
      <c r="L498" s="26">
        <v>15019.25</v>
      </c>
      <c r="M498" s="26">
        <v>14865</v>
      </c>
      <c r="N498" s="27">
        <f t="shared" si="14"/>
        <v>74</v>
      </c>
      <c r="O498" s="18">
        <v>880.56</v>
      </c>
      <c r="P498" s="18">
        <v>7.44</v>
      </c>
      <c r="Q498" s="18">
        <v>-960.72</v>
      </c>
      <c r="R498" s="18">
        <v>884.28</v>
      </c>
      <c r="S498" s="18">
        <f t="shared" si="15"/>
        <v>99316.399999999689</v>
      </c>
      <c r="T498" s="18">
        <f>MAX(0,MAX($S$7:S498))-S498</f>
        <v>1293.0400000000081</v>
      </c>
      <c r="U498" s="9" t="s">
        <v>30</v>
      </c>
      <c r="V498" s="11">
        <v>73</v>
      </c>
    </row>
    <row r="499" spans="1:22" x14ac:dyDescent="0.25">
      <c r="A499" s="11">
        <v>493</v>
      </c>
      <c r="B499" s="25">
        <v>45191</v>
      </c>
      <c r="C499" s="9" t="s">
        <v>100</v>
      </c>
      <c r="D499" s="25">
        <v>45191</v>
      </c>
      <c r="E499" s="9" t="s">
        <v>114</v>
      </c>
      <c r="F499" s="9" t="s">
        <v>89</v>
      </c>
      <c r="G499" s="9" t="s">
        <v>21</v>
      </c>
      <c r="H499" s="9" t="s">
        <v>102</v>
      </c>
      <c r="I499" s="11">
        <v>6</v>
      </c>
      <c r="J499" s="26">
        <v>14904.5</v>
      </c>
      <c r="K499" s="26">
        <v>14942</v>
      </c>
      <c r="L499" s="26">
        <v>14941.75</v>
      </c>
      <c r="M499" s="26">
        <v>14861.5</v>
      </c>
      <c r="N499" s="27">
        <f t="shared" si="14"/>
        <v>-37.5</v>
      </c>
      <c r="O499" s="18">
        <v>-457.44</v>
      </c>
      <c r="P499" s="18">
        <v>7.44</v>
      </c>
      <c r="Q499" s="18">
        <v>-453.72</v>
      </c>
      <c r="R499" s="18">
        <v>92.28</v>
      </c>
      <c r="S499" s="18">
        <f t="shared" si="15"/>
        <v>98858.959999999686</v>
      </c>
      <c r="T499" s="18">
        <f>MAX(0,MAX($S$7:S499))-S499</f>
        <v>1750.4800000000105</v>
      </c>
      <c r="U499" s="9" t="s">
        <v>32</v>
      </c>
      <c r="V499" s="11">
        <v>1</v>
      </c>
    </row>
    <row r="500" spans="1:22" x14ac:dyDescent="0.25">
      <c r="A500" s="11">
        <v>494</v>
      </c>
      <c r="B500" s="25">
        <v>45194</v>
      </c>
      <c r="C500" s="9" t="s">
        <v>100</v>
      </c>
      <c r="D500" s="25">
        <v>45194</v>
      </c>
      <c r="E500" s="9" t="s">
        <v>114</v>
      </c>
      <c r="F500" s="9" t="s">
        <v>85</v>
      </c>
      <c r="G500" s="9" t="s">
        <v>21</v>
      </c>
      <c r="H500" s="9" t="s">
        <v>102</v>
      </c>
      <c r="I500" s="11">
        <v>6</v>
      </c>
      <c r="J500" s="26">
        <v>14855.25</v>
      </c>
      <c r="K500" s="26">
        <v>14867.5</v>
      </c>
      <c r="L500" s="26">
        <v>14782.25</v>
      </c>
      <c r="M500" s="26">
        <v>14867.5</v>
      </c>
      <c r="N500" s="27">
        <f t="shared" si="14"/>
        <v>12.25</v>
      </c>
      <c r="O500" s="18">
        <v>139.56</v>
      </c>
      <c r="P500" s="18">
        <v>7.44</v>
      </c>
      <c r="Q500" s="18">
        <v>-144.72</v>
      </c>
      <c r="R500" s="18">
        <v>143.28</v>
      </c>
      <c r="S500" s="18">
        <f t="shared" si="15"/>
        <v>98998.519999999684</v>
      </c>
      <c r="T500" s="18">
        <f>MAX(0,MAX($S$7:S500))-S500</f>
        <v>1610.9200000000128</v>
      </c>
      <c r="U500" s="9" t="s">
        <v>30</v>
      </c>
      <c r="V500" s="11">
        <v>1</v>
      </c>
    </row>
    <row r="501" spans="1:22" x14ac:dyDescent="0.25">
      <c r="A501" s="11">
        <v>495</v>
      </c>
      <c r="B501" s="25">
        <v>45195</v>
      </c>
      <c r="C501" s="9" t="s">
        <v>97</v>
      </c>
      <c r="D501" s="25">
        <v>45195</v>
      </c>
      <c r="E501" s="9" t="s">
        <v>92</v>
      </c>
      <c r="F501" s="9" t="s">
        <v>89</v>
      </c>
      <c r="G501" s="9" t="s">
        <v>13</v>
      </c>
      <c r="H501" s="9" t="s">
        <v>86</v>
      </c>
      <c r="I501" s="11">
        <v>6</v>
      </c>
      <c r="J501" s="26">
        <v>14780.25</v>
      </c>
      <c r="K501" s="26">
        <v>14715</v>
      </c>
      <c r="L501" s="26">
        <v>14860.5</v>
      </c>
      <c r="M501" s="26">
        <v>14715</v>
      </c>
      <c r="N501" s="27">
        <f t="shared" si="14"/>
        <v>65.25</v>
      </c>
      <c r="O501" s="18">
        <v>775.56</v>
      </c>
      <c r="P501" s="18">
        <v>7.44</v>
      </c>
      <c r="Q501" s="18">
        <v>-309.72000000000003</v>
      </c>
      <c r="R501" s="18">
        <v>779.28</v>
      </c>
      <c r="S501" s="18">
        <f t="shared" si="15"/>
        <v>99774.079999999682</v>
      </c>
      <c r="T501" s="18">
        <f>MAX(0,MAX($S$7:S501))-S501</f>
        <v>835.36000000001513</v>
      </c>
      <c r="U501" s="9" t="s">
        <v>30</v>
      </c>
      <c r="V501" s="11">
        <v>45</v>
      </c>
    </row>
    <row r="502" spans="1:22" x14ac:dyDescent="0.25">
      <c r="A502" s="11">
        <v>496</v>
      </c>
      <c r="B502" s="25">
        <v>45195</v>
      </c>
      <c r="C502" s="9" t="s">
        <v>92</v>
      </c>
      <c r="D502" s="25">
        <v>45195</v>
      </c>
      <c r="E502" s="9" t="s">
        <v>84</v>
      </c>
      <c r="F502" s="9" t="s">
        <v>89</v>
      </c>
      <c r="G502" s="9" t="s">
        <v>19</v>
      </c>
      <c r="H502" s="9" t="s">
        <v>91</v>
      </c>
      <c r="I502" s="11">
        <v>4</v>
      </c>
      <c r="J502" s="26">
        <v>14715.75</v>
      </c>
      <c r="K502" s="26">
        <v>14709.5</v>
      </c>
      <c r="L502" s="26">
        <v>14796</v>
      </c>
      <c r="M502" s="26">
        <v>14615</v>
      </c>
      <c r="N502" s="27">
        <f t="shared" si="14"/>
        <v>6.25</v>
      </c>
      <c r="O502" s="18">
        <v>45.04</v>
      </c>
      <c r="P502" s="18">
        <v>4.96</v>
      </c>
      <c r="Q502" s="18">
        <v>-204.48</v>
      </c>
      <c r="R502" s="18">
        <v>393.52</v>
      </c>
      <c r="S502" s="18">
        <f t="shared" si="15"/>
        <v>99819.119999999675</v>
      </c>
      <c r="T502" s="18">
        <f>MAX(0,MAX($S$7:S502))-S502</f>
        <v>790.32000000002154</v>
      </c>
      <c r="U502" s="9" t="s">
        <v>36</v>
      </c>
      <c r="V502" s="11">
        <v>29</v>
      </c>
    </row>
    <row r="503" spans="1:22" x14ac:dyDescent="0.25">
      <c r="A503" s="11">
        <v>497</v>
      </c>
      <c r="B503" s="25">
        <v>45202</v>
      </c>
      <c r="C503" s="9" t="s">
        <v>103</v>
      </c>
      <c r="D503" s="25">
        <v>45202</v>
      </c>
      <c r="E503" s="9" t="s">
        <v>144</v>
      </c>
      <c r="F503" s="9" t="s">
        <v>89</v>
      </c>
      <c r="G503" s="9" t="s">
        <v>15</v>
      </c>
      <c r="H503" s="9" t="s">
        <v>86</v>
      </c>
      <c r="I503" s="11">
        <v>6</v>
      </c>
      <c r="J503" s="26">
        <v>14825.5</v>
      </c>
      <c r="K503" s="26">
        <v>14715</v>
      </c>
      <c r="L503" s="26">
        <v>14905.75</v>
      </c>
      <c r="M503" s="26">
        <v>14715</v>
      </c>
      <c r="N503" s="27">
        <f t="shared" si="14"/>
        <v>110.5</v>
      </c>
      <c r="O503" s="18">
        <v>1318.56</v>
      </c>
      <c r="P503" s="18">
        <v>7.44</v>
      </c>
      <c r="Q503" s="18">
        <v>-477.72</v>
      </c>
      <c r="R503" s="18">
        <v>1322.28</v>
      </c>
      <c r="S503" s="18">
        <f t="shared" si="15"/>
        <v>101137.67999999967</v>
      </c>
      <c r="T503" s="18">
        <f>MAX(0,MAX($S$7:S503))-S503</f>
        <v>0</v>
      </c>
      <c r="U503" s="9" t="s">
        <v>30</v>
      </c>
      <c r="V503" s="11">
        <v>18</v>
      </c>
    </row>
    <row r="504" spans="1:22" x14ac:dyDescent="0.25">
      <c r="A504" s="11">
        <v>498</v>
      </c>
      <c r="B504" s="25">
        <v>45202</v>
      </c>
      <c r="C504" s="9" t="s">
        <v>88</v>
      </c>
      <c r="D504" s="25">
        <v>45202</v>
      </c>
      <c r="E504" s="9" t="s">
        <v>84</v>
      </c>
      <c r="F504" s="9" t="s">
        <v>89</v>
      </c>
      <c r="G504" s="9" t="s">
        <v>19</v>
      </c>
      <c r="H504" s="9" t="s">
        <v>91</v>
      </c>
      <c r="I504" s="11">
        <v>4</v>
      </c>
      <c r="J504" s="26">
        <v>14725.5</v>
      </c>
      <c r="K504" s="26">
        <v>14732.25</v>
      </c>
      <c r="L504" s="26">
        <v>14805.75</v>
      </c>
      <c r="M504" s="26">
        <v>14615</v>
      </c>
      <c r="N504" s="27">
        <f t="shared" si="14"/>
        <v>-6.75</v>
      </c>
      <c r="O504" s="18">
        <v>-58.96</v>
      </c>
      <c r="P504" s="18">
        <v>4.96</v>
      </c>
      <c r="Q504" s="18">
        <v>-70.48</v>
      </c>
      <c r="R504" s="18">
        <v>589.52</v>
      </c>
      <c r="S504" s="18">
        <f t="shared" si="15"/>
        <v>101078.71999999967</v>
      </c>
      <c r="T504" s="18">
        <f>MAX(0,MAX($S$7:S504))-S504</f>
        <v>58.960000000006403</v>
      </c>
      <c r="U504" s="9" t="s">
        <v>36</v>
      </c>
      <c r="V504" s="11">
        <v>31</v>
      </c>
    </row>
    <row r="505" spans="1:22" x14ac:dyDescent="0.25">
      <c r="A505" s="11">
        <v>499</v>
      </c>
      <c r="B505" s="25">
        <v>45204</v>
      </c>
      <c r="C505" s="9" t="s">
        <v>97</v>
      </c>
      <c r="D505" s="25">
        <v>45204</v>
      </c>
      <c r="E505" s="9" t="s">
        <v>106</v>
      </c>
      <c r="F505" s="9" t="s">
        <v>89</v>
      </c>
      <c r="G505" s="9" t="s">
        <v>15</v>
      </c>
      <c r="H505" s="9" t="s">
        <v>86</v>
      </c>
      <c r="I505" s="11">
        <v>6</v>
      </c>
      <c r="J505" s="26">
        <v>14823.75</v>
      </c>
      <c r="K505" s="26">
        <v>14755.5</v>
      </c>
      <c r="L505" s="26">
        <v>14904</v>
      </c>
      <c r="M505" s="26">
        <v>14755.62</v>
      </c>
      <c r="N505" s="27">
        <f t="shared" si="14"/>
        <v>68.25</v>
      </c>
      <c r="O505" s="18">
        <v>811.56</v>
      </c>
      <c r="P505" s="18">
        <v>7.44</v>
      </c>
      <c r="Q505" s="18">
        <v>-294.72000000000003</v>
      </c>
      <c r="R505" s="18">
        <v>815.28</v>
      </c>
      <c r="S505" s="18">
        <f t="shared" si="15"/>
        <v>101890.27999999966</v>
      </c>
      <c r="T505" s="18">
        <f>MAX(0,MAX($S$7:S505))-S505</f>
        <v>0</v>
      </c>
      <c r="U505" s="9" t="s">
        <v>30</v>
      </c>
      <c r="V505" s="11">
        <v>9</v>
      </c>
    </row>
    <row r="506" spans="1:22" x14ac:dyDescent="0.25">
      <c r="A506" s="11">
        <v>500</v>
      </c>
      <c r="B506" s="25">
        <v>45208</v>
      </c>
      <c r="C506" s="9" t="s">
        <v>100</v>
      </c>
      <c r="D506" s="25">
        <v>45208</v>
      </c>
      <c r="E506" s="9" t="s">
        <v>90</v>
      </c>
      <c r="F506" s="9" t="s">
        <v>85</v>
      </c>
      <c r="G506" s="9" t="s">
        <v>21</v>
      </c>
      <c r="H506" s="9" t="s">
        <v>102</v>
      </c>
      <c r="I506" s="11">
        <v>6</v>
      </c>
      <c r="J506" s="26">
        <v>15034.75</v>
      </c>
      <c r="K506" s="26">
        <v>15113</v>
      </c>
      <c r="L506" s="26">
        <v>14949</v>
      </c>
      <c r="M506" s="26">
        <v>15113</v>
      </c>
      <c r="N506" s="27">
        <f t="shared" si="14"/>
        <v>78.25</v>
      </c>
      <c r="O506" s="18">
        <v>931.56</v>
      </c>
      <c r="P506" s="18">
        <v>7.44</v>
      </c>
      <c r="Q506" s="18">
        <v>-840.72</v>
      </c>
      <c r="R506" s="18">
        <v>935.28</v>
      </c>
      <c r="S506" s="18">
        <f t="shared" si="15"/>
        <v>102821.83999999966</v>
      </c>
      <c r="T506" s="18">
        <f>MAX(0,MAX($S$7:S506))-S506</f>
        <v>0</v>
      </c>
      <c r="U506" s="9" t="s">
        <v>30</v>
      </c>
      <c r="V506" s="11">
        <v>46</v>
      </c>
    </row>
    <row r="507" spans="1:22" x14ac:dyDescent="0.25">
      <c r="A507" s="11">
        <v>501</v>
      </c>
      <c r="B507" s="25">
        <v>45209</v>
      </c>
      <c r="C507" s="9" t="s">
        <v>87</v>
      </c>
      <c r="D507" s="25">
        <v>45209</v>
      </c>
      <c r="E507" s="9" t="s">
        <v>134</v>
      </c>
      <c r="F507" s="9" t="s">
        <v>85</v>
      </c>
      <c r="G507" s="9" t="s">
        <v>15</v>
      </c>
      <c r="H507" s="9" t="s">
        <v>86</v>
      </c>
      <c r="I507" s="11">
        <v>6</v>
      </c>
      <c r="J507" s="26">
        <v>15264</v>
      </c>
      <c r="K507" s="26">
        <v>15335</v>
      </c>
      <c r="L507" s="26">
        <v>15183.75</v>
      </c>
      <c r="M507" s="26">
        <v>15335</v>
      </c>
      <c r="N507" s="27">
        <f t="shared" si="14"/>
        <v>71</v>
      </c>
      <c r="O507" s="18">
        <v>844.56</v>
      </c>
      <c r="P507" s="18">
        <v>7.44</v>
      </c>
      <c r="Q507" s="18">
        <v>-321.72000000000003</v>
      </c>
      <c r="R507" s="18">
        <v>848.28</v>
      </c>
      <c r="S507" s="18">
        <f t="shared" si="15"/>
        <v>103666.39999999966</v>
      </c>
      <c r="T507" s="18">
        <f>MAX(0,MAX($S$7:S507))-S507</f>
        <v>0</v>
      </c>
      <c r="U507" s="9" t="s">
        <v>30</v>
      </c>
      <c r="V507" s="11">
        <v>13</v>
      </c>
    </row>
    <row r="508" spans="1:22" x14ac:dyDescent="0.25">
      <c r="A508" s="11">
        <v>502</v>
      </c>
      <c r="B508" s="25">
        <v>45215</v>
      </c>
      <c r="C508" s="9" t="s">
        <v>98</v>
      </c>
      <c r="D508" s="25">
        <v>45215</v>
      </c>
      <c r="E508" s="9" t="s">
        <v>88</v>
      </c>
      <c r="F508" s="9" t="s">
        <v>85</v>
      </c>
      <c r="G508" s="9" t="s">
        <v>13</v>
      </c>
      <c r="H508" s="9" t="s">
        <v>86</v>
      </c>
      <c r="I508" s="11">
        <v>6</v>
      </c>
      <c r="J508" s="26">
        <v>15263.75</v>
      </c>
      <c r="K508" s="26">
        <v>15213.25</v>
      </c>
      <c r="L508" s="26">
        <v>15213.5</v>
      </c>
      <c r="M508" s="26">
        <v>15454.5</v>
      </c>
      <c r="N508" s="27">
        <f t="shared" si="14"/>
        <v>-50.5</v>
      </c>
      <c r="O508" s="18">
        <v>-613.44000000000005</v>
      </c>
      <c r="P508" s="18">
        <v>7.44</v>
      </c>
      <c r="Q508" s="18">
        <v>-609.72</v>
      </c>
      <c r="R508" s="18">
        <v>734.28</v>
      </c>
      <c r="S508" s="18">
        <f t="shared" si="15"/>
        <v>103052.95999999966</v>
      </c>
      <c r="T508" s="18">
        <f>MAX(0,MAX($S$7:S508))-S508</f>
        <v>613.44000000000233</v>
      </c>
      <c r="U508" s="9" t="s">
        <v>32</v>
      </c>
      <c r="V508" s="11">
        <v>38</v>
      </c>
    </row>
    <row r="509" spans="1:22" x14ac:dyDescent="0.25">
      <c r="A509" s="11">
        <v>503</v>
      </c>
      <c r="B509" s="25">
        <v>45215</v>
      </c>
      <c r="C509" s="9" t="s">
        <v>88</v>
      </c>
      <c r="D509" s="25">
        <v>45215</v>
      </c>
      <c r="E509" s="9" t="s">
        <v>84</v>
      </c>
      <c r="F509" s="9" t="s">
        <v>85</v>
      </c>
      <c r="G509" s="9" t="s">
        <v>13</v>
      </c>
      <c r="H509" s="9" t="s">
        <v>86</v>
      </c>
      <c r="I509" s="11">
        <v>6</v>
      </c>
      <c r="J509" s="26">
        <v>15264.5</v>
      </c>
      <c r="K509" s="26">
        <v>15292.5</v>
      </c>
      <c r="L509" s="26">
        <v>15211.75</v>
      </c>
      <c r="M509" s="26">
        <v>15454.5</v>
      </c>
      <c r="N509" s="27">
        <f t="shared" si="14"/>
        <v>28</v>
      </c>
      <c r="O509" s="18">
        <v>328.56</v>
      </c>
      <c r="P509" s="18">
        <v>7.44</v>
      </c>
      <c r="Q509" s="18">
        <v>-81.72</v>
      </c>
      <c r="R509" s="18">
        <v>878.28</v>
      </c>
      <c r="S509" s="18">
        <f t="shared" si="15"/>
        <v>103381.51999999965</v>
      </c>
      <c r="T509" s="18">
        <f>MAX(0,MAX($S$7:S509))-S509</f>
        <v>284.88000000000466</v>
      </c>
      <c r="U509" s="9" t="s">
        <v>36</v>
      </c>
      <c r="V509" s="11">
        <v>31</v>
      </c>
    </row>
    <row r="510" spans="1:22" x14ac:dyDescent="0.25">
      <c r="A510" s="11">
        <v>504</v>
      </c>
      <c r="B510" s="25">
        <v>45216</v>
      </c>
      <c r="C510" s="9" t="s">
        <v>97</v>
      </c>
      <c r="D510" s="25">
        <v>45216</v>
      </c>
      <c r="E510" s="9" t="s">
        <v>103</v>
      </c>
      <c r="F510" s="9" t="s">
        <v>89</v>
      </c>
      <c r="G510" s="9" t="s">
        <v>15</v>
      </c>
      <c r="H510" s="9" t="s">
        <v>86</v>
      </c>
      <c r="I510" s="11">
        <v>6</v>
      </c>
      <c r="J510" s="26">
        <v>15061.75</v>
      </c>
      <c r="K510" s="26">
        <v>15142.25</v>
      </c>
      <c r="L510" s="26">
        <v>15142</v>
      </c>
      <c r="M510" s="26">
        <v>14965</v>
      </c>
      <c r="N510" s="27">
        <f t="shared" si="14"/>
        <v>-80.5</v>
      </c>
      <c r="O510" s="18">
        <v>-973.44</v>
      </c>
      <c r="P510" s="18">
        <v>7.44</v>
      </c>
      <c r="Q510" s="18">
        <v>-969.72</v>
      </c>
      <c r="R510" s="18">
        <v>5.28</v>
      </c>
      <c r="S510" s="18">
        <f t="shared" si="15"/>
        <v>102408.07999999965</v>
      </c>
      <c r="T510" s="18">
        <f>MAX(0,MAX($S$7:S510))-S510</f>
        <v>1258.320000000007</v>
      </c>
      <c r="U510" s="9" t="s">
        <v>32</v>
      </c>
      <c r="V510" s="11">
        <v>3</v>
      </c>
    </row>
    <row r="511" spans="1:22" x14ac:dyDescent="0.25">
      <c r="A511" s="11">
        <v>505</v>
      </c>
      <c r="B511" s="25">
        <v>45216</v>
      </c>
      <c r="C511" s="9" t="s">
        <v>127</v>
      </c>
      <c r="D511" s="25">
        <v>45216</v>
      </c>
      <c r="E511" s="9" t="s">
        <v>84</v>
      </c>
      <c r="F511" s="9" t="s">
        <v>89</v>
      </c>
      <c r="G511" s="9" t="s">
        <v>17</v>
      </c>
      <c r="H511" s="9" t="s">
        <v>86</v>
      </c>
      <c r="I511" s="11">
        <v>2</v>
      </c>
      <c r="J511" s="26">
        <v>15205</v>
      </c>
      <c r="K511" s="26">
        <v>15251.25</v>
      </c>
      <c r="L511" s="26">
        <v>15251</v>
      </c>
      <c r="M511" s="26">
        <v>15077</v>
      </c>
      <c r="N511" s="27">
        <f t="shared" si="14"/>
        <v>-46.25</v>
      </c>
      <c r="O511" s="18">
        <v>-187.48</v>
      </c>
      <c r="P511" s="18">
        <v>2.48</v>
      </c>
      <c r="Q511" s="18">
        <v>-186.24</v>
      </c>
      <c r="R511" s="18">
        <v>106.76</v>
      </c>
      <c r="S511" s="18">
        <f t="shared" si="15"/>
        <v>102220.59999999966</v>
      </c>
      <c r="T511" s="18">
        <f>MAX(0,MAX($S$7:S511))-S511</f>
        <v>1445.8000000000029</v>
      </c>
      <c r="U511" s="9" t="s">
        <v>32</v>
      </c>
      <c r="V511" s="11">
        <v>26</v>
      </c>
    </row>
    <row r="512" spans="1:22" x14ac:dyDescent="0.25">
      <c r="A512" s="11">
        <v>506</v>
      </c>
      <c r="B512" s="25">
        <v>45217</v>
      </c>
      <c r="C512" s="9" t="s">
        <v>100</v>
      </c>
      <c r="D512" s="25">
        <v>45217</v>
      </c>
      <c r="E512" s="9" t="s">
        <v>114</v>
      </c>
      <c r="F512" s="9" t="s">
        <v>85</v>
      </c>
      <c r="G512" s="9" t="s">
        <v>21</v>
      </c>
      <c r="H512" s="9" t="s">
        <v>102</v>
      </c>
      <c r="I512" s="11">
        <v>6</v>
      </c>
      <c r="J512" s="26">
        <v>15135.25</v>
      </c>
      <c r="K512" s="26">
        <v>15125</v>
      </c>
      <c r="L512" s="26">
        <v>15125.25</v>
      </c>
      <c r="M512" s="26">
        <v>15240.75</v>
      </c>
      <c r="N512" s="27">
        <f t="shared" si="14"/>
        <v>-10.25</v>
      </c>
      <c r="O512" s="18">
        <v>-130.44</v>
      </c>
      <c r="P512" s="18">
        <v>7.44</v>
      </c>
      <c r="Q512" s="18">
        <v>-126.72</v>
      </c>
      <c r="R512" s="18">
        <v>2.2799999999999998</v>
      </c>
      <c r="S512" s="18">
        <f t="shared" si="15"/>
        <v>102090.15999999965</v>
      </c>
      <c r="T512" s="18">
        <f>MAX(0,MAX($S$7:S512))-S512</f>
        <v>1576.2400000000052</v>
      </c>
      <c r="U512" s="9" t="s">
        <v>32</v>
      </c>
      <c r="V512" s="11">
        <v>1</v>
      </c>
    </row>
    <row r="513" spans="1:22" x14ac:dyDescent="0.25">
      <c r="A513" s="11">
        <v>507</v>
      </c>
      <c r="B513" s="25">
        <v>45217</v>
      </c>
      <c r="C513" s="9" t="s">
        <v>154</v>
      </c>
      <c r="D513" s="25">
        <v>45217</v>
      </c>
      <c r="E513" s="9" t="s">
        <v>95</v>
      </c>
      <c r="F513" s="9" t="s">
        <v>85</v>
      </c>
      <c r="G513" s="9" t="s">
        <v>17</v>
      </c>
      <c r="H513" s="9" t="s">
        <v>86</v>
      </c>
      <c r="I513" s="11">
        <v>2</v>
      </c>
      <c r="J513" s="26">
        <v>15136</v>
      </c>
      <c r="K513" s="26">
        <v>15055.5</v>
      </c>
      <c r="L513" s="26">
        <v>15055.75</v>
      </c>
      <c r="M513" s="26">
        <v>15323</v>
      </c>
      <c r="N513" s="27">
        <f t="shared" si="14"/>
        <v>-80.5</v>
      </c>
      <c r="O513" s="18">
        <v>-324.48</v>
      </c>
      <c r="P513" s="18">
        <v>2.48</v>
      </c>
      <c r="Q513" s="18">
        <v>-323.24</v>
      </c>
      <c r="R513" s="18">
        <v>145.76</v>
      </c>
      <c r="S513" s="18">
        <f t="shared" si="15"/>
        <v>101765.67999999966</v>
      </c>
      <c r="T513" s="18">
        <f>MAX(0,MAX($S$7:S513))-S513</f>
        <v>1900.7200000000012</v>
      </c>
      <c r="U513" s="9" t="s">
        <v>32</v>
      </c>
      <c r="V513" s="11">
        <v>22</v>
      </c>
    </row>
    <row r="514" spans="1:22" x14ac:dyDescent="0.25">
      <c r="A514" s="11">
        <v>508</v>
      </c>
      <c r="B514" s="25">
        <v>45218</v>
      </c>
      <c r="C514" s="9" t="s">
        <v>100</v>
      </c>
      <c r="D514" s="25">
        <v>45218</v>
      </c>
      <c r="E514" s="9" t="s">
        <v>114</v>
      </c>
      <c r="F514" s="9" t="s">
        <v>89</v>
      </c>
      <c r="G514" s="9" t="s">
        <v>21</v>
      </c>
      <c r="H514" s="9" t="s">
        <v>102</v>
      </c>
      <c r="I514" s="11">
        <v>6</v>
      </c>
      <c r="J514" s="26">
        <v>15033.75</v>
      </c>
      <c r="K514" s="26">
        <v>15023.75</v>
      </c>
      <c r="L514" s="26">
        <v>15109.5</v>
      </c>
      <c r="M514" s="26">
        <v>15023.75</v>
      </c>
      <c r="N514" s="27">
        <f t="shared" si="14"/>
        <v>10</v>
      </c>
      <c r="O514" s="18">
        <v>112.56</v>
      </c>
      <c r="P514" s="18">
        <v>7.44</v>
      </c>
      <c r="Q514" s="18">
        <v>-12.72</v>
      </c>
      <c r="R514" s="18">
        <v>116.28</v>
      </c>
      <c r="S514" s="18">
        <f t="shared" si="15"/>
        <v>101878.23999999966</v>
      </c>
      <c r="T514" s="18">
        <f>MAX(0,MAX($S$7:S514))-S514</f>
        <v>1788.1600000000035</v>
      </c>
      <c r="U514" s="9" t="s">
        <v>30</v>
      </c>
      <c r="V514" s="11">
        <v>1</v>
      </c>
    </row>
    <row r="515" spans="1:22" x14ac:dyDescent="0.25">
      <c r="A515" s="11">
        <v>509</v>
      </c>
      <c r="B515" s="25">
        <v>45224</v>
      </c>
      <c r="C515" s="9" t="s">
        <v>110</v>
      </c>
      <c r="D515" s="25">
        <v>45224</v>
      </c>
      <c r="E515" s="9" t="s">
        <v>154</v>
      </c>
      <c r="F515" s="9" t="s">
        <v>89</v>
      </c>
      <c r="G515" s="9" t="s">
        <v>13</v>
      </c>
      <c r="H515" s="9" t="s">
        <v>96</v>
      </c>
      <c r="I515" s="11">
        <v>6</v>
      </c>
      <c r="J515" s="26">
        <v>14615</v>
      </c>
      <c r="K515" s="26">
        <v>14529.25</v>
      </c>
      <c r="L515" s="26">
        <v>14695.25</v>
      </c>
      <c r="M515" s="26">
        <v>14529.25</v>
      </c>
      <c r="N515" s="27">
        <f t="shared" si="14"/>
        <v>85.75</v>
      </c>
      <c r="O515" s="18">
        <v>1021.56</v>
      </c>
      <c r="P515" s="18">
        <v>7.44</v>
      </c>
      <c r="Q515" s="18">
        <v>-843.72</v>
      </c>
      <c r="R515" s="18">
        <v>1025.28</v>
      </c>
      <c r="S515" s="18">
        <f t="shared" si="15"/>
        <v>102899.79999999965</v>
      </c>
      <c r="T515" s="18">
        <f>MAX(0,MAX($S$7:S515))-S515</f>
        <v>766.60000000000582</v>
      </c>
      <c r="U515" s="9" t="s">
        <v>30</v>
      </c>
      <c r="V515" s="11">
        <v>34</v>
      </c>
    </row>
    <row r="516" spans="1:22" x14ac:dyDescent="0.25">
      <c r="A516" s="11">
        <v>510</v>
      </c>
      <c r="B516" s="25">
        <v>45237</v>
      </c>
      <c r="C516" s="9" t="s">
        <v>100</v>
      </c>
      <c r="D516" s="25">
        <v>45237</v>
      </c>
      <c r="E516" s="9" t="s">
        <v>83</v>
      </c>
      <c r="F516" s="9" t="s">
        <v>89</v>
      </c>
      <c r="G516" s="9" t="s">
        <v>21</v>
      </c>
      <c r="H516" s="9" t="s">
        <v>102</v>
      </c>
      <c r="I516" s="11">
        <v>6</v>
      </c>
      <c r="J516" s="26">
        <v>15264.75</v>
      </c>
      <c r="K516" s="26">
        <v>15287.5</v>
      </c>
      <c r="L516" s="26">
        <v>15287.25</v>
      </c>
      <c r="M516" s="26">
        <v>15233.5</v>
      </c>
      <c r="N516" s="27">
        <f t="shared" si="14"/>
        <v>-22.75</v>
      </c>
      <c r="O516" s="18">
        <v>-280.44</v>
      </c>
      <c r="P516" s="18">
        <v>7.44</v>
      </c>
      <c r="Q516" s="18">
        <v>-276.72000000000003</v>
      </c>
      <c r="R516" s="18">
        <v>251.28</v>
      </c>
      <c r="S516" s="18">
        <f t="shared" si="15"/>
        <v>102619.35999999965</v>
      </c>
      <c r="T516" s="18">
        <f>MAX(0,MAX($S$7:S516))-S516</f>
        <v>1047.0400000000081</v>
      </c>
      <c r="U516" s="9" t="s">
        <v>32</v>
      </c>
      <c r="V516" s="11">
        <v>3</v>
      </c>
    </row>
    <row r="517" spans="1:22" x14ac:dyDescent="0.25">
      <c r="A517" s="11">
        <v>511</v>
      </c>
      <c r="B517" s="25">
        <v>45237</v>
      </c>
      <c r="C517" s="9" t="s">
        <v>87</v>
      </c>
      <c r="D517" s="25">
        <v>45237</v>
      </c>
      <c r="E517" s="9" t="s">
        <v>132</v>
      </c>
      <c r="F517" s="9" t="s">
        <v>85</v>
      </c>
      <c r="G517" s="9" t="s">
        <v>13</v>
      </c>
      <c r="H517" s="9" t="s">
        <v>86</v>
      </c>
      <c r="I517" s="11">
        <v>10</v>
      </c>
      <c r="J517" s="26">
        <v>15309.25</v>
      </c>
      <c r="K517" s="26">
        <v>15385</v>
      </c>
      <c r="L517" s="26">
        <v>15229</v>
      </c>
      <c r="M517" s="26">
        <v>15385</v>
      </c>
      <c r="N517" s="27">
        <f t="shared" si="14"/>
        <v>75.75</v>
      </c>
      <c r="O517" s="18">
        <v>1502.6</v>
      </c>
      <c r="P517" s="18">
        <v>12.4</v>
      </c>
      <c r="Q517" s="18">
        <v>-731.2</v>
      </c>
      <c r="R517" s="18">
        <v>1508.8</v>
      </c>
      <c r="S517" s="18">
        <f t="shared" si="15"/>
        <v>104121.95999999966</v>
      </c>
      <c r="T517" s="18">
        <f>MAX(0,MAX($S$7:S517))-S517</f>
        <v>0</v>
      </c>
      <c r="U517" s="9" t="s">
        <v>30</v>
      </c>
      <c r="V517" s="11">
        <v>10</v>
      </c>
    </row>
    <row r="518" spans="1:22" x14ac:dyDescent="0.25">
      <c r="A518" s="11">
        <v>512</v>
      </c>
      <c r="B518" s="25">
        <v>45237</v>
      </c>
      <c r="C518" s="9" t="s">
        <v>125</v>
      </c>
      <c r="D518" s="25">
        <v>45237</v>
      </c>
      <c r="E518" s="9" t="s">
        <v>84</v>
      </c>
      <c r="F518" s="9" t="s">
        <v>85</v>
      </c>
      <c r="G518" s="9" t="s">
        <v>19</v>
      </c>
      <c r="H518" s="9" t="s">
        <v>91</v>
      </c>
      <c r="I518" s="11">
        <v>4</v>
      </c>
      <c r="J518" s="26">
        <v>15372.75</v>
      </c>
      <c r="K518" s="26">
        <v>15374.25</v>
      </c>
      <c r="L518" s="26">
        <v>15292.5</v>
      </c>
      <c r="M518" s="26">
        <v>15485</v>
      </c>
      <c r="N518" s="27">
        <f t="shared" si="14"/>
        <v>1.5</v>
      </c>
      <c r="O518" s="18">
        <v>7.04</v>
      </c>
      <c r="P518" s="18">
        <v>4.96</v>
      </c>
      <c r="Q518" s="18">
        <v>-148.47999999999999</v>
      </c>
      <c r="R518" s="18">
        <v>317.52</v>
      </c>
      <c r="S518" s="18">
        <f t="shared" si="15"/>
        <v>104128.99999999965</v>
      </c>
      <c r="T518" s="18">
        <f>MAX(0,MAX($S$7:S518))-S518</f>
        <v>0</v>
      </c>
      <c r="U518" s="9" t="s">
        <v>36</v>
      </c>
      <c r="V518" s="11">
        <v>37</v>
      </c>
    </row>
    <row r="519" spans="1:22" x14ac:dyDescent="0.25">
      <c r="A519" s="11">
        <v>513</v>
      </c>
      <c r="B519" s="25">
        <v>45239</v>
      </c>
      <c r="C519" s="9" t="s">
        <v>120</v>
      </c>
      <c r="D519" s="25">
        <v>45239</v>
      </c>
      <c r="E519" s="9" t="s">
        <v>154</v>
      </c>
      <c r="F519" s="9" t="s">
        <v>85</v>
      </c>
      <c r="G519" s="9" t="s">
        <v>13</v>
      </c>
      <c r="H519" s="9" t="s">
        <v>86</v>
      </c>
      <c r="I519" s="11">
        <v>6</v>
      </c>
      <c r="J519" s="26">
        <v>15429.5</v>
      </c>
      <c r="K519" s="26">
        <v>15349</v>
      </c>
      <c r="L519" s="26">
        <v>15349.25</v>
      </c>
      <c r="M519" s="26">
        <v>15535</v>
      </c>
      <c r="N519" s="27">
        <f t="shared" ref="N519:N582" si="16">(K519-J519)*IF(F519="Long",1,-1)</f>
        <v>-80.5</v>
      </c>
      <c r="O519" s="18">
        <v>-973.44</v>
      </c>
      <c r="P519" s="18">
        <v>7.44</v>
      </c>
      <c r="Q519" s="18">
        <v>-969.72</v>
      </c>
      <c r="R519" s="18">
        <v>281.27999999999997</v>
      </c>
      <c r="S519" s="18">
        <f t="shared" si="15"/>
        <v>103155.55999999965</v>
      </c>
      <c r="T519" s="18">
        <f>MAX(0,MAX($S$7:S519))-S519</f>
        <v>973.44000000000233</v>
      </c>
      <c r="U519" s="9" t="s">
        <v>32</v>
      </c>
      <c r="V519" s="11">
        <v>15</v>
      </c>
    </row>
    <row r="520" spans="1:22" x14ac:dyDescent="0.25">
      <c r="A520" s="11">
        <v>514</v>
      </c>
      <c r="B520" s="25">
        <v>45246</v>
      </c>
      <c r="C520" s="9" t="s">
        <v>100</v>
      </c>
      <c r="D520" s="25">
        <v>45246</v>
      </c>
      <c r="E520" s="9" t="s">
        <v>83</v>
      </c>
      <c r="F520" s="9" t="s">
        <v>85</v>
      </c>
      <c r="G520" s="9" t="s">
        <v>21</v>
      </c>
      <c r="H520" s="9" t="s">
        <v>102</v>
      </c>
      <c r="I520" s="11">
        <v>6</v>
      </c>
      <c r="J520" s="26">
        <v>15853.25</v>
      </c>
      <c r="K520" s="26">
        <v>15890.5</v>
      </c>
      <c r="L520" s="26">
        <v>15824.75</v>
      </c>
      <c r="M520" s="26">
        <v>15890.5</v>
      </c>
      <c r="N520" s="27">
        <f t="shared" si="16"/>
        <v>37.25</v>
      </c>
      <c r="O520" s="18">
        <v>439.56</v>
      </c>
      <c r="P520" s="18">
        <v>7.44</v>
      </c>
      <c r="Q520" s="18">
        <v>-30.72</v>
      </c>
      <c r="R520" s="18">
        <v>443.28</v>
      </c>
      <c r="S520" s="18">
        <f t="shared" ref="S520:S583" si="17">S519+O520</f>
        <v>103595.11999999965</v>
      </c>
      <c r="T520" s="18">
        <f>MAX(0,MAX($S$7:S520))-S520</f>
        <v>533.88000000000466</v>
      </c>
      <c r="U520" s="9" t="s">
        <v>30</v>
      </c>
      <c r="V520" s="11">
        <v>3</v>
      </c>
    </row>
    <row r="521" spans="1:22" x14ac:dyDescent="0.25">
      <c r="A521" s="11">
        <v>515</v>
      </c>
      <c r="B521" s="25">
        <v>45250</v>
      </c>
      <c r="C521" s="9" t="s">
        <v>83</v>
      </c>
      <c r="D521" s="25">
        <v>45250</v>
      </c>
      <c r="E521" s="9" t="s">
        <v>119</v>
      </c>
      <c r="F521" s="9" t="s">
        <v>85</v>
      </c>
      <c r="G521" s="9" t="s">
        <v>13</v>
      </c>
      <c r="H521" s="9" t="s">
        <v>96</v>
      </c>
      <c r="I521" s="11">
        <v>6</v>
      </c>
      <c r="J521" s="26">
        <v>15996.5</v>
      </c>
      <c r="K521" s="26">
        <v>16085</v>
      </c>
      <c r="L521" s="26">
        <v>15916.25</v>
      </c>
      <c r="M521" s="26">
        <v>16085</v>
      </c>
      <c r="N521" s="27">
        <f t="shared" si="16"/>
        <v>88.5</v>
      </c>
      <c r="O521" s="18">
        <v>1054.56</v>
      </c>
      <c r="P521" s="18">
        <v>7.44</v>
      </c>
      <c r="Q521" s="18">
        <v>-711.72</v>
      </c>
      <c r="R521" s="18">
        <v>1058.28</v>
      </c>
      <c r="S521" s="18">
        <f t="shared" si="17"/>
        <v>104649.67999999964</v>
      </c>
      <c r="T521" s="18">
        <f>MAX(0,MAX($S$7:S521))-S521</f>
        <v>0</v>
      </c>
      <c r="U521" s="9" t="s">
        <v>30</v>
      </c>
      <c r="V521" s="11">
        <v>57</v>
      </c>
    </row>
    <row r="522" spans="1:22" x14ac:dyDescent="0.25">
      <c r="A522" s="11">
        <v>516</v>
      </c>
      <c r="B522" s="25">
        <v>45257</v>
      </c>
      <c r="C522" s="9" t="s">
        <v>144</v>
      </c>
      <c r="D522" s="25">
        <v>45257</v>
      </c>
      <c r="E522" s="9" t="s">
        <v>84</v>
      </c>
      <c r="F522" s="9" t="s">
        <v>85</v>
      </c>
      <c r="G522" s="9" t="s">
        <v>13</v>
      </c>
      <c r="H522" s="9" t="s">
        <v>86</v>
      </c>
      <c r="I522" s="11">
        <v>6</v>
      </c>
      <c r="J522" s="26">
        <v>16039.75</v>
      </c>
      <c r="K522" s="26">
        <v>16005.5</v>
      </c>
      <c r="L522" s="26">
        <v>15959.5</v>
      </c>
      <c r="M522" s="26">
        <v>16158.25</v>
      </c>
      <c r="N522" s="27">
        <f t="shared" si="16"/>
        <v>-34.25</v>
      </c>
      <c r="O522" s="18">
        <v>-418.44</v>
      </c>
      <c r="P522" s="18">
        <v>7.44</v>
      </c>
      <c r="Q522" s="18">
        <v>-507.72</v>
      </c>
      <c r="R522" s="18">
        <v>587.28</v>
      </c>
      <c r="S522" s="18">
        <f t="shared" si="17"/>
        <v>104231.23999999964</v>
      </c>
      <c r="T522" s="18">
        <f>MAX(0,MAX($S$7:S522))-S522</f>
        <v>418.44000000000233</v>
      </c>
      <c r="U522" s="9" t="s">
        <v>36</v>
      </c>
      <c r="V522" s="11">
        <v>53</v>
      </c>
    </row>
    <row r="523" spans="1:22" x14ac:dyDescent="0.25">
      <c r="A523" s="11">
        <v>517</v>
      </c>
      <c r="B523" s="25">
        <v>45258</v>
      </c>
      <c r="C523" s="9" t="s">
        <v>107</v>
      </c>
      <c r="D523" s="25">
        <v>45258</v>
      </c>
      <c r="E523" s="9" t="s">
        <v>84</v>
      </c>
      <c r="F523" s="9" t="s">
        <v>85</v>
      </c>
      <c r="G523" s="9" t="s">
        <v>13</v>
      </c>
      <c r="H523" s="9" t="s">
        <v>86</v>
      </c>
      <c r="I523" s="11">
        <v>6</v>
      </c>
      <c r="J523" s="26">
        <v>16020.5</v>
      </c>
      <c r="K523" s="26">
        <v>16052.25</v>
      </c>
      <c r="L523" s="26">
        <v>15940.25</v>
      </c>
      <c r="M523" s="26">
        <v>16135</v>
      </c>
      <c r="N523" s="27">
        <f t="shared" si="16"/>
        <v>31.75</v>
      </c>
      <c r="O523" s="18">
        <v>373.56</v>
      </c>
      <c r="P523" s="18">
        <v>7.44</v>
      </c>
      <c r="Q523" s="18">
        <v>-624.72</v>
      </c>
      <c r="R523" s="18">
        <v>608.28</v>
      </c>
      <c r="S523" s="18">
        <f t="shared" si="17"/>
        <v>104604.79999999964</v>
      </c>
      <c r="T523" s="18">
        <f>MAX(0,MAX($S$7:S523))-S523</f>
        <v>44.880000000004657</v>
      </c>
      <c r="U523" s="9" t="s">
        <v>36</v>
      </c>
      <c r="V523" s="11">
        <v>60</v>
      </c>
    </row>
    <row r="524" spans="1:22" x14ac:dyDescent="0.25">
      <c r="A524" s="11">
        <v>518</v>
      </c>
      <c r="B524" s="25">
        <v>45264</v>
      </c>
      <c r="C524" s="9" t="s">
        <v>98</v>
      </c>
      <c r="D524" s="25">
        <v>45264</v>
      </c>
      <c r="E524" s="9" t="s">
        <v>94</v>
      </c>
      <c r="F524" s="9" t="s">
        <v>89</v>
      </c>
      <c r="G524" s="9" t="s">
        <v>15</v>
      </c>
      <c r="H524" s="9" t="s">
        <v>86</v>
      </c>
      <c r="I524" s="11">
        <v>10</v>
      </c>
      <c r="J524" s="26">
        <v>15804.75</v>
      </c>
      <c r="K524" s="26">
        <v>15774.5</v>
      </c>
      <c r="L524" s="26">
        <v>15841.5</v>
      </c>
      <c r="M524" s="26">
        <v>15774.75</v>
      </c>
      <c r="N524" s="27">
        <f t="shared" si="16"/>
        <v>30.25</v>
      </c>
      <c r="O524" s="18">
        <v>592.6</v>
      </c>
      <c r="P524" s="18">
        <v>12.4</v>
      </c>
      <c r="Q524" s="18">
        <v>-186.2</v>
      </c>
      <c r="R524" s="18">
        <v>598.79999999999995</v>
      </c>
      <c r="S524" s="18">
        <f t="shared" si="17"/>
        <v>105197.39999999964</v>
      </c>
      <c r="T524" s="18">
        <f>MAX(0,MAX($S$7:S524))-S524</f>
        <v>0</v>
      </c>
      <c r="U524" s="9" t="s">
        <v>30</v>
      </c>
      <c r="V524" s="11">
        <v>1</v>
      </c>
    </row>
    <row r="525" spans="1:22" x14ac:dyDescent="0.25">
      <c r="A525" s="11">
        <v>519</v>
      </c>
      <c r="B525" s="25">
        <v>45264</v>
      </c>
      <c r="C525" s="9" t="s">
        <v>94</v>
      </c>
      <c r="D525" s="25">
        <v>45264</v>
      </c>
      <c r="E525" s="9" t="s">
        <v>116</v>
      </c>
      <c r="F525" s="9" t="s">
        <v>89</v>
      </c>
      <c r="G525" s="9" t="s">
        <v>19</v>
      </c>
      <c r="H525" s="9" t="s">
        <v>86</v>
      </c>
      <c r="I525" s="11">
        <v>4</v>
      </c>
      <c r="J525" s="26">
        <v>15764.25</v>
      </c>
      <c r="K525" s="26">
        <v>15821.5</v>
      </c>
      <c r="L525" s="26">
        <v>15821.25</v>
      </c>
      <c r="M525" s="26">
        <v>15715</v>
      </c>
      <c r="N525" s="27">
        <f t="shared" si="16"/>
        <v>-57.25</v>
      </c>
      <c r="O525" s="18">
        <v>-462.96</v>
      </c>
      <c r="P525" s="18">
        <v>4.96</v>
      </c>
      <c r="Q525" s="18">
        <v>-460.48</v>
      </c>
      <c r="R525" s="18">
        <v>341.52</v>
      </c>
      <c r="S525" s="18">
        <f t="shared" si="17"/>
        <v>104734.43999999964</v>
      </c>
      <c r="T525" s="18">
        <f>MAX(0,MAX($S$7:S525))-S525</f>
        <v>462.9600000000064</v>
      </c>
      <c r="U525" s="9" t="s">
        <v>32</v>
      </c>
      <c r="V525" s="11">
        <v>19</v>
      </c>
    </row>
    <row r="526" spans="1:22" x14ac:dyDescent="0.25">
      <c r="A526" s="11">
        <v>520</v>
      </c>
      <c r="B526" s="25">
        <v>45267</v>
      </c>
      <c r="C526" s="9" t="s">
        <v>106</v>
      </c>
      <c r="D526" s="25">
        <v>45267</v>
      </c>
      <c r="E526" s="9" t="s">
        <v>84</v>
      </c>
      <c r="F526" s="9" t="s">
        <v>85</v>
      </c>
      <c r="G526" s="9" t="s">
        <v>13</v>
      </c>
      <c r="H526" s="9" t="s">
        <v>86</v>
      </c>
      <c r="I526" s="11">
        <v>6</v>
      </c>
      <c r="J526" s="26">
        <v>16005.25</v>
      </c>
      <c r="K526" s="26">
        <v>16026</v>
      </c>
      <c r="L526" s="26">
        <v>15925</v>
      </c>
      <c r="M526" s="26">
        <v>16158.25</v>
      </c>
      <c r="N526" s="27">
        <f t="shared" si="16"/>
        <v>20.75</v>
      </c>
      <c r="O526" s="18">
        <v>241.56</v>
      </c>
      <c r="P526" s="18">
        <v>7.44</v>
      </c>
      <c r="Q526" s="18">
        <v>-897.72</v>
      </c>
      <c r="R526" s="18">
        <v>722.28</v>
      </c>
      <c r="S526" s="18">
        <f t="shared" si="17"/>
        <v>104975.99999999964</v>
      </c>
      <c r="T526" s="18">
        <f>MAX(0,MAX($S$7:S526))-S526</f>
        <v>221.40000000000873</v>
      </c>
      <c r="U526" s="9" t="s">
        <v>36</v>
      </c>
      <c r="V526" s="11">
        <v>65</v>
      </c>
    </row>
    <row r="527" spans="1:22" x14ac:dyDescent="0.25">
      <c r="A527" s="11">
        <v>521</v>
      </c>
      <c r="B527" s="25">
        <v>45271</v>
      </c>
      <c r="C527" s="9" t="s">
        <v>97</v>
      </c>
      <c r="D527" s="25">
        <v>45271</v>
      </c>
      <c r="E527" s="9" t="s">
        <v>160</v>
      </c>
      <c r="F527" s="9" t="s">
        <v>85</v>
      </c>
      <c r="G527" s="9" t="s">
        <v>13</v>
      </c>
      <c r="H527" s="9" t="s">
        <v>86</v>
      </c>
      <c r="I527" s="11">
        <v>6</v>
      </c>
      <c r="J527" s="26">
        <v>16151</v>
      </c>
      <c r="K527" s="26">
        <v>16235</v>
      </c>
      <c r="L527" s="26">
        <v>16070.75</v>
      </c>
      <c r="M527" s="26">
        <v>16235</v>
      </c>
      <c r="N527" s="27">
        <f t="shared" si="16"/>
        <v>84</v>
      </c>
      <c r="O527" s="18">
        <v>1000.56</v>
      </c>
      <c r="P527" s="18">
        <v>7.44</v>
      </c>
      <c r="Q527" s="18">
        <v>-357.72</v>
      </c>
      <c r="R527" s="18">
        <v>1004.28</v>
      </c>
      <c r="S527" s="18">
        <f t="shared" si="17"/>
        <v>105976.55999999963</v>
      </c>
      <c r="T527" s="18">
        <f>MAX(0,MAX($S$7:S527))-S527</f>
        <v>0</v>
      </c>
      <c r="U527" s="9" t="s">
        <v>30</v>
      </c>
      <c r="V527" s="11">
        <v>47</v>
      </c>
    </row>
    <row r="528" spans="1:22" x14ac:dyDescent="0.25">
      <c r="A528" s="11">
        <v>522</v>
      </c>
      <c r="B528" s="25">
        <v>45278</v>
      </c>
      <c r="C528" s="9" t="s">
        <v>87</v>
      </c>
      <c r="D528" s="25">
        <v>45278</v>
      </c>
      <c r="E528" s="9" t="s">
        <v>84</v>
      </c>
      <c r="F528" s="9" t="s">
        <v>85</v>
      </c>
      <c r="G528" s="9" t="s">
        <v>13</v>
      </c>
      <c r="H528" s="9" t="s">
        <v>86</v>
      </c>
      <c r="I528" s="11">
        <v>6</v>
      </c>
      <c r="J528" s="26">
        <v>16895.75</v>
      </c>
      <c r="K528" s="26">
        <v>16925.75</v>
      </c>
      <c r="L528" s="26">
        <v>16815.5</v>
      </c>
      <c r="M528" s="26">
        <v>16985</v>
      </c>
      <c r="N528" s="27">
        <f t="shared" si="16"/>
        <v>30</v>
      </c>
      <c r="O528" s="18">
        <v>352.56</v>
      </c>
      <c r="P528" s="18">
        <v>7.44</v>
      </c>
      <c r="Q528" s="18">
        <v>-483.72</v>
      </c>
      <c r="R528" s="18">
        <v>938.28</v>
      </c>
      <c r="S528" s="18">
        <f t="shared" si="17"/>
        <v>106329.11999999963</v>
      </c>
      <c r="T528" s="18">
        <f>MAX(0,MAX($S$7:S528))-S528</f>
        <v>0</v>
      </c>
      <c r="U528" s="9" t="s">
        <v>36</v>
      </c>
      <c r="V528" s="11">
        <v>72</v>
      </c>
    </row>
    <row r="529" spans="1:22" x14ac:dyDescent="0.25">
      <c r="A529" s="11">
        <v>523</v>
      </c>
      <c r="B529" s="25">
        <v>45279</v>
      </c>
      <c r="C529" s="9" t="s">
        <v>144</v>
      </c>
      <c r="D529" s="25">
        <v>45279</v>
      </c>
      <c r="E529" s="9" t="s">
        <v>84</v>
      </c>
      <c r="F529" s="9" t="s">
        <v>85</v>
      </c>
      <c r="G529" s="9" t="s">
        <v>13</v>
      </c>
      <c r="H529" s="9" t="s">
        <v>86</v>
      </c>
      <c r="I529" s="11">
        <v>6</v>
      </c>
      <c r="J529" s="26">
        <v>17000.75</v>
      </c>
      <c r="K529" s="26">
        <v>17020.25</v>
      </c>
      <c r="L529" s="26">
        <v>16920.5</v>
      </c>
      <c r="M529" s="26">
        <v>17085</v>
      </c>
      <c r="N529" s="27">
        <f t="shared" si="16"/>
        <v>19.5</v>
      </c>
      <c r="O529" s="18">
        <v>226.56</v>
      </c>
      <c r="P529" s="18">
        <v>7.44</v>
      </c>
      <c r="Q529" s="18">
        <v>-432.72</v>
      </c>
      <c r="R529" s="18">
        <v>341.28</v>
      </c>
      <c r="S529" s="18">
        <f t="shared" si="17"/>
        <v>106555.67999999963</v>
      </c>
      <c r="T529" s="18">
        <f>MAX(0,MAX($S$7:S529))-S529</f>
        <v>0</v>
      </c>
      <c r="U529" s="9" t="s">
        <v>36</v>
      </c>
      <c r="V529" s="11">
        <v>53</v>
      </c>
    </row>
    <row r="530" spans="1:22" x14ac:dyDescent="0.25">
      <c r="A530" s="11">
        <v>524</v>
      </c>
      <c r="B530" s="25">
        <v>45280</v>
      </c>
      <c r="C530" s="9" t="s">
        <v>111</v>
      </c>
      <c r="D530" s="25">
        <v>45280</v>
      </c>
      <c r="E530" s="9" t="s">
        <v>122</v>
      </c>
      <c r="F530" s="9" t="s">
        <v>85</v>
      </c>
      <c r="G530" s="9" t="s">
        <v>13</v>
      </c>
      <c r="H530" s="9" t="s">
        <v>86</v>
      </c>
      <c r="I530" s="11">
        <v>6</v>
      </c>
      <c r="J530" s="26">
        <v>17049.5</v>
      </c>
      <c r="K530" s="26">
        <v>16969</v>
      </c>
      <c r="L530" s="26">
        <v>16969.25</v>
      </c>
      <c r="M530" s="26">
        <v>17135</v>
      </c>
      <c r="N530" s="27">
        <f t="shared" si="16"/>
        <v>-80.5</v>
      </c>
      <c r="O530" s="18">
        <v>-973.44</v>
      </c>
      <c r="P530" s="18">
        <v>7.44</v>
      </c>
      <c r="Q530" s="18">
        <v>-969.72</v>
      </c>
      <c r="R530" s="18">
        <v>188.28</v>
      </c>
      <c r="S530" s="18">
        <f t="shared" si="17"/>
        <v>105582.23999999963</v>
      </c>
      <c r="T530" s="18">
        <f>MAX(0,MAX($S$7:S530))-S530</f>
        <v>973.44000000000233</v>
      </c>
      <c r="U530" s="9" t="s">
        <v>32</v>
      </c>
      <c r="V530" s="11">
        <v>31</v>
      </c>
    </row>
    <row r="531" spans="1:22" x14ac:dyDescent="0.25">
      <c r="A531" s="11">
        <v>525</v>
      </c>
      <c r="B531" s="25">
        <v>45286</v>
      </c>
      <c r="C531" s="9" t="s">
        <v>106</v>
      </c>
      <c r="D531" s="25">
        <v>45286</v>
      </c>
      <c r="E531" s="9" t="s">
        <v>84</v>
      </c>
      <c r="F531" s="9" t="s">
        <v>85</v>
      </c>
      <c r="G531" s="9" t="s">
        <v>13</v>
      </c>
      <c r="H531" s="9" t="s">
        <v>86</v>
      </c>
      <c r="I531" s="11">
        <v>6</v>
      </c>
      <c r="J531" s="26">
        <v>17057.75</v>
      </c>
      <c r="K531" s="26">
        <v>17083</v>
      </c>
      <c r="L531" s="26">
        <v>16977.5</v>
      </c>
      <c r="M531" s="26">
        <v>17135</v>
      </c>
      <c r="N531" s="27">
        <f t="shared" si="16"/>
        <v>25.25</v>
      </c>
      <c r="O531" s="18">
        <v>295.56</v>
      </c>
      <c r="P531" s="18">
        <v>7.44</v>
      </c>
      <c r="Q531" s="18">
        <v>-423.72</v>
      </c>
      <c r="R531" s="18">
        <v>641.28</v>
      </c>
      <c r="S531" s="18">
        <f t="shared" si="17"/>
        <v>105877.79999999962</v>
      </c>
      <c r="T531" s="18">
        <f>MAX(0,MAX($S$7:S531))-S531</f>
        <v>677.88000000000466</v>
      </c>
      <c r="U531" s="9" t="s">
        <v>36</v>
      </c>
      <c r="V531" s="11">
        <v>65</v>
      </c>
    </row>
    <row r="532" spans="1:22" x14ac:dyDescent="0.25">
      <c r="A532" s="11">
        <v>526</v>
      </c>
      <c r="B532" s="25">
        <v>45293</v>
      </c>
      <c r="C532" s="9" t="s">
        <v>99</v>
      </c>
      <c r="D532" s="25">
        <v>45293</v>
      </c>
      <c r="E532" s="9" t="s">
        <v>107</v>
      </c>
      <c r="F532" s="9" t="s">
        <v>89</v>
      </c>
      <c r="G532" s="9" t="s">
        <v>15</v>
      </c>
      <c r="H532" s="9" t="s">
        <v>86</v>
      </c>
      <c r="I532" s="11">
        <v>10</v>
      </c>
      <c r="J532" s="26">
        <v>16723.25</v>
      </c>
      <c r="K532" s="26">
        <v>16721.75</v>
      </c>
      <c r="L532" s="26">
        <v>16766.75</v>
      </c>
      <c r="M532" s="26">
        <v>16677.5</v>
      </c>
      <c r="N532" s="27">
        <f t="shared" si="16"/>
        <v>1.5</v>
      </c>
      <c r="O532" s="18">
        <v>17.600000000000001</v>
      </c>
      <c r="P532" s="18">
        <v>12.4</v>
      </c>
      <c r="Q532" s="18">
        <v>-36.200000000000003</v>
      </c>
      <c r="R532" s="18">
        <v>758.8</v>
      </c>
      <c r="S532" s="18">
        <f t="shared" si="17"/>
        <v>105895.39999999963</v>
      </c>
      <c r="T532" s="18">
        <f>MAX(0,MAX($S$7:S532))-S532</f>
        <v>660.27999999999884</v>
      </c>
      <c r="U532" s="9" t="s">
        <v>34</v>
      </c>
      <c r="V532" s="11">
        <v>7</v>
      </c>
    </row>
    <row r="533" spans="1:22" x14ac:dyDescent="0.25">
      <c r="A533" s="11">
        <v>527</v>
      </c>
      <c r="B533" s="25">
        <v>45299</v>
      </c>
      <c r="C533" s="9" t="s">
        <v>83</v>
      </c>
      <c r="D533" s="25">
        <v>45299</v>
      </c>
      <c r="E533" s="9" t="s">
        <v>109</v>
      </c>
      <c r="F533" s="9" t="s">
        <v>85</v>
      </c>
      <c r="G533" s="9" t="s">
        <v>15</v>
      </c>
      <c r="H533" s="9" t="s">
        <v>86</v>
      </c>
      <c r="I533" s="11">
        <v>10</v>
      </c>
      <c r="J533" s="26">
        <v>16628.75</v>
      </c>
      <c r="K533" s="26">
        <v>16735</v>
      </c>
      <c r="L533" s="26">
        <v>16548.5</v>
      </c>
      <c r="M533" s="26">
        <v>16735</v>
      </c>
      <c r="N533" s="27">
        <f t="shared" si="16"/>
        <v>106.25</v>
      </c>
      <c r="O533" s="18">
        <v>2112.6</v>
      </c>
      <c r="P533" s="18">
        <v>12.4</v>
      </c>
      <c r="Q533" s="18">
        <v>-331.2</v>
      </c>
      <c r="R533" s="18">
        <v>2118.8000000000002</v>
      </c>
      <c r="S533" s="18">
        <f t="shared" si="17"/>
        <v>108007.99999999964</v>
      </c>
      <c r="T533" s="18">
        <f>MAX(0,MAX($S$7:S533))-S533</f>
        <v>0</v>
      </c>
      <c r="U533" s="9" t="s">
        <v>30</v>
      </c>
      <c r="V533" s="11">
        <v>48</v>
      </c>
    </row>
    <row r="534" spans="1:22" x14ac:dyDescent="0.25">
      <c r="A534" s="11">
        <v>528</v>
      </c>
      <c r="B534" s="25">
        <v>45313</v>
      </c>
      <c r="C534" s="9" t="s">
        <v>100</v>
      </c>
      <c r="D534" s="25">
        <v>45313</v>
      </c>
      <c r="E534" s="9" t="s">
        <v>129</v>
      </c>
      <c r="F534" s="9" t="s">
        <v>89</v>
      </c>
      <c r="G534" s="9" t="s">
        <v>21</v>
      </c>
      <c r="H534" s="9" t="s">
        <v>102</v>
      </c>
      <c r="I534" s="11">
        <v>6</v>
      </c>
      <c r="J534" s="26">
        <v>17504.5</v>
      </c>
      <c r="K534" s="26">
        <v>17442.5</v>
      </c>
      <c r="L534" s="26">
        <v>17585</v>
      </c>
      <c r="M534" s="26">
        <v>17442.5</v>
      </c>
      <c r="N534" s="27">
        <f t="shared" si="16"/>
        <v>62</v>
      </c>
      <c r="O534" s="18">
        <v>736.56</v>
      </c>
      <c r="P534" s="18">
        <v>7.44</v>
      </c>
      <c r="Q534" s="18">
        <v>-582.72</v>
      </c>
      <c r="R534" s="18">
        <v>740.28</v>
      </c>
      <c r="S534" s="18">
        <f t="shared" si="17"/>
        <v>108744.55999999963</v>
      </c>
      <c r="T534" s="18">
        <f>MAX(0,MAX($S$7:S534))-S534</f>
        <v>0</v>
      </c>
      <c r="U534" s="9" t="s">
        <v>30</v>
      </c>
      <c r="V534" s="11">
        <v>13</v>
      </c>
    </row>
    <row r="535" spans="1:22" x14ac:dyDescent="0.25">
      <c r="A535" s="11">
        <v>529</v>
      </c>
      <c r="B535" s="25">
        <v>45317</v>
      </c>
      <c r="C535" s="9" t="s">
        <v>100</v>
      </c>
      <c r="D535" s="25">
        <v>45317</v>
      </c>
      <c r="E535" s="9" t="s">
        <v>97</v>
      </c>
      <c r="F535" s="9" t="s">
        <v>85</v>
      </c>
      <c r="G535" s="9" t="s">
        <v>21</v>
      </c>
      <c r="H535" s="9" t="s">
        <v>102</v>
      </c>
      <c r="I535" s="11">
        <v>6</v>
      </c>
      <c r="J535" s="26">
        <v>17558.25</v>
      </c>
      <c r="K535" s="26">
        <v>17527.5</v>
      </c>
      <c r="L535" s="26">
        <v>17527.75</v>
      </c>
      <c r="M535" s="26">
        <v>17637.75</v>
      </c>
      <c r="N535" s="27">
        <f t="shared" si="16"/>
        <v>-30.75</v>
      </c>
      <c r="O535" s="18">
        <v>-376.44</v>
      </c>
      <c r="P535" s="18">
        <v>7.44</v>
      </c>
      <c r="Q535" s="18">
        <v>-372.72</v>
      </c>
      <c r="R535" s="18">
        <v>2.2799999999999998</v>
      </c>
      <c r="S535" s="18">
        <f t="shared" si="17"/>
        <v>108368.11999999963</v>
      </c>
      <c r="T535" s="18">
        <f>MAX(0,MAX($S$7:S535))-S535</f>
        <v>376.44000000000233</v>
      </c>
      <c r="U535" s="9" t="s">
        <v>32</v>
      </c>
      <c r="V535" s="11">
        <v>2</v>
      </c>
    </row>
    <row r="536" spans="1:22" x14ac:dyDescent="0.25">
      <c r="A536" s="11">
        <v>530</v>
      </c>
      <c r="B536" s="25">
        <v>45320</v>
      </c>
      <c r="C536" s="9" t="s">
        <v>155</v>
      </c>
      <c r="D536" s="25">
        <v>45320</v>
      </c>
      <c r="E536" s="9" t="s">
        <v>84</v>
      </c>
      <c r="F536" s="9" t="s">
        <v>85</v>
      </c>
      <c r="G536" s="9" t="s">
        <v>13</v>
      </c>
      <c r="H536" s="9" t="s">
        <v>86</v>
      </c>
      <c r="I536" s="11">
        <v>6</v>
      </c>
      <c r="J536" s="26">
        <v>17599</v>
      </c>
      <c r="K536" s="26">
        <v>17692</v>
      </c>
      <c r="L536" s="26">
        <v>17518.75</v>
      </c>
      <c r="M536" s="26">
        <v>17737</v>
      </c>
      <c r="N536" s="27">
        <f t="shared" si="16"/>
        <v>93</v>
      </c>
      <c r="O536" s="18">
        <v>1108.56</v>
      </c>
      <c r="P536" s="18">
        <v>7.44</v>
      </c>
      <c r="Q536" s="18">
        <v>-255.72</v>
      </c>
      <c r="R536" s="18">
        <v>1403.28</v>
      </c>
      <c r="S536" s="18">
        <f t="shared" si="17"/>
        <v>109476.67999999963</v>
      </c>
      <c r="T536" s="18">
        <f>MAX(0,MAX($S$7:S536))-S536</f>
        <v>0</v>
      </c>
      <c r="U536" s="9" t="s">
        <v>36</v>
      </c>
      <c r="V536" s="11">
        <v>44</v>
      </c>
    </row>
    <row r="537" spans="1:22" x14ac:dyDescent="0.25">
      <c r="A537" s="11">
        <v>531</v>
      </c>
      <c r="B537" s="25">
        <v>45321</v>
      </c>
      <c r="C537" s="9" t="s">
        <v>100</v>
      </c>
      <c r="D537" s="25">
        <v>45321</v>
      </c>
      <c r="E537" s="9" t="s">
        <v>87</v>
      </c>
      <c r="F537" s="9" t="s">
        <v>85</v>
      </c>
      <c r="G537" s="9" t="s">
        <v>21</v>
      </c>
      <c r="H537" s="9" t="s">
        <v>102</v>
      </c>
      <c r="I537" s="11">
        <v>6</v>
      </c>
      <c r="J537" s="26">
        <v>17679</v>
      </c>
      <c r="K537" s="26">
        <v>17653.5</v>
      </c>
      <c r="L537" s="26">
        <v>17653.75</v>
      </c>
      <c r="M537" s="26">
        <v>17707.75</v>
      </c>
      <c r="N537" s="27">
        <f t="shared" si="16"/>
        <v>-25.5</v>
      </c>
      <c r="O537" s="18">
        <v>-313.44</v>
      </c>
      <c r="P537" s="18">
        <v>7.44</v>
      </c>
      <c r="Q537" s="18">
        <v>-309.72000000000003</v>
      </c>
      <c r="R537" s="18">
        <v>2.2799999999999998</v>
      </c>
      <c r="S537" s="18">
        <f t="shared" si="17"/>
        <v>109163.23999999963</v>
      </c>
      <c r="T537" s="18">
        <f>MAX(0,MAX($S$7:S537))-S537</f>
        <v>313.44000000000233</v>
      </c>
      <c r="U537" s="9" t="s">
        <v>32</v>
      </c>
      <c r="V537" s="11">
        <v>4</v>
      </c>
    </row>
    <row r="538" spans="1:22" x14ac:dyDescent="0.25">
      <c r="A538" s="11">
        <v>532</v>
      </c>
      <c r="B538" s="25">
        <v>45323</v>
      </c>
      <c r="C538" s="9" t="s">
        <v>99</v>
      </c>
      <c r="D538" s="25">
        <v>45323</v>
      </c>
      <c r="E538" s="9" t="s">
        <v>132</v>
      </c>
      <c r="F538" s="9" t="s">
        <v>85</v>
      </c>
      <c r="G538" s="9" t="s">
        <v>15</v>
      </c>
      <c r="H538" s="9" t="s">
        <v>86</v>
      </c>
      <c r="I538" s="11">
        <v>6</v>
      </c>
      <c r="J538" s="26">
        <v>17368.75</v>
      </c>
      <c r="K538" s="26">
        <v>17288.25</v>
      </c>
      <c r="L538" s="26">
        <v>17288.5</v>
      </c>
      <c r="M538" s="26">
        <v>17457</v>
      </c>
      <c r="N538" s="27">
        <f t="shared" si="16"/>
        <v>-80.5</v>
      </c>
      <c r="O538" s="18">
        <v>-973.44</v>
      </c>
      <c r="P538" s="18">
        <v>7.44</v>
      </c>
      <c r="Q538" s="18">
        <v>-969.72</v>
      </c>
      <c r="R538" s="18">
        <v>26.28</v>
      </c>
      <c r="S538" s="18">
        <f t="shared" si="17"/>
        <v>108189.79999999962</v>
      </c>
      <c r="T538" s="18">
        <f>MAX(0,MAX($S$7:S538))-S538</f>
        <v>1286.8800000000047</v>
      </c>
      <c r="U538" s="9" t="s">
        <v>32</v>
      </c>
      <c r="V538" s="11">
        <v>5</v>
      </c>
    </row>
    <row r="539" spans="1:22" x14ac:dyDescent="0.25">
      <c r="A539" s="11">
        <v>533</v>
      </c>
      <c r="B539" s="25">
        <v>45323</v>
      </c>
      <c r="C539" s="9" t="s">
        <v>92</v>
      </c>
      <c r="D539" s="25">
        <v>45323</v>
      </c>
      <c r="E539" s="9" t="s">
        <v>141</v>
      </c>
      <c r="F539" s="9" t="s">
        <v>89</v>
      </c>
      <c r="G539" s="9" t="s">
        <v>17</v>
      </c>
      <c r="H539" s="9" t="s">
        <v>86</v>
      </c>
      <c r="I539" s="11">
        <v>2</v>
      </c>
      <c r="J539" s="26">
        <v>17348.25</v>
      </c>
      <c r="K539" s="26">
        <v>17403.5</v>
      </c>
      <c r="L539" s="26">
        <v>17403.25</v>
      </c>
      <c r="M539" s="26">
        <v>17265</v>
      </c>
      <c r="N539" s="27">
        <f t="shared" si="16"/>
        <v>-55.25</v>
      </c>
      <c r="O539" s="18">
        <v>-223.48</v>
      </c>
      <c r="P539" s="18">
        <v>2.48</v>
      </c>
      <c r="Q539" s="18">
        <v>-222.24</v>
      </c>
      <c r="R539" s="18">
        <v>19.760000000000002</v>
      </c>
      <c r="S539" s="18">
        <f t="shared" si="17"/>
        <v>107966.31999999963</v>
      </c>
      <c r="T539" s="18">
        <f>MAX(0,MAX($S$7:S539))-S539</f>
        <v>1510.3600000000006</v>
      </c>
      <c r="U539" s="9" t="s">
        <v>32</v>
      </c>
      <c r="V539" s="11">
        <v>6</v>
      </c>
    </row>
    <row r="540" spans="1:22" x14ac:dyDescent="0.25">
      <c r="A540" s="11">
        <v>534</v>
      </c>
      <c r="B540" s="25">
        <v>45327</v>
      </c>
      <c r="C540" s="9" t="s">
        <v>87</v>
      </c>
      <c r="D540" s="25">
        <v>45327</v>
      </c>
      <c r="E540" s="9" t="s">
        <v>158</v>
      </c>
      <c r="F540" s="9" t="s">
        <v>89</v>
      </c>
      <c r="G540" s="9" t="s">
        <v>15</v>
      </c>
      <c r="H540" s="9" t="s">
        <v>86</v>
      </c>
      <c r="I540" s="11">
        <v>6</v>
      </c>
      <c r="J540" s="26">
        <v>17655</v>
      </c>
      <c r="K540" s="26">
        <v>17653.5</v>
      </c>
      <c r="L540" s="26">
        <v>17713</v>
      </c>
      <c r="M540" s="26">
        <v>17424.25</v>
      </c>
      <c r="N540" s="27">
        <f t="shared" si="16"/>
        <v>1.5</v>
      </c>
      <c r="O540" s="18">
        <v>10.56</v>
      </c>
      <c r="P540" s="18">
        <v>7.44</v>
      </c>
      <c r="Q540" s="18">
        <v>-327.72</v>
      </c>
      <c r="R540" s="18">
        <v>1211.28</v>
      </c>
      <c r="S540" s="18">
        <f t="shared" si="17"/>
        <v>107976.87999999963</v>
      </c>
      <c r="T540" s="18">
        <f>MAX(0,MAX($S$7:S540))-S540</f>
        <v>1499.8000000000029</v>
      </c>
      <c r="U540" s="9" t="s">
        <v>34</v>
      </c>
      <c r="V540" s="11">
        <v>22</v>
      </c>
    </row>
    <row r="541" spans="1:22" x14ac:dyDescent="0.25">
      <c r="A541" s="11">
        <v>535</v>
      </c>
      <c r="B541" s="25">
        <v>45328</v>
      </c>
      <c r="C541" s="9" t="s">
        <v>100</v>
      </c>
      <c r="D541" s="25">
        <v>45328</v>
      </c>
      <c r="E541" s="9" t="s">
        <v>114</v>
      </c>
      <c r="F541" s="9" t="s">
        <v>89</v>
      </c>
      <c r="G541" s="9" t="s">
        <v>21</v>
      </c>
      <c r="H541" s="9" t="s">
        <v>102</v>
      </c>
      <c r="I541" s="11">
        <v>6</v>
      </c>
      <c r="J541" s="26">
        <v>17725.75</v>
      </c>
      <c r="K541" s="26">
        <v>17697.25</v>
      </c>
      <c r="L541" s="26">
        <v>17767.75</v>
      </c>
      <c r="M541" s="26">
        <v>17697.25</v>
      </c>
      <c r="N541" s="27">
        <f t="shared" si="16"/>
        <v>28.5</v>
      </c>
      <c r="O541" s="18">
        <v>334.56</v>
      </c>
      <c r="P541" s="18">
        <v>7.44</v>
      </c>
      <c r="Q541" s="18">
        <v>-84.72</v>
      </c>
      <c r="R541" s="18">
        <v>338.28</v>
      </c>
      <c r="S541" s="18">
        <f t="shared" si="17"/>
        <v>108311.43999999962</v>
      </c>
      <c r="T541" s="18">
        <f>MAX(0,MAX($S$7:S541))-S541</f>
        <v>1165.2400000000052</v>
      </c>
      <c r="U541" s="9" t="s">
        <v>30</v>
      </c>
      <c r="V541" s="11">
        <v>1</v>
      </c>
    </row>
    <row r="542" spans="1:22" x14ac:dyDescent="0.25">
      <c r="A542" s="11">
        <v>536</v>
      </c>
      <c r="B542" s="25">
        <v>45329</v>
      </c>
      <c r="C542" s="9" t="s">
        <v>100</v>
      </c>
      <c r="D542" s="25">
        <v>45329</v>
      </c>
      <c r="E542" s="9" t="s">
        <v>110</v>
      </c>
      <c r="F542" s="9" t="s">
        <v>89</v>
      </c>
      <c r="G542" s="9" t="s">
        <v>21</v>
      </c>
      <c r="H542" s="9" t="s">
        <v>102</v>
      </c>
      <c r="I542" s="11">
        <v>6</v>
      </c>
      <c r="J542" s="26">
        <v>17730.75</v>
      </c>
      <c r="K542" s="26">
        <v>17778.5</v>
      </c>
      <c r="L542" s="26">
        <v>17778.25</v>
      </c>
      <c r="M542" s="26">
        <v>17661.75</v>
      </c>
      <c r="N542" s="27">
        <f t="shared" si="16"/>
        <v>-47.75</v>
      </c>
      <c r="O542" s="18">
        <v>-580.44000000000005</v>
      </c>
      <c r="P542" s="18">
        <v>7.44</v>
      </c>
      <c r="Q542" s="18">
        <v>-576.72</v>
      </c>
      <c r="R542" s="18">
        <v>146.28</v>
      </c>
      <c r="S542" s="18">
        <f t="shared" si="17"/>
        <v>107730.99999999962</v>
      </c>
      <c r="T542" s="18">
        <f>MAX(0,MAX($S$7:S542))-S542</f>
        <v>1745.6800000000076</v>
      </c>
      <c r="U542" s="9" t="s">
        <v>32</v>
      </c>
      <c r="V542" s="11">
        <v>6</v>
      </c>
    </row>
    <row r="543" spans="1:22" x14ac:dyDescent="0.25">
      <c r="A543" s="11">
        <v>537</v>
      </c>
      <c r="B543" s="25">
        <v>45329</v>
      </c>
      <c r="C543" s="9" t="s">
        <v>98</v>
      </c>
      <c r="D543" s="25">
        <v>45329</v>
      </c>
      <c r="E543" s="9" t="s">
        <v>84</v>
      </c>
      <c r="F543" s="9" t="s">
        <v>85</v>
      </c>
      <c r="G543" s="9" t="s">
        <v>13</v>
      </c>
      <c r="H543" s="9" t="s">
        <v>86</v>
      </c>
      <c r="I543" s="11">
        <v>10</v>
      </c>
      <c r="J543" s="26">
        <v>17808</v>
      </c>
      <c r="K543" s="26">
        <v>17838.25</v>
      </c>
      <c r="L543" s="26">
        <v>17727.75</v>
      </c>
      <c r="M543" s="26">
        <v>17885</v>
      </c>
      <c r="N543" s="27">
        <f t="shared" si="16"/>
        <v>30.25</v>
      </c>
      <c r="O543" s="18">
        <v>592.6</v>
      </c>
      <c r="P543" s="18">
        <v>12.4</v>
      </c>
      <c r="Q543" s="18">
        <v>-576.20000000000005</v>
      </c>
      <c r="R543" s="18">
        <v>1353.8</v>
      </c>
      <c r="S543" s="18">
        <f t="shared" si="17"/>
        <v>108323.59999999963</v>
      </c>
      <c r="T543" s="18">
        <f>MAX(0,MAX($S$7:S543))-S543</f>
        <v>1153.0800000000017</v>
      </c>
      <c r="U543" s="9" t="s">
        <v>36</v>
      </c>
      <c r="V543" s="11">
        <v>69</v>
      </c>
    </row>
    <row r="544" spans="1:22" x14ac:dyDescent="0.25">
      <c r="A544" s="11">
        <v>538</v>
      </c>
      <c r="B544" s="25">
        <v>45330</v>
      </c>
      <c r="C544" s="9" t="s">
        <v>146</v>
      </c>
      <c r="D544" s="25">
        <v>45330</v>
      </c>
      <c r="E544" s="9" t="s">
        <v>84</v>
      </c>
      <c r="F544" s="9" t="s">
        <v>85</v>
      </c>
      <c r="G544" s="9" t="s">
        <v>13</v>
      </c>
      <c r="H544" s="9" t="s">
        <v>86</v>
      </c>
      <c r="I544" s="11">
        <v>6</v>
      </c>
      <c r="J544" s="26">
        <v>17879.75</v>
      </c>
      <c r="K544" s="26">
        <v>17860.25</v>
      </c>
      <c r="L544" s="26">
        <v>17799.5</v>
      </c>
      <c r="M544" s="26">
        <v>17985</v>
      </c>
      <c r="N544" s="27">
        <f t="shared" si="16"/>
        <v>-19.5</v>
      </c>
      <c r="O544" s="18">
        <v>-241.44</v>
      </c>
      <c r="P544" s="18">
        <v>7.44</v>
      </c>
      <c r="Q544" s="18">
        <v>-645.72</v>
      </c>
      <c r="R544" s="18">
        <v>197.28</v>
      </c>
      <c r="S544" s="18">
        <f t="shared" si="17"/>
        <v>108082.15999999963</v>
      </c>
      <c r="T544" s="18">
        <f>MAX(0,MAX($S$7:S544))-S544</f>
        <v>1394.5200000000041</v>
      </c>
      <c r="U544" s="9" t="s">
        <v>36</v>
      </c>
      <c r="V544" s="11">
        <v>54</v>
      </c>
    </row>
    <row r="545" spans="1:22" x14ac:dyDescent="0.25">
      <c r="A545" s="11">
        <v>539</v>
      </c>
      <c r="B545" s="25">
        <v>45331</v>
      </c>
      <c r="C545" s="9" t="s">
        <v>100</v>
      </c>
      <c r="D545" s="25">
        <v>45331</v>
      </c>
      <c r="E545" s="9" t="s">
        <v>114</v>
      </c>
      <c r="F545" s="9" t="s">
        <v>89</v>
      </c>
      <c r="G545" s="9" t="s">
        <v>21</v>
      </c>
      <c r="H545" s="9" t="s">
        <v>102</v>
      </c>
      <c r="I545" s="11">
        <v>6</v>
      </c>
      <c r="J545" s="26">
        <v>17899.5</v>
      </c>
      <c r="K545" s="26">
        <v>17911.75</v>
      </c>
      <c r="L545" s="26">
        <v>17911.5</v>
      </c>
      <c r="M545" s="26">
        <v>17865.25</v>
      </c>
      <c r="N545" s="27">
        <f t="shared" si="16"/>
        <v>-12.25</v>
      </c>
      <c r="O545" s="18">
        <v>-154.44</v>
      </c>
      <c r="P545" s="18">
        <v>7.44</v>
      </c>
      <c r="Q545" s="18">
        <v>-150.72</v>
      </c>
      <c r="R545" s="18">
        <v>26.28</v>
      </c>
      <c r="S545" s="18">
        <f t="shared" si="17"/>
        <v>107927.71999999962</v>
      </c>
      <c r="T545" s="18">
        <f>MAX(0,MAX($S$7:S545))-S545</f>
        <v>1548.9600000000064</v>
      </c>
      <c r="U545" s="9" t="s">
        <v>32</v>
      </c>
      <c r="V545" s="11">
        <v>1</v>
      </c>
    </row>
    <row r="546" spans="1:22" x14ac:dyDescent="0.25">
      <c r="A546" s="11">
        <v>540</v>
      </c>
      <c r="B546" s="25">
        <v>45331</v>
      </c>
      <c r="C546" s="9" t="s">
        <v>98</v>
      </c>
      <c r="D546" s="25">
        <v>45331</v>
      </c>
      <c r="E546" s="9" t="s">
        <v>88</v>
      </c>
      <c r="F546" s="9" t="s">
        <v>85</v>
      </c>
      <c r="G546" s="9" t="s">
        <v>15</v>
      </c>
      <c r="H546" s="9" t="s">
        <v>86</v>
      </c>
      <c r="I546" s="11">
        <v>6</v>
      </c>
      <c r="J546" s="26">
        <v>17954.75</v>
      </c>
      <c r="K546" s="26">
        <v>18035</v>
      </c>
      <c r="L546" s="26">
        <v>17874.5</v>
      </c>
      <c r="M546" s="26">
        <v>18035</v>
      </c>
      <c r="N546" s="27">
        <f t="shared" si="16"/>
        <v>80.25</v>
      </c>
      <c r="O546" s="18">
        <v>955.56</v>
      </c>
      <c r="P546" s="18">
        <v>7.44</v>
      </c>
      <c r="Q546" s="18">
        <v>-45.72</v>
      </c>
      <c r="R546" s="18">
        <v>959.28</v>
      </c>
      <c r="S546" s="18">
        <f t="shared" si="17"/>
        <v>108883.27999999962</v>
      </c>
      <c r="T546" s="18">
        <f>MAX(0,MAX($S$7:S546))-S546</f>
        <v>593.40000000000873</v>
      </c>
      <c r="U546" s="9" t="s">
        <v>30</v>
      </c>
      <c r="V546" s="11">
        <v>38</v>
      </c>
    </row>
    <row r="547" spans="1:22" x14ac:dyDescent="0.25">
      <c r="A547" s="11">
        <v>541</v>
      </c>
      <c r="B547" s="25">
        <v>45336</v>
      </c>
      <c r="C547" s="9" t="s">
        <v>100</v>
      </c>
      <c r="D547" s="25">
        <v>45336</v>
      </c>
      <c r="E547" s="9" t="s">
        <v>98</v>
      </c>
      <c r="F547" s="9" t="s">
        <v>89</v>
      </c>
      <c r="G547" s="9" t="s">
        <v>21</v>
      </c>
      <c r="H547" s="9" t="s">
        <v>102</v>
      </c>
      <c r="I547" s="11">
        <v>6</v>
      </c>
      <c r="J547" s="26">
        <v>17771.5</v>
      </c>
      <c r="K547" s="26">
        <v>17819.25</v>
      </c>
      <c r="L547" s="26">
        <v>17819</v>
      </c>
      <c r="M547" s="26">
        <v>17680.25</v>
      </c>
      <c r="N547" s="27">
        <f t="shared" si="16"/>
        <v>-47.75</v>
      </c>
      <c r="O547" s="18">
        <v>-580.44000000000005</v>
      </c>
      <c r="P547" s="18">
        <v>7.44</v>
      </c>
      <c r="Q547" s="18">
        <v>-576.72</v>
      </c>
      <c r="R547" s="18">
        <v>245.28</v>
      </c>
      <c r="S547" s="18">
        <f t="shared" si="17"/>
        <v>108302.83999999962</v>
      </c>
      <c r="T547" s="18">
        <f>MAX(0,MAX($S$7:S547))-S547</f>
        <v>1173.8400000000111</v>
      </c>
      <c r="U547" s="9" t="s">
        <v>32</v>
      </c>
      <c r="V547" s="11">
        <v>7</v>
      </c>
    </row>
    <row r="548" spans="1:22" x14ac:dyDescent="0.25">
      <c r="A548" s="11">
        <v>542</v>
      </c>
      <c r="B548" s="25">
        <v>45336</v>
      </c>
      <c r="C548" s="9" t="s">
        <v>94</v>
      </c>
      <c r="D548" s="25">
        <v>45336</v>
      </c>
      <c r="E548" s="9" t="s">
        <v>124</v>
      </c>
      <c r="F548" s="9" t="s">
        <v>85</v>
      </c>
      <c r="G548" s="9" t="s">
        <v>13</v>
      </c>
      <c r="H548" s="9" t="s">
        <v>86</v>
      </c>
      <c r="I548" s="11">
        <v>6</v>
      </c>
      <c r="J548" s="26">
        <v>17843.25</v>
      </c>
      <c r="K548" s="26">
        <v>17762.75</v>
      </c>
      <c r="L548" s="26">
        <v>17763</v>
      </c>
      <c r="M548" s="26">
        <v>17935</v>
      </c>
      <c r="N548" s="27">
        <f t="shared" si="16"/>
        <v>-80.5</v>
      </c>
      <c r="O548" s="18">
        <v>-973.44</v>
      </c>
      <c r="P548" s="18">
        <v>7.44</v>
      </c>
      <c r="Q548" s="18">
        <v>-969.72</v>
      </c>
      <c r="R548" s="18">
        <v>41.28</v>
      </c>
      <c r="S548" s="18">
        <f t="shared" si="17"/>
        <v>107329.39999999962</v>
      </c>
      <c r="T548" s="18">
        <f>MAX(0,MAX($S$7:S548))-S548</f>
        <v>2147.2800000000134</v>
      </c>
      <c r="U548" s="9" t="s">
        <v>32</v>
      </c>
      <c r="V548" s="11">
        <v>7</v>
      </c>
    </row>
    <row r="549" spans="1:22" x14ac:dyDescent="0.25">
      <c r="A549" s="11">
        <v>543</v>
      </c>
      <c r="B549" s="25">
        <v>45336</v>
      </c>
      <c r="C549" s="9" t="s">
        <v>118</v>
      </c>
      <c r="D549" s="25">
        <v>45336</v>
      </c>
      <c r="E549" s="9" t="s">
        <v>137</v>
      </c>
      <c r="F549" s="9" t="s">
        <v>85</v>
      </c>
      <c r="G549" s="9" t="s">
        <v>17</v>
      </c>
      <c r="H549" s="9" t="s">
        <v>86</v>
      </c>
      <c r="I549" s="11">
        <v>2</v>
      </c>
      <c r="J549" s="26">
        <v>17756.5</v>
      </c>
      <c r="K549" s="26">
        <v>17835</v>
      </c>
      <c r="L549" s="26">
        <v>17676.25</v>
      </c>
      <c r="M549" s="26">
        <v>17835</v>
      </c>
      <c r="N549" s="27">
        <f t="shared" si="16"/>
        <v>78.5</v>
      </c>
      <c r="O549" s="18">
        <v>311.52</v>
      </c>
      <c r="P549" s="18">
        <v>2.48</v>
      </c>
      <c r="Q549" s="18">
        <v>-265.24</v>
      </c>
      <c r="R549" s="18">
        <v>312.76</v>
      </c>
      <c r="S549" s="18">
        <f t="shared" si="17"/>
        <v>107640.91999999962</v>
      </c>
      <c r="T549" s="18">
        <f>MAX(0,MAX($S$7:S549))-S549</f>
        <v>1835.7600000000093</v>
      </c>
      <c r="U549" s="9" t="s">
        <v>30</v>
      </c>
      <c r="V549" s="11">
        <v>49</v>
      </c>
    </row>
    <row r="550" spans="1:22" x14ac:dyDescent="0.25">
      <c r="A550" s="11">
        <v>544</v>
      </c>
      <c r="B550" s="25">
        <v>45343</v>
      </c>
      <c r="C550" s="9" t="s">
        <v>150</v>
      </c>
      <c r="D550" s="25">
        <v>45343</v>
      </c>
      <c r="E550" s="9" t="s">
        <v>149</v>
      </c>
      <c r="F550" s="9" t="s">
        <v>89</v>
      </c>
      <c r="G550" s="9" t="s">
        <v>13</v>
      </c>
      <c r="H550" s="9" t="s">
        <v>86</v>
      </c>
      <c r="I550" s="11">
        <v>6</v>
      </c>
      <c r="J550" s="26">
        <v>17448.5</v>
      </c>
      <c r="K550" s="26">
        <v>17499</v>
      </c>
      <c r="L550" s="26">
        <v>17498.75</v>
      </c>
      <c r="M550" s="26">
        <v>17365</v>
      </c>
      <c r="N550" s="27">
        <f t="shared" si="16"/>
        <v>-50.5</v>
      </c>
      <c r="O550" s="18">
        <v>-613.44000000000005</v>
      </c>
      <c r="P550" s="18">
        <v>7.44</v>
      </c>
      <c r="Q550" s="18">
        <v>-609.72</v>
      </c>
      <c r="R550" s="18">
        <v>902.28</v>
      </c>
      <c r="S550" s="18">
        <f t="shared" si="17"/>
        <v>107027.47999999962</v>
      </c>
      <c r="T550" s="18">
        <f>MAX(0,MAX($S$7:S550))-S550</f>
        <v>2449.2000000000116</v>
      </c>
      <c r="U550" s="9" t="s">
        <v>32</v>
      </c>
      <c r="V550" s="11">
        <v>42</v>
      </c>
    </row>
    <row r="551" spans="1:22" x14ac:dyDescent="0.25">
      <c r="A551" s="11">
        <v>545</v>
      </c>
      <c r="B551" s="25">
        <v>45344</v>
      </c>
      <c r="C551" s="9" t="s">
        <v>103</v>
      </c>
      <c r="D551" s="25">
        <v>45344</v>
      </c>
      <c r="E551" s="9" t="s">
        <v>109</v>
      </c>
      <c r="F551" s="9" t="s">
        <v>85</v>
      </c>
      <c r="G551" s="9" t="s">
        <v>13</v>
      </c>
      <c r="H551" s="9" t="s">
        <v>96</v>
      </c>
      <c r="I551" s="11">
        <v>10</v>
      </c>
      <c r="J551" s="26">
        <v>17936</v>
      </c>
      <c r="K551" s="26">
        <v>18056</v>
      </c>
      <c r="L551" s="26">
        <v>17885.75</v>
      </c>
      <c r="M551" s="26">
        <v>18056</v>
      </c>
      <c r="N551" s="27">
        <f t="shared" si="16"/>
        <v>120</v>
      </c>
      <c r="O551" s="18">
        <v>2387.6</v>
      </c>
      <c r="P551" s="18">
        <v>12.4</v>
      </c>
      <c r="Q551" s="18">
        <v>-801.2</v>
      </c>
      <c r="R551" s="18">
        <v>2393.8000000000002</v>
      </c>
      <c r="S551" s="18">
        <f t="shared" si="17"/>
        <v>109415.07999999962</v>
      </c>
      <c r="T551" s="18">
        <f>MAX(0,MAX($S$7:S551))-S551</f>
        <v>61.600000000005821</v>
      </c>
      <c r="U551" s="9" t="s">
        <v>30</v>
      </c>
      <c r="V551" s="11">
        <v>46</v>
      </c>
    </row>
    <row r="552" spans="1:22" x14ac:dyDescent="0.25">
      <c r="A552" s="11">
        <v>546</v>
      </c>
      <c r="B552" s="25">
        <v>45344</v>
      </c>
      <c r="C552" s="9" t="s">
        <v>109</v>
      </c>
      <c r="D552" s="25">
        <v>45344</v>
      </c>
      <c r="E552" s="9" t="s">
        <v>84</v>
      </c>
      <c r="F552" s="9" t="s">
        <v>85</v>
      </c>
      <c r="G552" s="9" t="s">
        <v>19</v>
      </c>
      <c r="H552" s="9" t="s">
        <v>91</v>
      </c>
      <c r="I552" s="11">
        <v>4</v>
      </c>
      <c r="J552" s="26">
        <v>18053</v>
      </c>
      <c r="K552" s="26">
        <v>18025.5</v>
      </c>
      <c r="L552" s="26">
        <v>17972.75</v>
      </c>
      <c r="M552" s="26">
        <v>18135</v>
      </c>
      <c r="N552" s="27">
        <f t="shared" si="16"/>
        <v>-27.5</v>
      </c>
      <c r="O552" s="18">
        <v>-224.96</v>
      </c>
      <c r="P552" s="18">
        <v>4.96</v>
      </c>
      <c r="Q552" s="18">
        <v>-246.48</v>
      </c>
      <c r="R552" s="18">
        <v>269.52</v>
      </c>
      <c r="S552" s="18">
        <f t="shared" si="17"/>
        <v>109190.11999999962</v>
      </c>
      <c r="T552" s="18">
        <f>MAX(0,MAX($S$7:S552))-S552</f>
        <v>286.56000000001222</v>
      </c>
      <c r="U552" s="9" t="s">
        <v>36</v>
      </c>
      <c r="V552" s="11">
        <v>25</v>
      </c>
    </row>
    <row r="553" spans="1:22" x14ac:dyDescent="0.25">
      <c r="A553" s="11">
        <v>547</v>
      </c>
      <c r="B553" s="25">
        <v>45348</v>
      </c>
      <c r="C553" s="9" t="s">
        <v>100</v>
      </c>
      <c r="D553" s="25">
        <v>45348</v>
      </c>
      <c r="E553" s="9" t="s">
        <v>114</v>
      </c>
      <c r="F553" s="9" t="s">
        <v>89</v>
      </c>
      <c r="G553" s="9" t="s">
        <v>21</v>
      </c>
      <c r="H553" s="9" t="s">
        <v>102</v>
      </c>
      <c r="I553" s="11">
        <v>6</v>
      </c>
      <c r="J553" s="26">
        <v>17992</v>
      </c>
      <c r="K553" s="26">
        <v>17986</v>
      </c>
      <c r="L553" s="26">
        <v>18051</v>
      </c>
      <c r="M553" s="26">
        <v>17986</v>
      </c>
      <c r="N553" s="27">
        <f t="shared" si="16"/>
        <v>6</v>
      </c>
      <c r="O553" s="18">
        <v>64.56</v>
      </c>
      <c r="P553" s="18">
        <v>7.44</v>
      </c>
      <c r="Q553" s="18">
        <v>-159.72</v>
      </c>
      <c r="R553" s="18">
        <v>68.28</v>
      </c>
      <c r="S553" s="18">
        <f t="shared" si="17"/>
        <v>109254.67999999961</v>
      </c>
      <c r="T553" s="18">
        <f>MAX(0,MAX($S$7:S553))-S553</f>
        <v>222.00000000001455</v>
      </c>
      <c r="U553" s="9" t="s">
        <v>30</v>
      </c>
      <c r="V553" s="11">
        <v>1</v>
      </c>
    </row>
    <row r="554" spans="1:22" x14ac:dyDescent="0.25">
      <c r="A554" s="11">
        <v>548</v>
      </c>
      <c r="B554" s="25">
        <v>45348</v>
      </c>
      <c r="C554" s="9" t="s">
        <v>155</v>
      </c>
      <c r="D554" s="25">
        <v>45348</v>
      </c>
      <c r="E554" s="9" t="s">
        <v>84</v>
      </c>
      <c r="F554" s="9" t="s">
        <v>85</v>
      </c>
      <c r="G554" s="9" t="s">
        <v>13</v>
      </c>
      <c r="H554" s="9" t="s">
        <v>86</v>
      </c>
      <c r="I554" s="11">
        <v>6</v>
      </c>
      <c r="J554" s="26">
        <v>18052.5</v>
      </c>
      <c r="K554" s="26">
        <v>17972</v>
      </c>
      <c r="L554" s="26">
        <v>17972.25</v>
      </c>
      <c r="M554" s="26">
        <v>18135</v>
      </c>
      <c r="N554" s="27">
        <f t="shared" si="16"/>
        <v>-80.5</v>
      </c>
      <c r="O554" s="18">
        <v>-973.44</v>
      </c>
      <c r="P554" s="18">
        <v>7.44</v>
      </c>
      <c r="Q554" s="18">
        <v>-969.72</v>
      </c>
      <c r="R554" s="18">
        <v>83.28</v>
      </c>
      <c r="S554" s="18">
        <f t="shared" si="17"/>
        <v>108281.23999999961</v>
      </c>
      <c r="T554" s="18">
        <f>MAX(0,MAX($S$7:S554))-S554</f>
        <v>1195.4400000000169</v>
      </c>
      <c r="U554" s="9" t="s">
        <v>32</v>
      </c>
      <c r="V554" s="11">
        <v>44</v>
      </c>
    </row>
    <row r="555" spans="1:22" x14ac:dyDescent="0.25">
      <c r="A555" s="11">
        <v>549</v>
      </c>
      <c r="B555" s="25">
        <v>45356</v>
      </c>
      <c r="C555" s="9" t="s">
        <v>103</v>
      </c>
      <c r="D555" s="25">
        <v>45356</v>
      </c>
      <c r="E555" s="9" t="s">
        <v>101</v>
      </c>
      <c r="F555" s="9" t="s">
        <v>89</v>
      </c>
      <c r="G555" s="9" t="s">
        <v>15</v>
      </c>
      <c r="H555" s="9" t="s">
        <v>86</v>
      </c>
      <c r="I555" s="11">
        <v>6</v>
      </c>
      <c r="J555" s="26">
        <v>18002.5</v>
      </c>
      <c r="K555" s="26">
        <v>17937.75</v>
      </c>
      <c r="L555" s="26">
        <v>18078.25</v>
      </c>
      <c r="M555" s="26">
        <v>17937.939999999999</v>
      </c>
      <c r="N555" s="27">
        <f t="shared" si="16"/>
        <v>64.75</v>
      </c>
      <c r="O555" s="18">
        <v>769.56</v>
      </c>
      <c r="P555" s="18">
        <v>7.44</v>
      </c>
      <c r="Q555" s="18">
        <v>-282.72000000000003</v>
      </c>
      <c r="R555" s="18">
        <v>773.28</v>
      </c>
      <c r="S555" s="18">
        <f t="shared" si="17"/>
        <v>109050.79999999961</v>
      </c>
      <c r="T555" s="18">
        <f>MAX(0,MAX($S$7:S555))-S555</f>
        <v>425.88000000001921</v>
      </c>
      <c r="U555" s="9" t="s">
        <v>30</v>
      </c>
      <c r="V555" s="11">
        <v>5</v>
      </c>
    </row>
    <row r="556" spans="1:22" x14ac:dyDescent="0.25">
      <c r="A556" s="11">
        <v>550</v>
      </c>
      <c r="B556" s="25">
        <v>45357</v>
      </c>
      <c r="C556" s="9" t="s">
        <v>111</v>
      </c>
      <c r="D556" s="25">
        <v>45357</v>
      </c>
      <c r="E556" s="9" t="s">
        <v>92</v>
      </c>
      <c r="F556" s="9" t="s">
        <v>85</v>
      </c>
      <c r="G556" s="9" t="s">
        <v>13</v>
      </c>
      <c r="H556" s="9" t="s">
        <v>86</v>
      </c>
      <c r="I556" s="11">
        <v>6</v>
      </c>
      <c r="J556" s="26">
        <v>18131.75</v>
      </c>
      <c r="K556" s="26">
        <v>18051.25</v>
      </c>
      <c r="L556" s="26">
        <v>18051.5</v>
      </c>
      <c r="M556" s="26">
        <v>18363.25</v>
      </c>
      <c r="N556" s="27">
        <f t="shared" si="16"/>
        <v>-80.5</v>
      </c>
      <c r="O556" s="18">
        <v>-973.44</v>
      </c>
      <c r="P556" s="18">
        <v>7.44</v>
      </c>
      <c r="Q556" s="18">
        <v>-969.72</v>
      </c>
      <c r="R556" s="18">
        <v>506.28</v>
      </c>
      <c r="S556" s="18">
        <f t="shared" si="17"/>
        <v>108077.35999999961</v>
      </c>
      <c r="T556" s="18">
        <f>MAX(0,MAX($S$7:S556))-S556</f>
        <v>1399.3200000000215</v>
      </c>
      <c r="U556" s="9" t="s">
        <v>32</v>
      </c>
      <c r="V556" s="11">
        <v>19</v>
      </c>
    </row>
    <row r="557" spans="1:22" x14ac:dyDescent="0.25">
      <c r="A557" s="11">
        <v>551</v>
      </c>
      <c r="B557" s="25">
        <v>45358</v>
      </c>
      <c r="C557" s="9" t="s">
        <v>94</v>
      </c>
      <c r="D557" s="25">
        <v>45358</v>
      </c>
      <c r="E557" s="9" t="s">
        <v>90</v>
      </c>
      <c r="F557" s="9" t="s">
        <v>85</v>
      </c>
      <c r="G557" s="9" t="s">
        <v>13</v>
      </c>
      <c r="H557" s="9" t="s">
        <v>96</v>
      </c>
      <c r="I557" s="11">
        <v>10</v>
      </c>
      <c r="J557" s="26">
        <v>18227</v>
      </c>
      <c r="K557" s="26">
        <v>18335</v>
      </c>
      <c r="L557" s="26">
        <v>18146.75</v>
      </c>
      <c r="M557" s="26">
        <v>18335</v>
      </c>
      <c r="N557" s="27">
        <f t="shared" si="16"/>
        <v>108</v>
      </c>
      <c r="O557" s="18">
        <v>2147.6</v>
      </c>
      <c r="P557" s="18">
        <v>12.4</v>
      </c>
      <c r="Q557" s="18">
        <v>-176.2</v>
      </c>
      <c r="R557" s="18">
        <v>2153.8000000000002</v>
      </c>
      <c r="S557" s="18">
        <f t="shared" si="17"/>
        <v>110224.95999999961</v>
      </c>
      <c r="T557" s="18">
        <f>MAX(0,MAX($S$7:S557))-S557</f>
        <v>0</v>
      </c>
      <c r="U557" s="9" t="s">
        <v>30</v>
      </c>
      <c r="V557" s="11">
        <v>38</v>
      </c>
    </row>
    <row r="558" spans="1:22" x14ac:dyDescent="0.25">
      <c r="A558" s="11">
        <v>552</v>
      </c>
      <c r="B558" s="25">
        <v>45358</v>
      </c>
      <c r="C558" s="9" t="s">
        <v>90</v>
      </c>
      <c r="D558" s="25">
        <v>45358</v>
      </c>
      <c r="E558" s="9" t="s">
        <v>84</v>
      </c>
      <c r="F558" s="9" t="s">
        <v>85</v>
      </c>
      <c r="G558" s="9" t="s">
        <v>19</v>
      </c>
      <c r="H558" s="9" t="s">
        <v>91</v>
      </c>
      <c r="I558" s="11">
        <v>4</v>
      </c>
      <c r="J558" s="26">
        <v>18334.25</v>
      </c>
      <c r="K558" s="26">
        <v>18292.5</v>
      </c>
      <c r="L558" s="26">
        <v>18254</v>
      </c>
      <c r="M558" s="26">
        <v>18435</v>
      </c>
      <c r="N558" s="27">
        <f t="shared" si="16"/>
        <v>-41.75</v>
      </c>
      <c r="O558" s="18">
        <v>-338.96</v>
      </c>
      <c r="P558" s="18">
        <v>4.96</v>
      </c>
      <c r="Q558" s="18">
        <v>-432.48</v>
      </c>
      <c r="R558" s="18">
        <v>203.52</v>
      </c>
      <c r="S558" s="18">
        <f t="shared" si="17"/>
        <v>109885.99999999961</v>
      </c>
      <c r="T558" s="18">
        <f>MAX(0,MAX($S$7:S558))-S558</f>
        <v>338.9600000000064</v>
      </c>
      <c r="U558" s="9" t="s">
        <v>36</v>
      </c>
      <c r="V558" s="11">
        <v>30</v>
      </c>
    </row>
    <row r="559" spans="1:22" x14ac:dyDescent="0.25">
      <c r="A559" s="11">
        <v>553</v>
      </c>
      <c r="B559" s="25">
        <v>45362</v>
      </c>
      <c r="C559" s="9" t="s">
        <v>100</v>
      </c>
      <c r="D559" s="25">
        <v>45362</v>
      </c>
      <c r="E559" s="9" t="s">
        <v>83</v>
      </c>
      <c r="F559" s="9" t="s">
        <v>85</v>
      </c>
      <c r="G559" s="9" t="s">
        <v>21</v>
      </c>
      <c r="H559" s="9" t="s">
        <v>102</v>
      </c>
      <c r="I559" s="11">
        <v>6</v>
      </c>
      <c r="J559" s="26">
        <v>17979.25</v>
      </c>
      <c r="K559" s="26">
        <v>17906.5</v>
      </c>
      <c r="L559" s="26">
        <v>17906.75</v>
      </c>
      <c r="M559" s="26">
        <v>18040</v>
      </c>
      <c r="N559" s="27">
        <f t="shared" si="16"/>
        <v>-72.75</v>
      </c>
      <c r="O559" s="18">
        <v>-880.44</v>
      </c>
      <c r="P559" s="18">
        <v>7.44</v>
      </c>
      <c r="Q559" s="18">
        <v>-876.72</v>
      </c>
      <c r="R559" s="18">
        <v>266.27999999999997</v>
      </c>
      <c r="S559" s="18">
        <f t="shared" si="17"/>
        <v>109005.5599999996</v>
      </c>
      <c r="T559" s="18">
        <f>MAX(0,MAX($S$7:S559))-S559</f>
        <v>1219.4000000000087</v>
      </c>
      <c r="U559" s="9" t="s">
        <v>32</v>
      </c>
      <c r="V559" s="11">
        <v>3</v>
      </c>
    </row>
    <row r="560" spans="1:22" x14ac:dyDescent="0.25">
      <c r="A560" s="11">
        <v>554</v>
      </c>
      <c r="B560" s="25">
        <v>45369</v>
      </c>
      <c r="C560" s="9" t="s">
        <v>94</v>
      </c>
      <c r="D560" s="25">
        <v>45369</v>
      </c>
      <c r="E560" s="9" t="s">
        <v>158</v>
      </c>
      <c r="F560" s="9" t="s">
        <v>85</v>
      </c>
      <c r="G560" s="9" t="s">
        <v>13</v>
      </c>
      <c r="H560" s="9" t="s">
        <v>96</v>
      </c>
      <c r="I560" s="11">
        <v>10</v>
      </c>
      <c r="J560" s="26">
        <v>18358.25</v>
      </c>
      <c r="K560" s="26">
        <v>18277.75</v>
      </c>
      <c r="L560" s="26">
        <v>18278</v>
      </c>
      <c r="M560" s="26">
        <v>18435</v>
      </c>
      <c r="N560" s="27">
        <f t="shared" si="16"/>
        <v>-80.5</v>
      </c>
      <c r="O560" s="18">
        <v>-1622.4</v>
      </c>
      <c r="P560" s="18">
        <v>12.4</v>
      </c>
      <c r="Q560" s="18">
        <v>-1616.2</v>
      </c>
      <c r="R560" s="18">
        <v>443.8</v>
      </c>
      <c r="S560" s="18">
        <f t="shared" si="17"/>
        <v>107383.15999999961</v>
      </c>
      <c r="T560" s="18">
        <f>MAX(0,MAX($S$7:S560))-S560</f>
        <v>2841.8000000000029</v>
      </c>
      <c r="U560" s="9" t="s">
        <v>32</v>
      </c>
      <c r="V560" s="11">
        <v>18</v>
      </c>
    </row>
    <row r="561" spans="1:22" x14ac:dyDescent="0.25">
      <c r="A561" s="11">
        <v>555</v>
      </c>
      <c r="B561" s="25">
        <v>45378</v>
      </c>
      <c r="C561" s="9" t="s">
        <v>100</v>
      </c>
      <c r="D561" s="25">
        <v>45378</v>
      </c>
      <c r="E561" s="9" t="s">
        <v>83</v>
      </c>
      <c r="F561" s="9" t="s">
        <v>89</v>
      </c>
      <c r="G561" s="9" t="s">
        <v>21</v>
      </c>
      <c r="H561" s="9" t="s">
        <v>102</v>
      </c>
      <c r="I561" s="11">
        <v>6</v>
      </c>
      <c r="J561" s="26">
        <v>18492.25</v>
      </c>
      <c r="K561" s="26">
        <v>18450.5</v>
      </c>
      <c r="L561" s="26">
        <v>18572.25</v>
      </c>
      <c r="M561" s="26">
        <v>18450.5</v>
      </c>
      <c r="N561" s="27">
        <f t="shared" si="16"/>
        <v>41.75</v>
      </c>
      <c r="O561" s="18">
        <v>493.56</v>
      </c>
      <c r="P561" s="18">
        <v>7.44</v>
      </c>
      <c r="Q561" s="18">
        <v>-264.72000000000003</v>
      </c>
      <c r="R561" s="18">
        <v>497.28</v>
      </c>
      <c r="S561" s="18">
        <f t="shared" si="17"/>
        <v>107876.71999999961</v>
      </c>
      <c r="T561" s="18">
        <f>MAX(0,MAX($S$7:S561))-S561</f>
        <v>2348.2400000000052</v>
      </c>
      <c r="U561" s="9" t="s">
        <v>30</v>
      </c>
      <c r="V561" s="11">
        <v>3</v>
      </c>
    </row>
    <row r="562" spans="1:22" x14ac:dyDescent="0.25">
      <c r="A562" s="11">
        <v>556</v>
      </c>
      <c r="B562" s="25">
        <v>45385</v>
      </c>
      <c r="C562" s="9" t="s">
        <v>100</v>
      </c>
      <c r="D562" s="25">
        <v>45385</v>
      </c>
      <c r="E562" s="9" t="s">
        <v>87</v>
      </c>
      <c r="F562" s="9" t="s">
        <v>85</v>
      </c>
      <c r="G562" s="9" t="s">
        <v>21</v>
      </c>
      <c r="H562" s="9" t="s">
        <v>102</v>
      </c>
      <c r="I562" s="11">
        <v>6</v>
      </c>
      <c r="J562" s="26">
        <v>18256</v>
      </c>
      <c r="K562" s="26">
        <v>18330.75</v>
      </c>
      <c r="L562" s="26">
        <v>18238.75</v>
      </c>
      <c r="M562" s="26">
        <v>18330.75</v>
      </c>
      <c r="N562" s="27">
        <f t="shared" si="16"/>
        <v>74.75</v>
      </c>
      <c r="O562" s="18">
        <v>889.56</v>
      </c>
      <c r="P562" s="18">
        <v>7.44</v>
      </c>
      <c r="Q562" s="18">
        <v>-45.72</v>
      </c>
      <c r="R562" s="18">
        <v>893.28</v>
      </c>
      <c r="S562" s="18">
        <f t="shared" si="17"/>
        <v>108766.27999999961</v>
      </c>
      <c r="T562" s="18">
        <f>MAX(0,MAX($S$7:S562))-S562</f>
        <v>1458.6800000000076</v>
      </c>
      <c r="U562" s="9" t="s">
        <v>30</v>
      </c>
      <c r="V562" s="11">
        <v>4</v>
      </c>
    </row>
    <row r="563" spans="1:22" x14ac:dyDescent="0.25">
      <c r="A563" s="11">
        <v>557</v>
      </c>
      <c r="B563" s="25">
        <v>45385</v>
      </c>
      <c r="C563" s="9" t="s">
        <v>104</v>
      </c>
      <c r="D563" s="25">
        <v>45385</v>
      </c>
      <c r="E563" s="9" t="s">
        <v>164</v>
      </c>
      <c r="F563" s="9" t="s">
        <v>89</v>
      </c>
      <c r="G563" s="9" t="s">
        <v>17</v>
      </c>
      <c r="H563" s="9" t="s">
        <v>86</v>
      </c>
      <c r="I563" s="11">
        <v>2</v>
      </c>
      <c r="J563" s="26">
        <v>18375.75</v>
      </c>
      <c r="K563" s="26">
        <v>18315</v>
      </c>
      <c r="L563" s="26">
        <v>18441</v>
      </c>
      <c r="M563" s="26">
        <v>18315</v>
      </c>
      <c r="N563" s="27">
        <f t="shared" si="16"/>
        <v>60.75</v>
      </c>
      <c r="O563" s="18">
        <v>240.52</v>
      </c>
      <c r="P563" s="18">
        <v>2.48</v>
      </c>
      <c r="Q563" s="18">
        <v>-227.24</v>
      </c>
      <c r="R563" s="18">
        <v>241.76</v>
      </c>
      <c r="S563" s="18">
        <f t="shared" si="17"/>
        <v>109006.79999999961</v>
      </c>
      <c r="T563" s="18">
        <f>MAX(0,MAX($S$7:S563))-S563</f>
        <v>1218.1600000000035</v>
      </c>
      <c r="U563" s="9" t="s">
        <v>30</v>
      </c>
      <c r="V563" s="11">
        <v>32</v>
      </c>
    </row>
    <row r="564" spans="1:22" x14ac:dyDescent="0.25">
      <c r="A564" s="11">
        <v>558</v>
      </c>
      <c r="B564" s="25">
        <v>45391</v>
      </c>
      <c r="C564" s="9" t="s">
        <v>100</v>
      </c>
      <c r="D564" s="25">
        <v>45391</v>
      </c>
      <c r="E564" s="9" t="s">
        <v>99</v>
      </c>
      <c r="F564" s="9" t="s">
        <v>89</v>
      </c>
      <c r="G564" s="9" t="s">
        <v>21</v>
      </c>
      <c r="H564" s="9" t="s">
        <v>102</v>
      </c>
      <c r="I564" s="11">
        <v>6</v>
      </c>
      <c r="J564" s="26">
        <v>18379.25</v>
      </c>
      <c r="K564" s="26">
        <v>18297.25</v>
      </c>
      <c r="L564" s="26">
        <v>18405.25</v>
      </c>
      <c r="M564" s="26">
        <v>18297.25</v>
      </c>
      <c r="N564" s="27">
        <f t="shared" si="16"/>
        <v>82</v>
      </c>
      <c r="O564" s="18">
        <v>976.56</v>
      </c>
      <c r="P564" s="18">
        <v>7.44</v>
      </c>
      <c r="Q564" s="18">
        <v>-162.72</v>
      </c>
      <c r="R564" s="18">
        <v>980.28</v>
      </c>
      <c r="S564" s="18">
        <f t="shared" si="17"/>
        <v>109983.35999999961</v>
      </c>
      <c r="T564" s="18">
        <f>MAX(0,MAX($S$7:S564))-S564</f>
        <v>241.60000000000582</v>
      </c>
      <c r="U564" s="9" t="s">
        <v>30</v>
      </c>
      <c r="V564" s="11">
        <v>9</v>
      </c>
    </row>
    <row r="565" spans="1:22" x14ac:dyDescent="0.25">
      <c r="A565" s="11">
        <v>559</v>
      </c>
      <c r="B565" s="25">
        <v>45399</v>
      </c>
      <c r="C565" s="9" t="s">
        <v>100</v>
      </c>
      <c r="D565" s="25">
        <v>45399</v>
      </c>
      <c r="E565" s="9" t="s">
        <v>83</v>
      </c>
      <c r="F565" s="9" t="s">
        <v>89</v>
      </c>
      <c r="G565" s="9" t="s">
        <v>21</v>
      </c>
      <c r="H565" s="9" t="s">
        <v>102</v>
      </c>
      <c r="I565" s="11">
        <v>6</v>
      </c>
      <c r="J565" s="26">
        <v>17933</v>
      </c>
      <c r="K565" s="26">
        <v>17876.75</v>
      </c>
      <c r="L565" s="26">
        <v>17959.75</v>
      </c>
      <c r="M565" s="26">
        <v>17876.75</v>
      </c>
      <c r="N565" s="27">
        <f t="shared" si="16"/>
        <v>56.25</v>
      </c>
      <c r="O565" s="18">
        <v>667.56</v>
      </c>
      <c r="P565" s="18">
        <v>7.44</v>
      </c>
      <c r="Q565" s="18">
        <v>-123.72</v>
      </c>
      <c r="R565" s="18">
        <v>671.28</v>
      </c>
      <c r="S565" s="18">
        <f t="shared" si="17"/>
        <v>110650.91999999961</v>
      </c>
      <c r="T565" s="18">
        <f>MAX(0,MAX($S$7:S565))-S565</f>
        <v>0</v>
      </c>
      <c r="U565" s="9" t="s">
        <v>30</v>
      </c>
      <c r="V565" s="11">
        <v>3</v>
      </c>
    </row>
    <row r="566" spans="1:22" x14ac:dyDescent="0.25">
      <c r="A566" s="11">
        <v>560</v>
      </c>
      <c r="B566" s="25">
        <v>45401</v>
      </c>
      <c r="C566" s="9" t="s">
        <v>94</v>
      </c>
      <c r="D566" s="25">
        <v>45401</v>
      </c>
      <c r="E566" s="9" t="s">
        <v>161</v>
      </c>
      <c r="F566" s="9" t="s">
        <v>89</v>
      </c>
      <c r="G566" s="9" t="s">
        <v>15</v>
      </c>
      <c r="H566" s="9" t="s">
        <v>86</v>
      </c>
      <c r="I566" s="11">
        <v>6</v>
      </c>
      <c r="J566" s="26">
        <v>17362.5</v>
      </c>
      <c r="K566" s="26">
        <v>17265</v>
      </c>
      <c r="L566" s="26">
        <v>17442.75</v>
      </c>
      <c r="M566" s="26">
        <v>17265</v>
      </c>
      <c r="N566" s="27">
        <f t="shared" si="16"/>
        <v>97.5</v>
      </c>
      <c r="O566" s="18">
        <v>1162.56</v>
      </c>
      <c r="P566" s="18">
        <v>7.44</v>
      </c>
      <c r="Q566" s="18">
        <v>-729.72</v>
      </c>
      <c r="R566" s="18">
        <v>1166.28</v>
      </c>
      <c r="S566" s="18">
        <f t="shared" si="17"/>
        <v>111813.4799999996</v>
      </c>
      <c r="T566" s="18">
        <f>MAX(0,MAX($S$7:S566))-S566</f>
        <v>0</v>
      </c>
      <c r="U566" s="9" t="s">
        <v>30</v>
      </c>
      <c r="V566" s="11">
        <v>21</v>
      </c>
    </row>
    <row r="567" spans="1:22" x14ac:dyDescent="0.25">
      <c r="A567" s="11">
        <v>561</v>
      </c>
      <c r="B567" s="25">
        <v>45405</v>
      </c>
      <c r="C567" s="9" t="s">
        <v>97</v>
      </c>
      <c r="D567" s="25">
        <v>45405</v>
      </c>
      <c r="E567" s="9" t="s">
        <v>101</v>
      </c>
      <c r="F567" s="9" t="s">
        <v>85</v>
      </c>
      <c r="G567" s="9" t="s">
        <v>15</v>
      </c>
      <c r="H567" s="9" t="s">
        <v>86</v>
      </c>
      <c r="I567" s="11">
        <v>6</v>
      </c>
      <c r="J567" s="26">
        <v>17509.5</v>
      </c>
      <c r="K567" s="26">
        <v>17585</v>
      </c>
      <c r="L567" s="26">
        <v>17429.25</v>
      </c>
      <c r="M567" s="26">
        <v>17585</v>
      </c>
      <c r="N567" s="27">
        <f t="shared" si="16"/>
        <v>75.5</v>
      </c>
      <c r="O567" s="18">
        <v>898.56</v>
      </c>
      <c r="P567" s="18">
        <v>7.44</v>
      </c>
      <c r="Q567" s="18">
        <v>-408.72</v>
      </c>
      <c r="R567" s="18">
        <v>902.28</v>
      </c>
      <c r="S567" s="18">
        <f t="shared" si="17"/>
        <v>112712.0399999996</v>
      </c>
      <c r="T567" s="18">
        <f>MAX(0,MAX($S$7:S567))-S567</f>
        <v>0</v>
      </c>
      <c r="U567" s="9" t="s">
        <v>30</v>
      </c>
      <c r="V567" s="11">
        <v>8</v>
      </c>
    </row>
    <row r="568" spans="1:22" x14ac:dyDescent="0.25">
      <c r="A568" s="11">
        <v>562</v>
      </c>
      <c r="B568" s="25">
        <v>45405</v>
      </c>
      <c r="C568" s="9" t="s">
        <v>154</v>
      </c>
      <c r="D568" s="25">
        <v>45405</v>
      </c>
      <c r="E568" s="9" t="s">
        <v>84</v>
      </c>
      <c r="F568" s="9" t="s">
        <v>85</v>
      </c>
      <c r="G568" s="9" t="s">
        <v>19</v>
      </c>
      <c r="H568" s="9" t="s">
        <v>91</v>
      </c>
      <c r="I568" s="11">
        <v>4</v>
      </c>
      <c r="J568" s="26">
        <v>17597.25</v>
      </c>
      <c r="K568" s="26">
        <v>17640.75</v>
      </c>
      <c r="L568" s="26">
        <v>17517</v>
      </c>
      <c r="M568" s="26">
        <v>17685</v>
      </c>
      <c r="N568" s="27">
        <f t="shared" si="16"/>
        <v>43.5</v>
      </c>
      <c r="O568" s="18">
        <v>343.04</v>
      </c>
      <c r="P568" s="18">
        <v>4.96</v>
      </c>
      <c r="Q568" s="18">
        <v>-208.48</v>
      </c>
      <c r="R568" s="18">
        <v>491.52</v>
      </c>
      <c r="S568" s="18">
        <f t="shared" si="17"/>
        <v>113055.07999999959</v>
      </c>
      <c r="T568" s="18">
        <f>MAX(0,MAX($S$7:S568))-S568</f>
        <v>0</v>
      </c>
      <c r="U568" s="9" t="s">
        <v>36</v>
      </c>
      <c r="V568" s="11">
        <v>36</v>
      </c>
    </row>
    <row r="569" spans="1:22" x14ac:dyDescent="0.25">
      <c r="A569" s="11">
        <v>563</v>
      </c>
      <c r="B569" s="25">
        <v>45411</v>
      </c>
      <c r="C569" s="9" t="s">
        <v>100</v>
      </c>
      <c r="D569" s="25">
        <v>45411</v>
      </c>
      <c r="E569" s="9" t="s">
        <v>97</v>
      </c>
      <c r="F569" s="9" t="s">
        <v>89</v>
      </c>
      <c r="G569" s="9" t="s">
        <v>21</v>
      </c>
      <c r="H569" s="9" t="s">
        <v>102</v>
      </c>
      <c r="I569" s="11">
        <v>6</v>
      </c>
      <c r="J569" s="26">
        <v>17845.5</v>
      </c>
      <c r="K569" s="26">
        <v>17839.25</v>
      </c>
      <c r="L569" s="26">
        <v>17949.25</v>
      </c>
      <c r="M569" s="26">
        <v>17839.25</v>
      </c>
      <c r="N569" s="27">
        <f t="shared" si="16"/>
        <v>6.25</v>
      </c>
      <c r="O569" s="18">
        <v>67.56</v>
      </c>
      <c r="P569" s="18">
        <v>7.44</v>
      </c>
      <c r="Q569" s="18">
        <v>-291.72000000000003</v>
      </c>
      <c r="R569" s="18">
        <v>71.28</v>
      </c>
      <c r="S569" s="18">
        <f t="shared" si="17"/>
        <v>113122.63999999959</v>
      </c>
      <c r="T569" s="18">
        <f>MAX(0,MAX($S$7:S569))-S569</f>
        <v>0</v>
      </c>
      <c r="U569" s="9" t="s">
        <v>30</v>
      </c>
      <c r="V569" s="11">
        <v>2</v>
      </c>
    </row>
    <row r="570" spans="1:22" x14ac:dyDescent="0.25">
      <c r="A570" s="11">
        <v>564</v>
      </c>
      <c r="B570" s="25">
        <v>45412</v>
      </c>
      <c r="C570" s="9" t="s">
        <v>100</v>
      </c>
      <c r="D570" s="25">
        <v>45412</v>
      </c>
      <c r="E570" s="9" t="s">
        <v>101</v>
      </c>
      <c r="F570" s="9" t="s">
        <v>85</v>
      </c>
      <c r="G570" s="9" t="s">
        <v>21</v>
      </c>
      <c r="H570" s="9" t="s">
        <v>102</v>
      </c>
      <c r="I570" s="11">
        <v>6</v>
      </c>
      <c r="J570" s="26">
        <v>17883</v>
      </c>
      <c r="K570" s="26">
        <v>17823.5</v>
      </c>
      <c r="L570" s="26">
        <v>17823.75</v>
      </c>
      <c r="M570" s="26">
        <v>17905.25</v>
      </c>
      <c r="N570" s="27">
        <f t="shared" si="16"/>
        <v>-59.5</v>
      </c>
      <c r="O570" s="18">
        <v>-721.44</v>
      </c>
      <c r="P570" s="18">
        <v>7.44</v>
      </c>
      <c r="Q570" s="18">
        <v>-717.72</v>
      </c>
      <c r="R570" s="18">
        <v>140.28</v>
      </c>
      <c r="S570" s="18">
        <f t="shared" si="17"/>
        <v>112401.19999999959</v>
      </c>
      <c r="T570" s="18">
        <f>MAX(0,MAX($S$7:S570))-S570</f>
        <v>721.44000000000233</v>
      </c>
      <c r="U570" s="9" t="s">
        <v>32</v>
      </c>
      <c r="V570" s="11">
        <v>10</v>
      </c>
    </row>
    <row r="571" spans="1:22" x14ac:dyDescent="0.25">
      <c r="A571" s="11">
        <v>565</v>
      </c>
      <c r="B571" s="25">
        <v>45418</v>
      </c>
      <c r="C571" s="9" t="s">
        <v>83</v>
      </c>
      <c r="D571" s="25">
        <v>45418</v>
      </c>
      <c r="E571" s="9" t="s">
        <v>138</v>
      </c>
      <c r="F571" s="9" t="s">
        <v>85</v>
      </c>
      <c r="G571" s="9" t="s">
        <v>13</v>
      </c>
      <c r="H571" s="9" t="s">
        <v>86</v>
      </c>
      <c r="I571" s="11">
        <v>10</v>
      </c>
      <c r="J571" s="26">
        <v>18110</v>
      </c>
      <c r="K571" s="26">
        <v>18185</v>
      </c>
      <c r="L571" s="26">
        <v>18059.75</v>
      </c>
      <c r="M571" s="26">
        <v>18185</v>
      </c>
      <c r="N571" s="27">
        <f t="shared" si="16"/>
        <v>75</v>
      </c>
      <c r="O571" s="18">
        <v>1487.6</v>
      </c>
      <c r="P571" s="18">
        <v>12.4</v>
      </c>
      <c r="Q571" s="18">
        <v>-861.2</v>
      </c>
      <c r="R571" s="18">
        <v>1493.8</v>
      </c>
      <c r="S571" s="18">
        <f t="shared" si="17"/>
        <v>113888.7999999996</v>
      </c>
      <c r="T571" s="18">
        <f>MAX(0,MAX($S$7:S571))-S571</f>
        <v>0</v>
      </c>
      <c r="U571" s="9" t="s">
        <v>30</v>
      </c>
      <c r="V571" s="11">
        <v>72</v>
      </c>
    </row>
    <row r="572" spans="1:22" x14ac:dyDescent="0.25">
      <c r="A572" s="11">
        <v>566</v>
      </c>
      <c r="B572" s="25">
        <v>45420</v>
      </c>
      <c r="C572" s="9" t="s">
        <v>100</v>
      </c>
      <c r="D572" s="25">
        <v>45420</v>
      </c>
      <c r="E572" s="9" t="s">
        <v>94</v>
      </c>
      <c r="F572" s="9" t="s">
        <v>85</v>
      </c>
      <c r="G572" s="9" t="s">
        <v>21</v>
      </c>
      <c r="H572" s="9" t="s">
        <v>102</v>
      </c>
      <c r="I572" s="11">
        <v>6</v>
      </c>
      <c r="J572" s="26">
        <v>18124.25</v>
      </c>
      <c r="K572" s="26">
        <v>18196.25</v>
      </c>
      <c r="L572" s="26">
        <v>18078.75</v>
      </c>
      <c r="M572" s="26">
        <v>18196.25</v>
      </c>
      <c r="N572" s="27">
        <f t="shared" si="16"/>
        <v>72</v>
      </c>
      <c r="O572" s="18">
        <v>856.56</v>
      </c>
      <c r="P572" s="18">
        <v>7.44</v>
      </c>
      <c r="Q572" s="18">
        <v>-33.72</v>
      </c>
      <c r="R572" s="18">
        <v>860.28</v>
      </c>
      <c r="S572" s="18">
        <f t="shared" si="17"/>
        <v>114745.35999999959</v>
      </c>
      <c r="T572" s="18">
        <f>MAX(0,MAX($S$7:S572))-S572</f>
        <v>0</v>
      </c>
      <c r="U572" s="9" t="s">
        <v>30</v>
      </c>
      <c r="V572" s="11">
        <v>8</v>
      </c>
    </row>
    <row r="573" spans="1:22" x14ac:dyDescent="0.25">
      <c r="A573" s="11">
        <v>567</v>
      </c>
      <c r="B573" s="25">
        <v>45421</v>
      </c>
      <c r="C573" s="9" t="s">
        <v>167</v>
      </c>
      <c r="D573" s="25">
        <v>45421</v>
      </c>
      <c r="E573" s="9" t="s">
        <v>84</v>
      </c>
      <c r="F573" s="9" t="s">
        <v>85</v>
      </c>
      <c r="G573" s="9" t="s">
        <v>13</v>
      </c>
      <c r="H573" s="9" t="s">
        <v>86</v>
      </c>
      <c r="I573" s="11">
        <v>6</v>
      </c>
      <c r="J573" s="26">
        <v>18211.5</v>
      </c>
      <c r="K573" s="26">
        <v>18214</v>
      </c>
      <c r="L573" s="26">
        <v>18131.25</v>
      </c>
      <c r="M573" s="26">
        <v>18285</v>
      </c>
      <c r="N573" s="27">
        <f t="shared" si="16"/>
        <v>2.5</v>
      </c>
      <c r="O573" s="18">
        <v>22.56</v>
      </c>
      <c r="P573" s="18">
        <v>7.44</v>
      </c>
      <c r="Q573" s="18">
        <v>-351.72</v>
      </c>
      <c r="R573" s="18">
        <v>326.27999999999997</v>
      </c>
      <c r="S573" s="18">
        <f t="shared" si="17"/>
        <v>114767.91999999959</v>
      </c>
      <c r="T573" s="18">
        <f>MAX(0,MAX($S$7:S573))-S573</f>
        <v>0</v>
      </c>
      <c r="U573" s="9" t="s">
        <v>36</v>
      </c>
      <c r="V573" s="11">
        <v>40</v>
      </c>
    </row>
    <row r="574" spans="1:22" x14ac:dyDescent="0.25">
      <c r="A574" s="11">
        <v>568</v>
      </c>
      <c r="B574" s="25">
        <v>45425</v>
      </c>
      <c r="C574" s="9" t="s">
        <v>100</v>
      </c>
      <c r="D574" s="25">
        <v>45425</v>
      </c>
      <c r="E574" s="9" t="s">
        <v>114</v>
      </c>
      <c r="F574" s="9" t="s">
        <v>89</v>
      </c>
      <c r="G574" s="9" t="s">
        <v>21</v>
      </c>
      <c r="H574" s="9" t="s">
        <v>102</v>
      </c>
      <c r="I574" s="11">
        <v>6</v>
      </c>
      <c r="J574" s="26">
        <v>18273.25</v>
      </c>
      <c r="K574" s="26">
        <v>18254</v>
      </c>
      <c r="L574" s="26">
        <v>18337</v>
      </c>
      <c r="M574" s="26">
        <v>18254</v>
      </c>
      <c r="N574" s="27">
        <f t="shared" si="16"/>
        <v>19.25</v>
      </c>
      <c r="O574" s="18">
        <v>223.56</v>
      </c>
      <c r="P574" s="18">
        <v>7.44</v>
      </c>
      <c r="Q574" s="18">
        <v>-18.72</v>
      </c>
      <c r="R574" s="18">
        <v>227.28</v>
      </c>
      <c r="S574" s="18">
        <f t="shared" si="17"/>
        <v>114991.47999999959</v>
      </c>
      <c r="T574" s="18">
        <f>MAX(0,MAX($S$7:S574))-S574</f>
        <v>0</v>
      </c>
      <c r="U574" s="9" t="s">
        <v>30</v>
      </c>
      <c r="V574" s="11">
        <v>1</v>
      </c>
    </row>
    <row r="575" spans="1:22" x14ac:dyDescent="0.25">
      <c r="A575" s="11">
        <v>569</v>
      </c>
      <c r="B575" s="25">
        <v>45434</v>
      </c>
      <c r="C575" s="9" t="s">
        <v>146</v>
      </c>
      <c r="D575" s="25">
        <v>45434</v>
      </c>
      <c r="E575" s="9" t="s">
        <v>93</v>
      </c>
      <c r="F575" s="9" t="s">
        <v>85</v>
      </c>
      <c r="G575" s="9" t="s">
        <v>13</v>
      </c>
      <c r="H575" s="9" t="s">
        <v>86</v>
      </c>
      <c r="I575" s="11">
        <v>6</v>
      </c>
      <c r="J575" s="26">
        <v>18835</v>
      </c>
      <c r="K575" s="26">
        <v>18754.5</v>
      </c>
      <c r="L575" s="26">
        <v>18754.75</v>
      </c>
      <c r="M575" s="26">
        <v>18935</v>
      </c>
      <c r="N575" s="27">
        <f t="shared" si="16"/>
        <v>-80.5</v>
      </c>
      <c r="O575" s="18">
        <v>-973.44</v>
      </c>
      <c r="P575" s="18">
        <v>7.44</v>
      </c>
      <c r="Q575" s="18">
        <v>-969.72</v>
      </c>
      <c r="R575" s="18">
        <v>11.28</v>
      </c>
      <c r="S575" s="18">
        <f t="shared" si="17"/>
        <v>114018.03999999959</v>
      </c>
      <c r="T575" s="18">
        <f>MAX(0,MAX($S$7:S575))-S575</f>
        <v>973.44000000000233</v>
      </c>
      <c r="U575" s="9" t="s">
        <v>32</v>
      </c>
      <c r="V575" s="11">
        <v>26</v>
      </c>
    </row>
    <row r="576" spans="1:22" x14ac:dyDescent="0.25">
      <c r="A576" s="11">
        <v>570</v>
      </c>
      <c r="B576" s="25">
        <v>45434</v>
      </c>
      <c r="C576" s="9" t="s">
        <v>108</v>
      </c>
      <c r="D576" s="25">
        <v>45434</v>
      </c>
      <c r="E576" s="9" t="s">
        <v>84</v>
      </c>
      <c r="F576" s="9" t="s">
        <v>85</v>
      </c>
      <c r="G576" s="9" t="s">
        <v>17</v>
      </c>
      <c r="H576" s="9" t="s">
        <v>96</v>
      </c>
      <c r="I576" s="11">
        <v>2</v>
      </c>
      <c r="J576" s="26">
        <v>18730.75</v>
      </c>
      <c r="K576" s="26">
        <v>18814.25</v>
      </c>
      <c r="L576" s="26">
        <v>18650.5</v>
      </c>
      <c r="M576" s="26">
        <v>18835</v>
      </c>
      <c r="N576" s="27">
        <f t="shared" si="16"/>
        <v>83.5</v>
      </c>
      <c r="O576" s="18">
        <v>331.52</v>
      </c>
      <c r="P576" s="18">
        <v>2.48</v>
      </c>
      <c r="Q576" s="18">
        <v>-148.24</v>
      </c>
      <c r="R576" s="18">
        <v>373.76</v>
      </c>
      <c r="S576" s="18">
        <f t="shared" si="17"/>
        <v>114349.55999999959</v>
      </c>
      <c r="T576" s="18">
        <f>MAX(0,MAX($S$7:S576))-S576</f>
        <v>641.91999999999825</v>
      </c>
      <c r="U576" s="9" t="s">
        <v>36</v>
      </c>
      <c r="V576" s="11">
        <v>15</v>
      </c>
    </row>
    <row r="577" spans="1:22" x14ac:dyDescent="0.25">
      <c r="A577" s="11">
        <v>571</v>
      </c>
      <c r="B577" s="25">
        <v>45439</v>
      </c>
      <c r="C577" s="9" t="s">
        <v>146</v>
      </c>
      <c r="D577" s="25">
        <v>45439</v>
      </c>
      <c r="E577" s="9" t="s">
        <v>151</v>
      </c>
      <c r="F577" s="9" t="s">
        <v>85</v>
      </c>
      <c r="G577" s="9" t="s">
        <v>13</v>
      </c>
      <c r="H577" s="9" t="s">
        <v>86</v>
      </c>
      <c r="I577" s="11">
        <v>6</v>
      </c>
      <c r="J577" s="26">
        <v>18930</v>
      </c>
      <c r="K577" s="26">
        <v>18930.5</v>
      </c>
      <c r="L577" s="26">
        <v>18849.75</v>
      </c>
      <c r="M577" s="26">
        <v>19007.5</v>
      </c>
      <c r="N577" s="27">
        <f t="shared" si="16"/>
        <v>0.5</v>
      </c>
      <c r="O577" s="18">
        <v>-1.44</v>
      </c>
      <c r="P577" s="18">
        <v>7.44</v>
      </c>
      <c r="Q577" s="18">
        <v>-54.72</v>
      </c>
      <c r="R577" s="18">
        <v>323.27999999999997</v>
      </c>
      <c r="S577" s="18">
        <f t="shared" si="17"/>
        <v>114348.11999999959</v>
      </c>
      <c r="T577" s="18">
        <f>MAX(0,MAX($S$7:S577))-S577</f>
        <v>643.36000000000058</v>
      </c>
      <c r="U577" s="9" t="s">
        <v>36</v>
      </c>
      <c r="V577" s="11">
        <v>18</v>
      </c>
    </row>
    <row r="578" spans="1:22" x14ac:dyDescent="0.25">
      <c r="A578" s="11">
        <v>572</v>
      </c>
      <c r="B578" s="25">
        <v>45443</v>
      </c>
      <c r="C578" s="9" t="s">
        <v>110</v>
      </c>
      <c r="D578" s="25">
        <v>45443</v>
      </c>
      <c r="E578" s="9" t="s">
        <v>101</v>
      </c>
      <c r="F578" s="9" t="s">
        <v>89</v>
      </c>
      <c r="G578" s="9" t="s">
        <v>15</v>
      </c>
      <c r="H578" s="9" t="s">
        <v>86</v>
      </c>
      <c r="I578" s="11">
        <v>10</v>
      </c>
      <c r="J578" s="26">
        <v>18488.25</v>
      </c>
      <c r="K578" s="26">
        <v>18415</v>
      </c>
      <c r="L578" s="26">
        <v>18549</v>
      </c>
      <c r="M578" s="26">
        <v>18415</v>
      </c>
      <c r="N578" s="27">
        <f t="shared" si="16"/>
        <v>73.25</v>
      </c>
      <c r="O578" s="18">
        <v>1452.6</v>
      </c>
      <c r="P578" s="18">
        <v>12.4</v>
      </c>
      <c r="Q578" s="18">
        <v>-186.2</v>
      </c>
      <c r="R578" s="18">
        <v>1458.8</v>
      </c>
      <c r="S578" s="18">
        <f t="shared" si="17"/>
        <v>115800.71999999959</v>
      </c>
      <c r="T578" s="18">
        <f>MAX(0,MAX($S$7:S578))-S578</f>
        <v>0</v>
      </c>
      <c r="U578" s="9" t="s">
        <v>30</v>
      </c>
      <c r="V578" s="11">
        <v>4</v>
      </c>
    </row>
    <row r="579" spans="1:22" x14ac:dyDescent="0.25">
      <c r="A579" s="11">
        <v>573</v>
      </c>
      <c r="B579" s="25">
        <v>45443</v>
      </c>
      <c r="C579" s="9" t="s">
        <v>119</v>
      </c>
      <c r="D579" s="25">
        <v>45443</v>
      </c>
      <c r="E579" s="9" t="s">
        <v>142</v>
      </c>
      <c r="F579" s="9" t="s">
        <v>85</v>
      </c>
      <c r="G579" s="9" t="s">
        <v>17</v>
      </c>
      <c r="H579" s="9" t="s">
        <v>96</v>
      </c>
      <c r="I579" s="11">
        <v>2</v>
      </c>
      <c r="J579" s="26">
        <v>18362.75</v>
      </c>
      <c r="K579" s="26">
        <v>18435</v>
      </c>
      <c r="L579" s="26">
        <v>18282.5</v>
      </c>
      <c r="M579" s="26">
        <v>18435</v>
      </c>
      <c r="N579" s="27">
        <f t="shared" si="16"/>
        <v>72.25</v>
      </c>
      <c r="O579" s="18">
        <v>286.52</v>
      </c>
      <c r="P579" s="18">
        <v>2.48</v>
      </c>
      <c r="Q579" s="18">
        <v>-146.24</v>
      </c>
      <c r="R579" s="18">
        <v>287.76</v>
      </c>
      <c r="S579" s="18">
        <f t="shared" si="17"/>
        <v>116087.2399999996</v>
      </c>
      <c r="T579" s="18">
        <f>MAX(0,MAX($S$7:S579))-S579</f>
        <v>0</v>
      </c>
      <c r="U579" s="9" t="s">
        <v>30</v>
      </c>
      <c r="V579" s="11">
        <v>10</v>
      </c>
    </row>
    <row r="580" spans="1:22" x14ac:dyDescent="0.25">
      <c r="A580" s="11">
        <v>574</v>
      </c>
      <c r="B580" s="25">
        <v>45448</v>
      </c>
      <c r="C580" s="9" t="s">
        <v>83</v>
      </c>
      <c r="D580" s="25">
        <v>45448</v>
      </c>
      <c r="E580" s="9" t="s">
        <v>154</v>
      </c>
      <c r="F580" s="9" t="s">
        <v>85</v>
      </c>
      <c r="G580" s="9" t="s">
        <v>13</v>
      </c>
      <c r="H580" s="9" t="s">
        <v>86</v>
      </c>
      <c r="I580" s="11">
        <v>10</v>
      </c>
      <c r="J580" s="26">
        <v>18857.25</v>
      </c>
      <c r="K580" s="26">
        <v>19007.5</v>
      </c>
      <c r="L580" s="26">
        <v>18777</v>
      </c>
      <c r="M580" s="26">
        <v>19007.5</v>
      </c>
      <c r="N580" s="27">
        <f t="shared" si="16"/>
        <v>150.25</v>
      </c>
      <c r="O580" s="18">
        <v>2992.6</v>
      </c>
      <c r="P580" s="18">
        <v>12.4</v>
      </c>
      <c r="Q580" s="18">
        <v>-1151.2</v>
      </c>
      <c r="R580" s="18">
        <v>2998.8</v>
      </c>
      <c r="S580" s="18">
        <f t="shared" si="17"/>
        <v>119079.8399999996</v>
      </c>
      <c r="T580" s="18">
        <f>MAX(0,MAX($S$7:S580))-S580</f>
        <v>0</v>
      </c>
      <c r="U580" s="9" t="s">
        <v>30</v>
      </c>
      <c r="V580" s="11">
        <v>37</v>
      </c>
    </row>
    <row r="581" spans="1:22" x14ac:dyDescent="0.25">
      <c r="A581" s="11">
        <v>575</v>
      </c>
      <c r="B581" s="25">
        <v>45448</v>
      </c>
      <c r="C581" s="9" t="s">
        <v>154</v>
      </c>
      <c r="D581" s="25">
        <v>45448</v>
      </c>
      <c r="E581" s="9" t="s">
        <v>84</v>
      </c>
      <c r="F581" s="9" t="s">
        <v>85</v>
      </c>
      <c r="G581" s="9" t="s">
        <v>19</v>
      </c>
      <c r="H581" s="9" t="s">
        <v>91</v>
      </c>
      <c r="I581" s="11">
        <v>4</v>
      </c>
      <c r="J581" s="26">
        <v>19012.25</v>
      </c>
      <c r="K581" s="26">
        <v>19053.25</v>
      </c>
      <c r="L581" s="26">
        <v>18932</v>
      </c>
      <c r="M581" s="26">
        <v>19085</v>
      </c>
      <c r="N581" s="27">
        <f t="shared" si="16"/>
        <v>41</v>
      </c>
      <c r="O581" s="18">
        <v>323.04000000000002</v>
      </c>
      <c r="P581" s="18">
        <v>4.96</v>
      </c>
      <c r="Q581" s="18">
        <v>-280.48</v>
      </c>
      <c r="R581" s="18">
        <v>539.52</v>
      </c>
      <c r="S581" s="18">
        <f t="shared" si="17"/>
        <v>119402.8799999996</v>
      </c>
      <c r="T581" s="18">
        <f>MAX(0,MAX($S$7:S581))-S581</f>
        <v>0</v>
      </c>
      <c r="U581" s="9" t="s">
        <v>36</v>
      </c>
      <c r="V581" s="11">
        <v>36</v>
      </c>
    </row>
    <row r="582" spans="1:22" x14ac:dyDescent="0.25">
      <c r="A582" s="11">
        <v>576</v>
      </c>
      <c r="B582" s="25">
        <v>45449</v>
      </c>
      <c r="C582" s="9" t="s">
        <v>100</v>
      </c>
      <c r="D582" s="25">
        <v>45449</v>
      </c>
      <c r="E582" s="9" t="s">
        <v>114</v>
      </c>
      <c r="F582" s="9" t="s">
        <v>89</v>
      </c>
      <c r="G582" s="9" t="s">
        <v>21</v>
      </c>
      <c r="H582" s="9" t="s">
        <v>102</v>
      </c>
      <c r="I582" s="11">
        <v>6</v>
      </c>
      <c r="J582" s="26">
        <v>19101</v>
      </c>
      <c r="K582" s="26">
        <v>19077.25</v>
      </c>
      <c r="L582" s="26">
        <v>19116</v>
      </c>
      <c r="M582" s="26">
        <v>19077.25</v>
      </c>
      <c r="N582" s="27">
        <f t="shared" si="16"/>
        <v>23.75</v>
      </c>
      <c r="O582" s="18">
        <v>277.56</v>
      </c>
      <c r="P582" s="18">
        <v>7.44</v>
      </c>
      <c r="Q582" s="18">
        <v>-39.72</v>
      </c>
      <c r="R582" s="18">
        <v>281.27999999999997</v>
      </c>
      <c r="S582" s="18">
        <f t="shared" si="17"/>
        <v>119680.43999999959</v>
      </c>
      <c r="T582" s="18">
        <f>MAX(0,MAX($S$7:S582))-S582</f>
        <v>0</v>
      </c>
      <c r="U582" s="9" t="s">
        <v>30</v>
      </c>
      <c r="V582" s="11">
        <v>1</v>
      </c>
    </row>
    <row r="583" spans="1:22" x14ac:dyDescent="0.25">
      <c r="A583" s="11">
        <v>577</v>
      </c>
      <c r="B583" s="25">
        <v>45454</v>
      </c>
      <c r="C583" s="9" t="s">
        <v>97</v>
      </c>
      <c r="D583" s="25">
        <v>45454</v>
      </c>
      <c r="E583" s="9" t="s">
        <v>87</v>
      </c>
      <c r="F583" s="9" t="s">
        <v>89</v>
      </c>
      <c r="G583" s="9" t="s">
        <v>15</v>
      </c>
      <c r="H583" s="9" t="s">
        <v>86</v>
      </c>
      <c r="I583" s="11">
        <v>10</v>
      </c>
      <c r="J583" s="26">
        <v>18995.5</v>
      </c>
      <c r="K583" s="26">
        <v>19043.75</v>
      </c>
      <c r="L583" s="26">
        <v>19043.5</v>
      </c>
      <c r="M583" s="26">
        <v>18955</v>
      </c>
      <c r="N583" s="27">
        <f t="shared" ref="N583:N646" si="18">(K583-J583)*IF(F583="Long",1,-1)</f>
        <v>-48.25</v>
      </c>
      <c r="O583" s="18">
        <v>-977.4</v>
      </c>
      <c r="P583" s="18">
        <v>12.4</v>
      </c>
      <c r="Q583" s="18">
        <v>-971.2</v>
      </c>
      <c r="R583" s="18">
        <v>8.8000000000000007</v>
      </c>
      <c r="S583" s="18">
        <f t="shared" si="17"/>
        <v>118703.0399999996</v>
      </c>
      <c r="T583" s="18">
        <f>MAX(0,MAX($S$7:S583))-S583</f>
        <v>977.39999999999418</v>
      </c>
      <c r="U583" s="9" t="s">
        <v>32</v>
      </c>
      <c r="V583" s="11">
        <v>2</v>
      </c>
    </row>
    <row r="584" spans="1:22" x14ac:dyDescent="0.25">
      <c r="A584" s="11">
        <v>578</v>
      </c>
      <c r="B584" s="25">
        <v>45454</v>
      </c>
      <c r="C584" s="9" t="s">
        <v>129</v>
      </c>
      <c r="D584" s="25">
        <v>45454</v>
      </c>
      <c r="E584" s="9" t="s">
        <v>112</v>
      </c>
      <c r="F584" s="9" t="s">
        <v>85</v>
      </c>
      <c r="G584" s="9" t="s">
        <v>13</v>
      </c>
      <c r="H584" s="9" t="s">
        <v>86</v>
      </c>
      <c r="I584" s="11">
        <v>6</v>
      </c>
      <c r="J584" s="26">
        <v>19117.75</v>
      </c>
      <c r="K584" s="26">
        <v>19185</v>
      </c>
      <c r="L584" s="26">
        <v>19037.5</v>
      </c>
      <c r="M584" s="26">
        <v>19185</v>
      </c>
      <c r="N584" s="27">
        <f t="shared" si="18"/>
        <v>67.25</v>
      </c>
      <c r="O584" s="18">
        <v>799.56</v>
      </c>
      <c r="P584" s="18">
        <v>7.44</v>
      </c>
      <c r="Q584" s="18">
        <v>-660.72</v>
      </c>
      <c r="R584" s="18">
        <v>803.28</v>
      </c>
      <c r="S584" s="18">
        <f t="shared" ref="S584:S647" si="19">S583+O584</f>
        <v>119502.5999999996</v>
      </c>
      <c r="T584" s="18">
        <f>MAX(0,MAX($S$7:S584))-S584</f>
        <v>177.83999999999651</v>
      </c>
      <c r="U584" s="9" t="s">
        <v>30</v>
      </c>
      <c r="V584" s="11">
        <v>42</v>
      </c>
    </row>
    <row r="585" spans="1:22" x14ac:dyDescent="0.25">
      <c r="A585" s="11">
        <v>579</v>
      </c>
      <c r="B585" s="25">
        <v>45454</v>
      </c>
      <c r="C585" s="9" t="s">
        <v>112</v>
      </c>
      <c r="D585" s="25">
        <v>45454</v>
      </c>
      <c r="E585" s="9" t="s">
        <v>84</v>
      </c>
      <c r="F585" s="9" t="s">
        <v>85</v>
      </c>
      <c r="G585" s="9" t="s">
        <v>19</v>
      </c>
      <c r="H585" s="9" t="s">
        <v>113</v>
      </c>
      <c r="I585" s="11">
        <v>4</v>
      </c>
      <c r="J585" s="26">
        <v>19182.75</v>
      </c>
      <c r="K585" s="26">
        <v>19236</v>
      </c>
      <c r="L585" s="26">
        <v>19102.5</v>
      </c>
      <c r="M585" s="26">
        <v>19285</v>
      </c>
      <c r="N585" s="27">
        <f t="shared" si="18"/>
        <v>53.25</v>
      </c>
      <c r="O585" s="18">
        <v>421.04</v>
      </c>
      <c r="P585" s="18">
        <v>4.96</v>
      </c>
      <c r="Q585" s="18">
        <v>-4.4800000000000004</v>
      </c>
      <c r="R585" s="18">
        <v>513.52</v>
      </c>
      <c r="S585" s="18">
        <f t="shared" si="19"/>
        <v>119923.63999999959</v>
      </c>
      <c r="T585" s="18">
        <f>MAX(0,MAX($S$7:S585))-S585</f>
        <v>0</v>
      </c>
      <c r="U585" s="9" t="s">
        <v>36</v>
      </c>
      <c r="V585" s="11">
        <v>21</v>
      </c>
    </row>
    <row r="586" spans="1:22" x14ac:dyDescent="0.25">
      <c r="A586" s="11">
        <v>580</v>
      </c>
      <c r="B586" s="25">
        <v>45460</v>
      </c>
      <c r="C586" s="9" t="s">
        <v>130</v>
      </c>
      <c r="D586" s="25">
        <v>45460</v>
      </c>
      <c r="E586" s="9" t="s">
        <v>84</v>
      </c>
      <c r="F586" s="9" t="s">
        <v>89</v>
      </c>
      <c r="G586" s="9" t="s">
        <v>17</v>
      </c>
      <c r="H586" s="9" t="s">
        <v>113</v>
      </c>
      <c r="I586" s="11">
        <v>2</v>
      </c>
      <c r="J586" s="26">
        <v>20219</v>
      </c>
      <c r="K586" s="26">
        <v>20166.5</v>
      </c>
      <c r="L586" s="26">
        <v>20279</v>
      </c>
      <c r="M586" s="26">
        <v>20057.96</v>
      </c>
      <c r="N586" s="27">
        <f t="shared" si="18"/>
        <v>52.5</v>
      </c>
      <c r="O586" s="18">
        <v>207.52</v>
      </c>
      <c r="P586" s="18">
        <v>2.48</v>
      </c>
      <c r="Q586" s="18">
        <v>-173.24</v>
      </c>
      <c r="R586" s="18">
        <v>216.76</v>
      </c>
      <c r="S586" s="18">
        <f t="shared" si="19"/>
        <v>120131.1599999996</v>
      </c>
      <c r="T586" s="18">
        <f>MAX(0,MAX($S$7:S586))-S586</f>
        <v>0</v>
      </c>
      <c r="U586" s="9" t="s">
        <v>36</v>
      </c>
      <c r="V586" s="11">
        <v>22</v>
      </c>
    </row>
    <row r="587" spans="1:22" x14ac:dyDescent="0.25">
      <c r="A587" s="11">
        <v>581</v>
      </c>
      <c r="B587" s="25">
        <v>45461</v>
      </c>
      <c r="C587" s="9" t="s">
        <v>98</v>
      </c>
      <c r="D587" s="25">
        <v>45461</v>
      </c>
      <c r="E587" s="9" t="s">
        <v>84</v>
      </c>
      <c r="F587" s="9" t="s">
        <v>89</v>
      </c>
      <c r="G587" s="9" t="s">
        <v>15</v>
      </c>
      <c r="H587" s="9" t="s">
        <v>86</v>
      </c>
      <c r="I587" s="11">
        <v>6</v>
      </c>
      <c r="J587" s="26">
        <v>20178.75</v>
      </c>
      <c r="K587" s="26">
        <v>20199.75</v>
      </c>
      <c r="L587" s="26">
        <v>20259</v>
      </c>
      <c r="M587" s="26">
        <v>20065</v>
      </c>
      <c r="N587" s="27">
        <f t="shared" si="18"/>
        <v>-21</v>
      </c>
      <c r="O587" s="18">
        <v>-259.44</v>
      </c>
      <c r="P587" s="18">
        <v>7.44</v>
      </c>
      <c r="Q587" s="18">
        <v>-606.72</v>
      </c>
      <c r="R587" s="18">
        <v>617.28</v>
      </c>
      <c r="S587" s="18">
        <f t="shared" si="19"/>
        <v>119871.71999999959</v>
      </c>
      <c r="T587" s="18">
        <f>MAX(0,MAX($S$7:S587))-S587</f>
        <v>259.44000000000233</v>
      </c>
      <c r="U587" s="9" t="s">
        <v>36</v>
      </c>
      <c r="V587" s="11">
        <v>69</v>
      </c>
    </row>
    <row r="588" spans="1:22" x14ac:dyDescent="0.25">
      <c r="A588" s="11">
        <v>582</v>
      </c>
      <c r="B588" s="25">
        <v>45464</v>
      </c>
      <c r="C588" s="9" t="s">
        <v>97</v>
      </c>
      <c r="D588" s="25">
        <v>45464</v>
      </c>
      <c r="E588" s="9" t="s">
        <v>98</v>
      </c>
      <c r="F588" s="9" t="s">
        <v>89</v>
      </c>
      <c r="G588" s="9" t="s">
        <v>15</v>
      </c>
      <c r="H588" s="9" t="s">
        <v>86</v>
      </c>
      <c r="I588" s="11">
        <v>6</v>
      </c>
      <c r="J588" s="26">
        <v>19919.5</v>
      </c>
      <c r="K588" s="26">
        <v>20000</v>
      </c>
      <c r="L588" s="26">
        <v>19999.75</v>
      </c>
      <c r="M588" s="26">
        <v>19815</v>
      </c>
      <c r="N588" s="27">
        <f t="shared" si="18"/>
        <v>-80.5</v>
      </c>
      <c r="O588" s="18">
        <v>-973.44</v>
      </c>
      <c r="P588" s="18">
        <v>7.44</v>
      </c>
      <c r="Q588" s="18">
        <v>-969.72</v>
      </c>
      <c r="R588" s="18">
        <v>47.28</v>
      </c>
      <c r="S588" s="18">
        <f t="shared" si="19"/>
        <v>118898.27999999959</v>
      </c>
      <c r="T588" s="18">
        <f>MAX(0,MAX($S$7:S588))-S588</f>
        <v>1232.8800000000047</v>
      </c>
      <c r="U588" s="9" t="s">
        <v>32</v>
      </c>
      <c r="V588" s="11">
        <v>5</v>
      </c>
    </row>
    <row r="589" spans="1:22" x14ac:dyDescent="0.25">
      <c r="A589" s="11">
        <v>583</v>
      </c>
      <c r="B589" s="25">
        <v>45464</v>
      </c>
      <c r="C589" s="9" t="s">
        <v>94</v>
      </c>
      <c r="D589" s="25">
        <v>45464</v>
      </c>
      <c r="E589" s="9" t="s">
        <v>118</v>
      </c>
      <c r="F589" s="9" t="s">
        <v>89</v>
      </c>
      <c r="G589" s="9" t="s">
        <v>15</v>
      </c>
      <c r="H589" s="9" t="s">
        <v>86</v>
      </c>
      <c r="I589" s="11">
        <v>6</v>
      </c>
      <c r="J589" s="26">
        <v>19958</v>
      </c>
      <c r="K589" s="26">
        <v>20038.5</v>
      </c>
      <c r="L589" s="26">
        <v>20038.25</v>
      </c>
      <c r="M589" s="26">
        <v>19865</v>
      </c>
      <c r="N589" s="27">
        <f t="shared" si="18"/>
        <v>-80.5</v>
      </c>
      <c r="O589" s="18">
        <v>-973.44</v>
      </c>
      <c r="P589" s="18">
        <v>7.44</v>
      </c>
      <c r="Q589" s="18">
        <v>-969.72</v>
      </c>
      <c r="R589" s="18">
        <v>179.28</v>
      </c>
      <c r="S589" s="18">
        <f t="shared" si="19"/>
        <v>117924.83999999959</v>
      </c>
      <c r="T589" s="18">
        <f>MAX(0,MAX($S$7:S589))-S589</f>
        <v>2206.320000000007</v>
      </c>
      <c r="U589" s="9" t="s">
        <v>32</v>
      </c>
      <c r="V589" s="11">
        <v>12</v>
      </c>
    </row>
    <row r="590" spans="1:22" x14ac:dyDescent="0.25">
      <c r="A590" s="11">
        <v>584</v>
      </c>
      <c r="B590" s="25">
        <v>45468</v>
      </c>
      <c r="C590" s="9" t="s">
        <v>100</v>
      </c>
      <c r="D590" s="25">
        <v>45468</v>
      </c>
      <c r="E590" s="9" t="s">
        <v>114</v>
      </c>
      <c r="F590" s="9" t="s">
        <v>89</v>
      </c>
      <c r="G590" s="9" t="s">
        <v>21</v>
      </c>
      <c r="H590" s="9" t="s">
        <v>102</v>
      </c>
      <c r="I590" s="11">
        <v>6</v>
      </c>
      <c r="J590" s="26">
        <v>19824.5</v>
      </c>
      <c r="K590" s="26">
        <v>19842</v>
      </c>
      <c r="L590" s="26">
        <v>19841.75</v>
      </c>
      <c r="M590" s="26">
        <v>19745</v>
      </c>
      <c r="N590" s="27">
        <f t="shared" si="18"/>
        <v>-17.5</v>
      </c>
      <c r="O590" s="18">
        <v>-217.44</v>
      </c>
      <c r="P590" s="18">
        <v>7.44</v>
      </c>
      <c r="Q590" s="18">
        <v>-213.72</v>
      </c>
      <c r="R590" s="18">
        <v>47.28</v>
      </c>
      <c r="S590" s="18">
        <f t="shared" si="19"/>
        <v>117707.39999999959</v>
      </c>
      <c r="T590" s="18">
        <f>MAX(0,MAX($S$7:S590))-S590</f>
        <v>2423.7600000000093</v>
      </c>
      <c r="U590" s="9" t="s">
        <v>32</v>
      </c>
      <c r="V590" s="11">
        <v>1</v>
      </c>
    </row>
    <row r="591" spans="1:22" x14ac:dyDescent="0.25">
      <c r="A591" s="11">
        <v>585</v>
      </c>
      <c r="B591" s="25">
        <v>45468</v>
      </c>
      <c r="C591" s="9" t="s">
        <v>124</v>
      </c>
      <c r="D591" s="25">
        <v>45468</v>
      </c>
      <c r="E591" s="9" t="s">
        <v>84</v>
      </c>
      <c r="F591" s="9" t="s">
        <v>85</v>
      </c>
      <c r="G591" s="9" t="s">
        <v>13</v>
      </c>
      <c r="H591" s="9" t="s">
        <v>86</v>
      </c>
      <c r="I591" s="11">
        <v>6</v>
      </c>
      <c r="J591" s="26">
        <v>19866.5</v>
      </c>
      <c r="K591" s="26">
        <v>19959.5</v>
      </c>
      <c r="L591" s="26">
        <v>19786.25</v>
      </c>
      <c r="M591" s="26">
        <v>20070.5</v>
      </c>
      <c r="N591" s="27">
        <f t="shared" si="18"/>
        <v>93</v>
      </c>
      <c r="O591" s="18">
        <v>1108.56</v>
      </c>
      <c r="P591" s="18">
        <v>7.44</v>
      </c>
      <c r="Q591" s="18">
        <v>-351.72</v>
      </c>
      <c r="R591" s="18">
        <v>1370.28</v>
      </c>
      <c r="S591" s="18">
        <f t="shared" si="19"/>
        <v>118815.95999999958</v>
      </c>
      <c r="T591" s="18">
        <f>MAX(0,MAX($S$7:S591))-S591</f>
        <v>1315.2000000000116</v>
      </c>
      <c r="U591" s="9" t="s">
        <v>36</v>
      </c>
      <c r="V591" s="11">
        <v>61</v>
      </c>
    </row>
    <row r="592" spans="1:22" x14ac:dyDescent="0.25">
      <c r="A592" s="11">
        <v>586</v>
      </c>
      <c r="B592" s="25">
        <v>45469</v>
      </c>
      <c r="C592" s="9" t="s">
        <v>100</v>
      </c>
      <c r="D592" s="25">
        <v>45469</v>
      </c>
      <c r="E592" s="9" t="s">
        <v>114</v>
      </c>
      <c r="F592" s="9" t="s">
        <v>85</v>
      </c>
      <c r="G592" s="9" t="s">
        <v>21</v>
      </c>
      <c r="H592" s="9" t="s">
        <v>102</v>
      </c>
      <c r="I592" s="11">
        <v>6</v>
      </c>
      <c r="J592" s="26">
        <v>19947.5</v>
      </c>
      <c r="K592" s="26">
        <v>19967.25</v>
      </c>
      <c r="L592" s="26">
        <v>19918.25</v>
      </c>
      <c r="M592" s="26">
        <v>19967.25</v>
      </c>
      <c r="N592" s="27">
        <f t="shared" si="18"/>
        <v>19.75</v>
      </c>
      <c r="O592" s="18">
        <v>229.56</v>
      </c>
      <c r="P592" s="18">
        <v>7.44</v>
      </c>
      <c r="Q592" s="18">
        <v>-72.72</v>
      </c>
      <c r="R592" s="18">
        <v>233.28</v>
      </c>
      <c r="S592" s="18">
        <f t="shared" si="19"/>
        <v>119045.51999999958</v>
      </c>
      <c r="T592" s="18">
        <f>MAX(0,MAX($S$7:S592))-S592</f>
        <v>1085.640000000014</v>
      </c>
      <c r="U592" s="9" t="s">
        <v>30</v>
      </c>
      <c r="V592" s="11">
        <v>1</v>
      </c>
    </row>
    <row r="593" spans="1:22" x14ac:dyDescent="0.25">
      <c r="A593" s="11">
        <v>587</v>
      </c>
      <c r="B593" s="25">
        <v>45475</v>
      </c>
      <c r="C593" s="9" t="s">
        <v>111</v>
      </c>
      <c r="D593" s="25">
        <v>45475</v>
      </c>
      <c r="E593" s="9" t="s">
        <v>138</v>
      </c>
      <c r="F593" s="9" t="s">
        <v>85</v>
      </c>
      <c r="G593" s="9" t="s">
        <v>13</v>
      </c>
      <c r="H593" s="9" t="s">
        <v>86</v>
      </c>
      <c r="I593" s="11">
        <v>6</v>
      </c>
      <c r="J593" s="26">
        <v>20095.75</v>
      </c>
      <c r="K593" s="26">
        <v>20258.25</v>
      </c>
      <c r="L593" s="26">
        <v>20015.5</v>
      </c>
      <c r="M593" s="26">
        <v>20258.25</v>
      </c>
      <c r="N593" s="27">
        <f t="shared" si="18"/>
        <v>162.5</v>
      </c>
      <c r="O593" s="18">
        <v>1942.56</v>
      </c>
      <c r="P593" s="18">
        <v>7.44</v>
      </c>
      <c r="Q593" s="18">
        <v>-372.72</v>
      </c>
      <c r="R593" s="18">
        <v>1946.28</v>
      </c>
      <c r="S593" s="18">
        <f t="shared" si="19"/>
        <v>120988.07999999958</v>
      </c>
      <c r="T593" s="18">
        <f>MAX(0,MAX($S$7:S593))-S593</f>
        <v>0</v>
      </c>
      <c r="U593" s="9" t="s">
        <v>30</v>
      </c>
      <c r="V593" s="11">
        <v>47</v>
      </c>
    </row>
    <row r="594" spans="1:22" x14ac:dyDescent="0.25">
      <c r="A594" s="11">
        <v>588</v>
      </c>
      <c r="B594" s="25">
        <v>45476</v>
      </c>
      <c r="C594" s="9" t="s">
        <v>110</v>
      </c>
      <c r="D594" s="25">
        <v>45476</v>
      </c>
      <c r="E594" s="9" t="s">
        <v>158</v>
      </c>
      <c r="F594" s="9" t="s">
        <v>85</v>
      </c>
      <c r="G594" s="9" t="s">
        <v>13</v>
      </c>
      <c r="H594" s="9" t="s">
        <v>86</v>
      </c>
      <c r="I594" s="11">
        <v>6</v>
      </c>
      <c r="J594" s="26">
        <v>20284</v>
      </c>
      <c r="K594" s="26">
        <v>20356.5</v>
      </c>
      <c r="L594" s="26">
        <v>20203.75</v>
      </c>
      <c r="M594" s="26">
        <v>20356.5</v>
      </c>
      <c r="N594" s="27">
        <f t="shared" si="18"/>
        <v>72.5</v>
      </c>
      <c r="O594" s="18">
        <v>862.56</v>
      </c>
      <c r="P594" s="18">
        <v>7.44</v>
      </c>
      <c r="Q594" s="18">
        <v>-483.72</v>
      </c>
      <c r="R594" s="18">
        <v>866.28</v>
      </c>
      <c r="S594" s="18">
        <f t="shared" si="19"/>
        <v>121850.63999999958</v>
      </c>
      <c r="T594" s="18">
        <f>MAX(0,MAX($S$7:S594))-S594</f>
        <v>0</v>
      </c>
      <c r="U594" s="9" t="s">
        <v>30</v>
      </c>
      <c r="V594" s="11">
        <v>20</v>
      </c>
    </row>
    <row r="595" spans="1:22" x14ac:dyDescent="0.25">
      <c r="A595" s="11">
        <v>589</v>
      </c>
      <c r="B595" s="25">
        <v>45481</v>
      </c>
      <c r="C595" s="9" t="s">
        <v>146</v>
      </c>
      <c r="D595" s="25">
        <v>45481</v>
      </c>
      <c r="E595" s="9" t="s">
        <v>84</v>
      </c>
      <c r="F595" s="9" t="s">
        <v>85</v>
      </c>
      <c r="G595" s="9" t="s">
        <v>13</v>
      </c>
      <c r="H595" s="9" t="s">
        <v>86</v>
      </c>
      <c r="I595" s="11">
        <v>6</v>
      </c>
      <c r="J595" s="26">
        <v>20662.5</v>
      </c>
      <c r="K595" s="26">
        <v>20676</v>
      </c>
      <c r="L595" s="26">
        <v>20582.25</v>
      </c>
      <c r="M595" s="26">
        <v>20735</v>
      </c>
      <c r="N595" s="27">
        <f t="shared" si="18"/>
        <v>13.5</v>
      </c>
      <c r="O595" s="18">
        <v>154.56</v>
      </c>
      <c r="P595" s="18">
        <v>7.44</v>
      </c>
      <c r="Q595" s="18">
        <v>-645.72</v>
      </c>
      <c r="R595" s="18">
        <v>305.27999999999997</v>
      </c>
      <c r="S595" s="18">
        <f t="shared" si="19"/>
        <v>122005.19999999958</v>
      </c>
      <c r="T595" s="18">
        <f>MAX(0,MAX($S$7:S595))-S595</f>
        <v>0</v>
      </c>
      <c r="U595" s="9" t="s">
        <v>36</v>
      </c>
      <c r="V595" s="11">
        <v>54</v>
      </c>
    </row>
    <row r="596" spans="1:22" x14ac:dyDescent="0.25">
      <c r="A596" s="11">
        <v>590</v>
      </c>
      <c r="B596" s="25">
        <v>45483</v>
      </c>
      <c r="C596" s="9" t="s">
        <v>87</v>
      </c>
      <c r="D596" s="25">
        <v>45483</v>
      </c>
      <c r="E596" s="9" t="s">
        <v>108</v>
      </c>
      <c r="F596" s="9" t="s">
        <v>85</v>
      </c>
      <c r="G596" s="9" t="s">
        <v>13</v>
      </c>
      <c r="H596" s="9" t="s">
        <v>86</v>
      </c>
      <c r="I596" s="11">
        <v>6</v>
      </c>
      <c r="J596" s="26">
        <v>20775.75</v>
      </c>
      <c r="K596" s="26">
        <v>20885</v>
      </c>
      <c r="L596" s="26">
        <v>20695.5</v>
      </c>
      <c r="M596" s="26">
        <v>20885</v>
      </c>
      <c r="N596" s="27">
        <f t="shared" si="18"/>
        <v>109.25</v>
      </c>
      <c r="O596" s="18">
        <v>1303.56</v>
      </c>
      <c r="P596" s="18">
        <v>7.44</v>
      </c>
      <c r="Q596" s="18">
        <v>-876.72</v>
      </c>
      <c r="R596" s="18">
        <v>1307.28</v>
      </c>
      <c r="S596" s="18">
        <f t="shared" si="19"/>
        <v>123308.75999999957</v>
      </c>
      <c r="T596" s="18">
        <f>MAX(0,MAX($S$7:S596))-S596</f>
        <v>0</v>
      </c>
      <c r="U596" s="9" t="s">
        <v>30</v>
      </c>
      <c r="V596" s="11">
        <v>57</v>
      </c>
    </row>
    <row r="597" spans="1:22" x14ac:dyDescent="0.25">
      <c r="A597" s="11">
        <v>591</v>
      </c>
      <c r="B597" s="25">
        <v>45488</v>
      </c>
      <c r="C597" s="9" t="s">
        <v>100</v>
      </c>
      <c r="D597" s="25">
        <v>45488</v>
      </c>
      <c r="E597" s="9" t="s">
        <v>87</v>
      </c>
      <c r="F597" s="9" t="s">
        <v>89</v>
      </c>
      <c r="G597" s="9" t="s">
        <v>21</v>
      </c>
      <c r="H597" s="9" t="s">
        <v>102</v>
      </c>
      <c r="I597" s="11">
        <v>6</v>
      </c>
      <c r="J597" s="26">
        <v>20598</v>
      </c>
      <c r="K597" s="26">
        <v>20666</v>
      </c>
      <c r="L597" s="26">
        <v>20665.75</v>
      </c>
      <c r="M597" s="26">
        <v>20540.25</v>
      </c>
      <c r="N597" s="27">
        <f t="shared" si="18"/>
        <v>-68</v>
      </c>
      <c r="O597" s="18">
        <v>-823.44</v>
      </c>
      <c r="P597" s="18">
        <v>7.44</v>
      </c>
      <c r="Q597" s="18">
        <v>-819.72</v>
      </c>
      <c r="R597" s="18">
        <v>194.28</v>
      </c>
      <c r="S597" s="18">
        <f t="shared" si="19"/>
        <v>122485.31999999957</v>
      </c>
      <c r="T597" s="18">
        <f>MAX(0,MAX($S$7:S597))-S597</f>
        <v>823.44000000000233</v>
      </c>
      <c r="U597" s="9" t="s">
        <v>32</v>
      </c>
      <c r="V597" s="11">
        <v>4</v>
      </c>
    </row>
    <row r="598" spans="1:22" x14ac:dyDescent="0.25">
      <c r="A598" s="11">
        <v>592</v>
      </c>
      <c r="B598" s="25">
        <v>45488</v>
      </c>
      <c r="C598" s="9" t="s">
        <v>103</v>
      </c>
      <c r="D598" s="25">
        <v>45488</v>
      </c>
      <c r="E598" s="9" t="s">
        <v>124</v>
      </c>
      <c r="F598" s="9" t="s">
        <v>85</v>
      </c>
      <c r="G598" s="9" t="s">
        <v>13</v>
      </c>
      <c r="H598" s="9" t="s">
        <v>86</v>
      </c>
      <c r="I598" s="11">
        <v>6</v>
      </c>
      <c r="J598" s="26">
        <v>20668</v>
      </c>
      <c r="K598" s="26">
        <v>20735</v>
      </c>
      <c r="L598" s="26">
        <v>20587.75</v>
      </c>
      <c r="M598" s="26">
        <v>20735</v>
      </c>
      <c r="N598" s="27">
        <f t="shared" si="18"/>
        <v>67</v>
      </c>
      <c r="O598" s="18">
        <v>796.56</v>
      </c>
      <c r="P598" s="18">
        <v>7.44</v>
      </c>
      <c r="Q598" s="18">
        <v>-225.72</v>
      </c>
      <c r="R598" s="18">
        <v>800.28</v>
      </c>
      <c r="S598" s="18">
        <f t="shared" si="19"/>
        <v>123281.87999999957</v>
      </c>
      <c r="T598" s="18">
        <f>MAX(0,MAX($S$7:S598))-S598</f>
        <v>26.880000000004657</v>
      </c>
      <c r="U598" s="9" t="s">
        <v>30</v>
      </c>
      <c r="V598" s="11">
        <v>10</v>
      </c>
    </row>
    <row r="599" spans="1:22" x14ac:dyDescent="0.25">
      <c r="A599" s="11">
        <v>593</v>
      </c>
      <c r="B599" s="25">
        <v>45489</v>
      </c>
      <c r="C599" s="9" t="s">
        <v>100</v>
      </c>
      <c r="D599" s="25">
        <v>45489</v>
      </c>
      <c r="E599" s="9" t="s">
        <v>83</v>
      </c>
      <c r="F599" s="9" t="s">
        <v>89</v>
      </c>
      <c r="G599" s="9" t="s">
        <v>21</v>
      </c>
      <c r="H599" s="9" t="s">
        <v>102</v>
      </c>
      <c r="I599" s="11">
        <v>6</v>
      </c>
      <c r="J599" s="26">
        <v>20631.5</v>
      </c>
      <c r="K599" s="26">
        <v>20593.5</v>
      </c>
      <c r="L599" s="26">
        <v>20684.25</v>
      </c>
      <c r="M599" s="26">
        <v>20593.5</v>
      </c>
      <c r="N599" s="27">
        <f t="shared" si="18"/>
        <v>38</v>
      </c>
      <c r="O599" s="18">
        <v>448.56</v>
      </c>
      <c r="P599" s="18">
        <v>7.44</v>
      </c>
      <c r="Q599" s="18">
        <v>-213.72</v>
      </c>
      <c r="R599" s="18">
        <v>452.28</v>
      </c>
      <c r="S599" s="18">
        <f t="shared" si="19"/>
        <v>123730.43999999957</v>
      </c>
      <c r="T599" s="18">
        <f>MAX(0,MAX($S$7:S599))-S599</f>
        <v>0</v>
      </c>
      <c r="U599" s="9" t="s">
        <v>30</v>
      </c>
      <c r="V599" s="11">
        <v>3</v>
      </c>
    </row>
    <row r="600" spans="1:22" x14ac:dyDescent="0.25">
      <c r="A600" s="11">
        <v>594</v>
      </c>
      <c r="B600" s="25">
        <v>45489</v>
      </c>
      <c r="C600" s="9" t="s">
        <v>126</v>
      </c>
      <c r="D600" s="25">
        <v>45489</v>
      </c>
      <c r="E600" s="9" t="s">
        <v>84</v>
      </c>
      <c r="F600" s="9" t="s">
        <v>85</v>
      </c>
      <c r="G600" s="9" t="s">
        <v>17</v>
      </c>
      <c r="H600" s="9" t="s">
        <v>113</v>
      </c>
      <c r="I600" s="11">
        <v>2</v>
      </c>
      <c r="J600" s="26">
        <v>20544.5</v>
      </c>
      <c r="K600" s="26">
        <v>20590</v>
      </c>
      <c r="L600" s="26">
        <v>20464.25</v>
      </c>
      <c r="M600" s="26">
        <v>20726</v>
      </c>
      <c r="N600" s="27">
        <f t="shared" si="18"/>
        <v>45.5</v>
      </c>
      <c r="O600" s="18">
        <v>179.52</v>
      </c>
      <c r="P600" s="18">
        <v>2.48</v>
      </c>
      <c r="Q600" s="18">
        <v>-73.239999999999995</v>
      </c>
      <c r="R600" s="18">
        <v>278.76</v>
      </c>
      <c r="S600" s="18">
        <f t="shared" si="19"/>
        <v>123909.95999999957</v>
      </c>
      <c r="T600" s="18">
        <f>MAX(0,MAX($S$7:S600))-S600</f>
        <v>0</v>
      </c>
      <c r="U600" s="9" t="s">
        <v>36</v>
      </c>
      <c r="V600" s="11">
        <v>20</v>
      </c>
    </row>
    <row r="601" spans="1:22" x14ac:dyDescent="0.25">
      <c r="A601" s="11">
        <v>595</v>
      </c>
      <c r="B601" s="25">
        <v>45490</v>
      </c>
      <c r="C601" s="9" t="s">
        <v>87</v>
      </c>
      <c r="D601" s="25">
        <v>45490</v>
      </c>
      <c r="E601" s="9" t="s">
        <v>158</v>
      </c>
      <c r="F601" s="9" t="s">
        <v>89</v>
      </c>
      <c r="G601" s="9" t="s">
        <v>15</v>
      </c>
      <c r="H601" s="9" t="s">
        <v>86</v>
      </c>
      <c r="I601" s="11">
        <v>6</v>
      </c>
      <c r="J601" s="26">
        <v>20155</v>
      </c>
      <c r="K601" s="26">
        <v>20065</v>
      </c>
      <c r="L601" s="26">
        <v>20235.25</v>
      </c>
      <c r="M601" s="26">
        <v>20065</v>
      </c>
      <c r="N601" s="27">
        <f t="shared" si="18"/>
        <v>90</v>
      </c>
      <c r="O601" s="18">
        <v>1072.56</v>
      </c>
      <c r="P601" s="18">
        <v>7.44</v>
      </c>
      <c r="Q601" s="18">
        <v>-297.72000000000003</v>
      </c>
      <c r="R601" s="18">
        <v>1076.28</v>
      </c>
      <c r="S601" s="18">
        <f t="shared" si="19"/>
        <v>124982.51999999957</v>
      </c>
      <c r="T601" s="18">
        <f>MAX(0,MAX($S$7:S601))-S601</f>
        <v>0</v>
      </c>
      <c r="U601" s="9" t="s">
        <v>30</v>
      </c>
      <c r="V601" s="11">
        <v>22</v>
      </c>
    </row>
    <row r="602" spans="1:22" x14ac:dyDescent="0.25">
      <c r="A602" s="11">
        <v>596</v>
      </c>
      <c r="B602" s="25">
        <v>45497</v>
      </c>
      <c r="C602" s="9" t="s">
        <v>83</v>
      </c>
      <c r="D602" s="25">
        <v>45497</v>
      </c>
      <c r="E602" s="9" t="s">
        <v>132</v>
      </c>
      <c r="F602" s="9" t="s">
        <v>89</v>
      </c>
      <c r="G602" s="9" t="s">
        <v>13</v>
      </c>
      <c r="H602" s="9" t="s">
        <v>86</v>
      </c>
      <c r="I602" s="11">
        <v>10</v>
      </c>
      <c r="J602" s="26">
        <v>19512</v>
      </c>
      <c r="K602" s="26">
        <v>19415</v>
      </c>
      <c r="L602" s="26">
        <v>19592.25</v>
      </c>
      <c r="M602" s="26">
        <v>19415</v>
      </c>
      <c r="N602" s="27">
        <f t="shared" si="18"/>
        <v>97</v>
      </c>
      <c r="O602" s="18">
        <v>1927.6</v>
      </c>
      <c r="P602" s="18">
        <v>12.4</v>
      </c>
      <c r="Q602" s="18">
        <v>-236.2</v>
      </c>
      <c r="R602" s="18">
        <v>1933.8</v>
      </c>
      <c r="S602" s="18">
        <f t="shared" si="19"/>
        <v>126910.11999999957</v>
      </c>
      <c r="T602" s="18">
        <f>MAX(0,MAX($S$7:S602))-S602</f>
        <v>0</v>
      </c>
      <c r="U602" s="9" t="s">
        <v>30</v>
      </c>
      <c r="V602" s="11">
        <v>11</v>
      </c>
    </row>
    <row r="603" spans="1:22" x14ac:dyDescent="0.25">
      <c r="A603" s="11">
        <v>597</v>
      </c>
      <c r="B603" s="25">
        <v>45503</v>
      </c>
      <c r="C603" s="9" t="s">
        <v>100</v>
      </c>
      <c r="D603" s="25">
        <v>45503</v>
      </c>
      <c r="E603" s="9" t="s">
        <v>83</v>
      </c>
      <c r="F603" s="9" t="s">
        <v>89</v>
      </c>
      <c r="G603" s="9" t="s">
        <v>21</v>
      </c>
      <c r="H603" s="9" t="s">
        <v>102</v>
      </c>
      <c r="I603" s="11">
        <v>6</v>
      </c>
      <c r="J603" s="26">
        <v>19260.25</v>
      </c>
      <c r="K603" s="26">
        <v>19209</v>
      </c>
      <c r="L603" s="26">
        <v>19319.5</v>
      </c>
      <c r="M603" s="26">
        <v>19209</v>
      </c>
      <c r="N603" s="27">
        <f t="shared" si="18"/>
        <v>51.25</v>
      </c>
      <c r="O603" s="18">
        <v>607.55999999999995</v>
      </c>
      <c r="P603" s="18">
        <v>7.44</v>
      </c>
      <c r="Q603" s="18">
        <v>-84.72</v>
      </c>
      <c r="R603" s="18">
        <v>611.28</v>
      </c>
      <c r="S603" s="18">
        <f t="shared" si="19"/>
        <v>127517.67999999957</v>
      </c>
      <c r="T603" s="18">
        <f>MAX(0,MAX($S$7:S603))-S603</f>
        <v>0</v>
      </c>
      <c r="U603" s="9" t="s">
        <v>30</v>
      </c>
      <c r="V603" s="11">
        <v>3</v>
      </c>
    </row>
    <row r="604" spans="1:22" x14ac:dyDescent="0.25">
      <c r="A604" s="11">
        <v>598</v>
      </c>
      <c r="B604" s="25">
        <v>45510</v>
      </c>
      <c r="C604" s="9" t="s">
        <v>145</v>
      </c>
      <c r="D604" s="25">
        <v>45510</v>
      </c>
      <c r="E604" s="9" t="s">
        <v>164</v>
      </c>
      <c r="F604" s="9" t="s">
        <v>89</v>
      </c>
      <c r="G604" s="9" t="s">
        <v>17</v>
      </c>
      <c r="H604" s="9" t="s">
        <v>96</v>
      </c>
      <c r="I604" s="11">
        <v>2</v>
      </c>
      <c r="J604" s="26">
        <v>18386</v>
      </c>
      <c r="K604" s="26">
        <v>18273.5</v>
      </c>
      <c r="L604" s="26">
        <v>18466.25</v>
      </c>
      <c r="M604" s="26">
        <v>18273.55</v>
      </c>
      <c r="N604" s="27">
        <f t="shared" si="18"/>
        <v>112.5</v>
      </c>
      <c r="O604" s="18">
        <v>447.52</v>
      </c>
      <c r="P604" s="18">
        <v>2.48</v>
      </c>
      <c r="Q604" s="18">
        <v>-28.24</v>
      </c>
      <c r="R604" s="18">
        <v>448.76</v>
      </c>
      <c r="S604" s="18">
        <f t="shared" si="19"/>
        <v>127965.19999999958</v>
      </c>
      <c r="T604" s="18">
        <f>MAX(0,MAX($S$7:S604))-S604</f>
        <v>0</v>
      </c>
      <c r="U604" s="9" t="s">
        <v>30</v>
      </c>
      <c r="V604" s="11">
        <v>4</v>
      </c>
    </row>
    <row r="605" spans="1:22" x14ac:dyDescent="0.25">
      <c r="A605" s="11">
        <v>599</v>
      </c>
      <c r="B605" s="25">
        <v>45516</v>
      </c>
      <c r="C605" s="9" t="s">
        <v>94</v>
      </c>
      <c r="D605" s="25">
        <v>45516</v>
      </c>
      <c r="E605" s="9" t="s">
        <v>118</v>
      </c>
      <c r="F605" s="9" t="s">
        <v>85</v>
      </c>
      <c r="G605" s="9" t="s">
        <v>15</v>
      </c>
      <c r="H605" s="9" t="s">
        <v>86</v>
      </c>
      <c r="I605" s="11">
        <v>6</v>
      </c>
      <c r="J605" s="26">
        <v>18702.75</v>
      </c>
      <c r="K605" s="26">
        <v>18622.25</v>
      </c>
      <c r="L605" s="26">
        <v>18622.5</v>
      </c>
      <c r="M605" s="26">
        <v>18773.25</v>
      </c>
      <c r="N605" s="27">
        <f t="shared" si="18"/>
        <v>-80.5</v>
      </c>
      <c r="O605" s="18">
        <v>-973.44</v>
      </c>
      <c r="P605" s="18">
        <v>7.44</v>
      </c>
      <c r="Q605" s="18">
        <v>-969.72</v>
      </c>
      <c r="R605" s="18">
        <v>749.28</v>
      </c>
      <c r="S605" s="18">
        <f t="shared" si="19"/>
        <v>126991.75999999957</v>
      </c>
      <c r="T605" s="18">
        <f>MAX(0,MAX($S$7:S605))-S605</f>
        <v>973.44000000000233</v>
      </c>
      <c r="U605" s="9" t="s">
        <v>32</v>
      </c>
      <c r="V605" s="11">
        <v>12</v>
      </c>
    </row>
    <row r="606" spans="1:22" x14ac:dyDescent="0.25">
      <c r="A606" s="11">
        <v>600</v>
      </c>
      <c r="B606" s="25">
        <v>45519</v>
      </c>
      <c r="C606" s="9" t="s">
        <v>83</v>
      </c>
      <c r="D606" s="25">
        <v>45519</v>
      </c>
      <c r="E606" s="9" t="s">
        <v>117</v>
      </c>
      <c r="F606" s="9" t="s">
        <v>85</v>
      </c>
      <c r="G606" s="9" t="s">
        <v>15</v>
      </c>
      <c r="H606" s="9" t="s">
        <v>86</v>
      </c>
      <c r="I606" s="11">
        <v>6</v>
      </c>
      <c r="J606" s="26">
        <v>19460.5</v>
      </c>
      <c r="K606" s="26">
        <v>19535</v>
      </c>
      <c r="L606" s="26">
        <v>19380.25</v>
      </c>
      <c r="M606" s="26">
        <v>19535</v>
      </c>
      <c r="N606" s="27">
        <f t="shared" si="18"/>
        <v>74.5</v>
      </c>
      <c r="O606" s="18">
        <v>886.56</v>
      </c>
      <c r="P606" s="18">
        <v>7.44</v>
      </c>
      <c r="Q606" s="18">
        <v>-663.72</v>
      </c>
      <c r="R606" s="18">
        <v>890.28</v>
      </c>
      <c r="S606" s="18">
        <f t="shared" si="19"/>
        <v>127878.31999999957</v>
      </c>
      <c r="T606" s="18">
        <f>MAX(0,MAX($S$7:S606))-S606</f>
        <v>86.880000000004657</v>
      </c>
      <c r="U606" s="9" t="s">
        <v>30</v>
      </c>
      <c r="V606" s="11">
        <v>21</v>
      </c>
    </row>
    <row r="607" spans="1:22" x14ac:dyDescent="0.25">
      <c r="A607" s="11">
        <v>601</v>
      </c>
      <c r="B607" s="25">
        <v>45525</v>
      </c>
      <c r="C607" s="9" t="s">
        <v>83</v>
      </c>
      <c r="D607" s="25">
        <v>45525</v>
      </c>
      <c r="E607" s="9" t="s">
        <v>106</v>
      </c>
      <c r="F607" s="9" t="s">
        <v>85</v>
      </c>
      <c r="G607" s="9" t="s">
        <v>13</v>
      </c>
      <c r="H607" s="9" t="s">
        <v>86</v>
      </c>
      <c r="I607" s="11">
        <v>6</v>
      </c>
      <c r="J607" s="26">
        <v>19880</v>
      </c>
      <c r="K607" s="26">
        <v>19935</v>
      </c>
      <c r="L607" s="26">
        <v>19829.75</v>
      </c>
      <c r="M607" s="26">
        <v>19935</v>
      </c>
      <c r="N607" s="27">
        <f t="shared" si="18"/>
        <v>55</v>
      </c>
      <c r="O607" s="18">
        <v>652.55999999999995</v>
      </c>
      <c r="P607" s="18">
        <v>7.44</v>
      </c>
      <c r="Q607" s="18">
        <v>-552.72</v>
      </c>
      <c r="R607" s="18">
        <v>656.28</v>
      </c>
      <c r="S607" s="18">
        <f t="shared" si="19"/>
        <v>128530.87999999957</v>
      </c>
      <c r="T607" s="18">
        <f>MAX(0,MAX($S$7:S607))-S607</f>
        <v>0</v>
      </c>
      <c r="U607" s="9" t="s">
        <v>30</v>
      </c>
      <c r="V607" s="11">
        <v>8</v>
      </c>
    </row>
    <row r="608" spans="1:22" x14ac:dyDescent="0.25">
      <c r="A608" s="11">
        <v>602</v>
      </c>
      <c r="B608" s="25">
        <v>45525</v>
      </c>
      <c r="C608" s="9" t="s">
        <v>125</v>
      </c>
      <c r="D608" s="25">
        <v>45525</v>
      </c>
      <c r="E608" s="9" t="s">
        <v>115</v>
      </c>
      <c r="F608" s="9" t="s">
        <v>85</v>
      </c>
      <c r="G608" s="9" t="s">
        <v>13</v>
      </c>
      <c r="H608" s="9" t="s">
        <v>86</v>
      </c>
      <c r="I608" s="11">
        <v>6</v>
      </c>
      <c r="J608" s="26">
        <v>19870.75</v>
      </c>
      <c r="K608" s="26">
        <v>19935</v>
      </c>
      <c r="L608" s="26">
        <v>19820.5</v>
      </c>
      <c r="M608" s="26">
        <v>19935</v>
      </c>
      <c r="N608" s="27">
        <f t="shared" si="18"/>
        <v>64.25</v>
      </c>
      <c r="O608" s="18">
        <v>763.56</v>
      </c>
      <c r="P608" s="18">
        <v>7.44</v>
      </c>
      <c r="Q608" s="18">
        <v>-198.72</v>
      </c>
      <c r="R608" s="18">
        <v>767.28</v>
      </c>
      <c r="S608" s="18">
        <f t="shared" si="19"/>
        <v>129294.43999999957</v>
      </c>
      <c r="T608" s="18">
        <f>MAX(0,MAX($S$7:S608))-S608</f>
        <v>0</v>
      </c>
      <c r="U608" s="9" t="s">
        <v>30</v>
      </c>
      <c r="V608" s="11">
        <v>13</v>
      </c>
    </row>
    <row r="609" spans="1:22" x14ac:dyDescent="0.25">
      <c r="A609" s="11">
        <v>603</v>
      </c>
      <c r="B609" s="25">
        <v>45525</v>
      </c>
      <c r="C609" s="9" t="s">
        <v>162</v>
      </c>
      <c r="D609" s="25">
        <v>45525</v>
      </c>
      <c r="E609" s="9" t="s">
        <v>136</v>
      </c>
      <c r="F609" s="9" t="s">
        <v>85</v>
      </c>
      <c r="G609" s="9" t="s">
        <v>19</v>
      </c>
      <c r="H609" s="9" t="s">
        <v>113</v>
      </c>
      <c r="I609" s="11">
        <v>4</v>
      </c>
      <c r="J609" s="26">
        <v>19933</v>
      </c>
      <c r="K609" s="26">
        <v>19852.5</v>
      </c>
      <c r="L609" s="26">
        <v>19852.75</v>
      </c>
      <c r="M609" s="26">
        <v>20035</v>
      </c>
      <c r="N609" s="27">
        <f t="shared" si="18"/>
        <v>-80.5</v>
      </c>
      <c r="O609" s="18">
        <v>-648.96</v>
      </c>
      <c r="P609" s="18">
        <v>4.96</v>
      </c>
      <c r="Q609" s="18">
        <v>-646.48</v>
      </c>
      <c r="R609" s="18">
        <v>157.52000000000001</v>
      </c>
      <c r="S609" s="18">
        <f t="shared" si="19"/>
        <v>128645.47999999956</v>
      </c>
      <c r="T609" s="18">
        <f>MAX(0,MAX($S$7:S609))-S609</f>
        <v>648.9600000000064</v>
      </c>
      <c r="U609" s="9" t="s">
        <v>32</v>
      </c>
      <c r="V609" s="11">
        <v>11</v>
      </c>
    </row>
    <row r="610" spans="1:22" x14ac:dyDescent="0.25">
      <c r="A610" s="11">
        <v>604</v>
      </c>
      <c r="B610" s="25">
        <v>45526</v>
      </c>
      <c r="C610" s="9" t="s">
        <v>100</v>
      </c>
      <c r="D610" s="25">
        <v>45526</v>
      </c>
      <c r="E610" s="9" t="s">
        <v>103</v>
      </c>
      <c r="F610" s="9" t="s">
        <v>89</v>
      </c>
      <c r="G610" s="9" t="s">
        <v>21</v>
      </c>
      <c r="H610" s="9" t="s">
        <v>102</v>
      </c>
      <c r="I610" s="11">
        <v>6</v>
      </c>
      <c r="J610" s="26">
        <v>19986.25</v>
      </c>
      <c r="K610" s="26">
        <v>19906</v>
      </c>
      <c r="L610" s="26">
        <v>20026</v>
      </c>
      <c r="M610" s="26">
        <v>19906</v>
      </c>
      <c r="N610" s="27">
        <f t="shared" si="18"/>
        <v>80.25</v>
      </c>
      <c r="O610" s="18">
        <v>955.56</v>
      </c>
      <c r="P610" s="18">
        <v>7.44</v>
      </c>
      <c r="Q610" s="18">
        <v>-276.72000000000003</v>
      </c>
      <c r="R610" s="18">
        <v>959.28</v>
      </c>
      <c r="S610" s="18">
        <f t="shared" si="19"/>
        <v>129601.03999999956</v>
      </c>
      <c r="T610" s="18">
        <f>MAX(0,MAX($S$7:S610))-S610</f>
        <v>0</v>
      </c>
      <c r="U610" s="9" t="s">
        <v>30</v>
      </c>
      <c r="V610" s="11">
        <v>5</v>
      </c>
    </row>
    <row r="611" spans="1:22" x14ac:dyDescent="0.25">
      <c r="A611" s="11">
        <v>605</v>
      </c>
      <c r="B611" s="25">
        <v>45527</v>
      </c>
      <c r="C611" s="9" t="s">
        <v>100</v>
      </c>
      <c r="D611" s="25">
        <v>45527</v>
      </c>
      <c r="E611" s="9" t="s">
        <v>87</v>
      </c>
      <c r="F611" s="9" t="s">
        <v>89</v>
      </c>
      <c r="G611" s="9" t="s">
        <v>21</v>
      </c>
      <c r="H611" s="9" t="s">
        <v>102</v>
      </c>
      <c r="I611" s="11">
        <v>6</v>
      </c>
      <c r="J611" s="26">
        <v>19718.75</v>
      </c>
      <c r="K611" s="26">
        <v>19765</v>
      </c>
      <c r="L611" s="26">
        <v>19764.75</v>
      </c>
      <c r="M611" s="26">
        <v>19584.75</v>
      </c>
      <c r="N611" s="27">
        <f t="shared" si="18"/>
        <v>-46.25</v>
      </c>
      <c r="O611" s="18">
        <v>-562.44000000000005</v>
      </c>
      <c r="P611" s="18">
        <v>7.44</v>
      </c>
      <c r="Q611" s="18">
        <v>-558.72</v>
      </c>
      <c r="R611" s="18">
        <v>0</v>
      </c>
      <c r="S611" s="18">
        <f t="shared" si="19"/>
        <v>129038.59999999955</v>
      </c>
      <c r="T611" s="18">
        <f>MAX(0,MAX($S$7:S611))-S611</f>
        <v>562.44000000000233</v>
      </c>
      <c r="U611" s="9" t="s">
        <v>32</v>
      </c>
      <c r="V611" s="11">
        <v>4</v>
      </c>
    </row>
    <row r="612" spans="1:22" x14ac:dyDescent="0.25">
      <c r="A612" s="11">
        <v>606</v>
      </c>
      <c r="B612" s="25">
        <v>45527</v>
      </c>
      <c r="C612" s="9" t="s">
        <v>147</v>
      </c>
      <c r="D612" s="25">
        <v>45527</v>
      </c>
      <c r="E612" s="9" t="s">
        <v>117</v>
      </c>
      <c r="F612" s="9" t="s">
        <v>85</v>
      </c>
      <c r="G612" s="9" t="s">
        <v>13</v>
      </c>
      <c r="H612" s="9" t="s">
        <v>86</v>
      </c>
      <c r="I612" s="11">
        <v>6</v>
      </c>
      <c r="J612" s="26">
        <v>19790</v>
      </c>
      <c r="K612" s="26">
        <v>19739.5</v>
      </c>
      <c r="L612" s="26">
        <v>19739.75</v>
      </c>
      <c r="M612" s="26">
        <v>19967</v>
      </c>
      <c r="N612" s="27">
        <f t="shared" si="18"/>
        <v>-50.5</v>
      </c>
      <c r="O612" s="18">
        <v>-613.44000000000005</v>
      </c>
      <c r="P612" s="18">
        <v>7.44</v>
      </c>
      <c r="Q612" s="18">
        <v>-609.72</v>
      </c>
      <c r="R612" s="18">
        <v>338.28</v>
      </c>
      <c r="S612" s="18">
        <f t="shared" si="19"/>
        <v>128425.15999999955</v>
      </c>
      <c r="T612" s="18">
        <f>MAX(0,MAX($S$7:S612))-S612</f>
        <v>1175.8800000000047</v>
      </c>
      <c r="U612" s="9" t="s">
        <v>32</v>
      </c>
      <c r="V612" s="11">
        <v>5</v>
      </c>
    </row>
    <row r="613" spans="1:22" x14ac:dyDescent="0.25">
      <c r="A613" s="11">
        <v>607</v>
      </c>
      <c r="B613" s="25">
        <v>45530</v>
      </c>
      <c r="C613" s="9" t="s">
        <v>103</v>
      </c>
      <c r="D613" s="25">
        <v>45530</v>
      </c>
      <c r="E613" s="9" t="s">
        <v>101</v>
      </c>
      <c r="F613" s="9" t="s">
        <v>89</v>
      </c>
      <c r="G613" s="9" t="s">
        <v>15</v>
      </c>
      <c r="H613" s="9" t="s">
        <v>86</v>
      </c>
      <c r="I613" s="11">
        <v>6</v>
      </c>
      <c r="J613" s="26">
        <v>19656.5</v>
      </c>
      <c r="K613" s="26">
        <v>19557</v>
      </c>
      <c r="L613" s="26">
        <v>19736.75</v>
      </c>
      <c r="M613" s="26">
        <v>19557</v>
      </c>
      <c r="N613" s="27">
        <f t="shared" si="18"/>
        <v>99.5</v>
      </c>
      <c r="O613" s="18">
        <v>1186.56</v>
      </c>
      <c r="P613" s="18">
        <v>7.44</v>
      </c>
      <c r="Q613" s="18">
        <v>-150.72</v>
      </c>
      <c r="R613" s="18">
        <v>1190.28</v>
      </c>
      <c r="S613" s="18">
        <f t="shared" si="19"/>
        <v>129611.71999999955</v>
      </c>
      <c r="T613" s="18">
        <f>MAX(0,MAX($S$7:S613))-S613</f>
        <v>0</v>
      </c>
      <c r="U613" s="9" t="s">
        <v>30</v>
      </c>
      <c r="V613" s="11">
        <v>5</v>
      </c>
    </row>
    <row r="614" spans="1:22" x14ac:dyDescent="0.25">
      <c r="A614" s="11">
        <v>608</v>
      </c>
      <c r="B614" s="25">
        <v>45530</v>
      </c>
      <c r="C614" s="9" t="s">
        <v>92</v>
      </c>
      <c r="D614" s="25">
        <v>45530</v>
      </c>
      <c r="E614" s="9" t="s">
        <v>141</v>
      </c>
      <c r="F614" s="9" t="s">
        <v>89</v>
      </c>
      <c r="G614" s="9" t="s">
        <v>19</v>
      </c>
      <c r="H614" s="9" t="s">
        <v>91</v>
      </c>
      <c r="I614" s="11">
        <v>4</v>
      </c>
      <c r="J614" s="26">
        <v>19556</v>
      </c>
      <c r="K614" s="26">
        <v>19515</v>
      </c>
      <c r="L614" s="26">
        <v>19610.75</v>
      </c>
      <c r="M614" s="26">
        <v>19515</v>
      </c>
      <c r="N614" s="27">
        <f t="shared" si="18"/>
        <v>41</v>
      </c>
      <c r="O614" s="18">
        <v>323.04000000000002</v>
      </c>
      <c r="P614" s="18">
        <v>4.96</v>
      </c>
      <c r="Q614" s="18">
        <v>-140.47999999999999</v>
      </c>
      <c r="R614" s="18">
        <v>325.52</v>
      </c>
      <c r="S614" s="18">
        <f t="shared" si="19"/>
        <v>129934.75999999954</v>
      </c>
      <c r="T614" s="18">
        <f>MAX(0,MAX($S$7:S614))-S614</f>
        <v>0</v>
      </c>
      <c r="U614" s="9" t="s">
        <v>30</v>
      </c>
      <c r="V614" s="11">
        <v>6</v>
      </c>
    </row>
    <row r="615" spans="1:22" x14ac:dyDescent="0.25">
      <c r="A615" s="11">
        <v>609</v>
      </c>
      <c r="B615" s="25">
        <v>45532</v>
      </c>
      <c r="C615" s="9" t="s">
        <v>95</v>
      </c>
      <c r="D615" s="25">
        <v>45532</v>
      </c>
      <c r="E615" s="9" t="s">
        <v>84</v>
      </c>
      <c r="F615" s="9" t="s">
        <v>85</v>
      </c>
      <c r="G615" s="9" t="s">
        <v>17</v>
      </c>
      <c r="H615" s="9" t="s">
        <v>96</v>
      </c>
      <c r="I615" s="11">
        <v>2</v>
      </c>
      <c r="J615" s="26">
        <v>19387.75</v>
      </c>
      <c r="K615" s="26">
        <v>19406</v>
      </c>
      <c r="L615" s="26">
        <v>19307.5</v>
      </c>
      <c r="M615" s="26">
        <v>19485</v>
      </c>
      <c r="N615" s="27">
        <f t="shared" si="18"/>
        <v>18.25</v>
      </c>
      <c r="O615" s="18">
        <v>70.52</v>
      </c>
      <c r="P615" s="18">
        <v>2.48</v>
      </c>
      <c r="Q615" s="18">
        <v>-18.239999999999998</v>
      </c>
      <c r="R615" s="18">
        <v>372.76</v>
      </c>
      <c r="S615" s="18">
        <f t="shared" si="19"/>
        <v>130005.27999999955</v>
      </c>
      <c r="T615" s="18">
        <f>MAX(0,MAX($S$7:S615))-S615</f>
        <v>0</v>
      </c>
      <c r="U615" s="9" t="s">
        <v>36</v>
      </c>
      <c r="V615" s="11">
        <v>14</v>
      </c>
    </row>
    <row r="616" spans="1:22" x14ac:dyDescent="0.25">
      <c r="A616" s="11">
        <v>610</v>
      </c>
      <c r="B616" s="25">
        <v>45537</v>
      </c>
      <c r="C616" s="9" t="s">
        <v>117</v>
      </c>
      <c r="D616" s="25">
        <v>45537</v>
      </c>
      <c r="E616" s="9" t="s">
        <v>151</v>
      </c>
      <c r="F616" s="9" t="s">
        <v>85</v>
      </c>
      <c r="G616" s="9" t="s">
        <v>13</v>
      </c>
      <c r="H616" s="9" t="s">
        <v>86</v>
      </c>
      <c r="I616" s="11">
        <v>6</v>
      </c>
      <c r="J616" s="26">
        <v>19649.5</v>
      </c>
      <c r="K616" s="26">
        <v>19680</v>
      </c>
      <c r="L616" s="26">
        <v>19599.25</v>
      </c>
      <c r="M616" s="26">
        <v>19685</v>
      </c>
      <c r="N616" s="27">
        <f t="shared" si="18"/>
        <v>30.5</v>
      </c>
      <c r="O616" s="18">
        <v>358.56</v>
      </c>
      <c r="P616" s="18">
        <v>7.44</v>
      </c>
      <c r="Q616" s="18">
        <v>-264.72000000000003</v>
      </c>
      <c r="R616" s="18">
        <v>380.28</v>
      </c>
      <c r="S616" s="18">
        <f t="shared" si="19"/>
        <v>130363.83999999955</v>
      </c>
      <c r="T616" s="18">
        <f>MAX(0,MAX($S$7:S616))-S616</f>
        <v>0</v>
      </c>
      <c r="U616" s="9" t="s">
        <v>36</v>
      </c>
      <c r="V616" s="11">
        <v>16</v>
      </c>
    </row>
    <row r="617" spans="1:22" x14ac:dyDescent="0.25">
      <c r="A617" s="11">
        <v>611</v>
      </c>
      <c r="B617" s="25">
        <v>45538</v>
      </c>
      <c r="C617" s="9" t="s">
        <v>110</v>
      </c>
      <c r="D617" s="25">
        <v>45538</v>
      </c>
      <c r="E617" s="9" t="s">
        <v>132</v>
      </c>
      <c r="F617" s="9" t="s">
        <v>89</v>
      </c>
      <c r="G617" s="9" t="s">
        <v>15</v>
      </c>
      <c r="H617" s="9" t="s">
        <v>86</v>
      </c>
      <c r="I617" s="11">
        <v>6</v>
      </c>
      <c r="J617" s="26">
        <v>19292.75</v>
      </c>
      <c r="K617" s="26">
        <v>19169</v>
      </c>
      <c r="L617" s="26">
        <v>19373</v>
      </c>
      <c r="M617" s="26">
        <v>19169.04</v>
      </c>
      <c r="N617" s="27">
        <f t="shared" si="18"/>
        <v>123.75</v>
      </c>
      <c r="O617" s="18">
        <v>1477.56</v>
      </c>
      <c r="P617" s="18">
        <v>7.44</v>
      </c>
      <c r="Q617" s="18">
        <v>-567.72</v>
      </c>
      <c r="R617" s="18">
        <v>1481.28</v>
      </c>
      <c r="S617" s="18">
        <f t="shared" si="19"/>
        <v>131841.39999999956</v>
      </c>
      <c r="T617" s="18">
        <f>MAX(0,MAX($S$7:S617))-S617</f>
        <v>0</v>
      </c>
      <c r="U617" s="9" t="s">
        <v>30</v>
      </c>
      <c r="V617" s="11">
        <v>8</v>
      </c>
    </row>
    <row r="618" spans="1:22" x14ac:dyDescent="0.25">
      <c r="A618" s="11">
        <v>612</v>
      </c>
      <c r="B618" s="25">
        <v>45539</v>
      </c>
      <c r="C618" s="9" t="s">
        <v>100</v>
      </c>
      <c r="D618" s="25">
        <v>45539</v>
      </c>
      <c r="E618" s="9" t="s">
        <v>87</v>
      </c>
      <c r="F618" s="9" t="s">
        <v>85</v>
      </c>
      <c r="G618" s="9" t="s">
        <v>21</v>
      </c>
      <c r="H618" s="9" t="s">
        <v>102</v>
      </c>
      <c r="I618" s="11">
        <v>6</v>
      </c>
      <c r="J618" s="26">
        <v>18944</v>
      </c>
      <c r="K618" s="26">
        <v>18859.5</v>
      </c>
      <c r="L618" s="26">
        <v>18859.75</v>
      </c>
      <c r="M618" s="26">
        <v>19012</v>
      </c>
      <c r="N618" s="27">
        <f t="shared" si="18"/>
        <v>-84.5</v>
      </c>
      <c r="O618" s="18">
        <v>-1021.44</v>
      </c>
      <c r="P618" s="18">
        <v>7.44</v>
      </c>
      <c r="Q618" s="18">
        <v>-1017.72</v>
      </c>
      <c r="R618" s="18">
        <v>560.28</v>
      </c>
      <c r="S618" s="18">
        <f t="shared" si="19"/>
        <v>130819.95999999956</v>
      </c>
      <c r="T618" s="18">
        <f>MAX(0,MAX($S$7:S618))-S618</f>
        <v>1021.4400000000023</v>
      </c>
      <c r="U618" s="9" t="s">
        <v>32</v>
      </c>
      <c r="V618" s="11">
        <v>4</v>
      </c>
    </row>
    <row r="619" spans="1:22" x14ac:dyDescent="0.25">
      <c r="A619" s="11">
        <v>613</v>
      </c>
      <c r="B619" s="25">
        <v>45554</v>
      </c>
      <c r="C619" s="9" t="s">
        <v>99</v>
      </c>
      <c r="D619" s="25">
        <v>45554</v>
      </c>
      <c r="E619" s="9" t="s">
        <v>107</v>
      </c>
      <c r="F619" s="9" t="s">
        <v>85</v>
      </c>
      <c r="G619" s="9" t="s">
        <v>15</v>
      </c>
      <c r="H619" s="9" t="s">
        <v>86</v>
      </c>
      <c r="I619" s="11">
        <v>6</v>
      </c>
      <c r="J619" s="26">
        <v>20129.25</v>
      </c>
      <c r="K619" s="26">
        <v>20048.75</v>
      </c>
      <c r="L619" s="26">
        <v>20049</v>
      </c>
      <c r="M619" s="26">
        <v>20235</v>
      </c>
      <c r="N619" s="27">
        <f t="shared" si="18"/>
        <v>-80.5</v>
      </c>
      <c r="O619" s="18">
        <v>-973.44</v>
      </c>
      <c r="P619" s="18">
        <v>7.44</v>
      </c>
      <c r="Q619" s="18">
        <v>-969.72</v>
      </c>
      <c r="R619" s="18">
        <v>347.28</v>
      </c>
      <c r="S619" s="18">
        <f t="shared" si="19"/>
        <v>129846.51999999955</v>
      </c>
      <c r="T619" s="18">
        <f>MAX(0,MAX($S$7:S619))-S619</f>
        <v>1994.8800000000047</v>
      </c>
      <c r="U619" s="9" t="s">
        <v>32</v>
      </c>
      <c r="V619" s="11">
        <v>7</v>
      </c>
    </row>
    <row r="620" spans="1:22" x14ac:dyDescent="0.25">
      <c r="A620" s="11">
        <v>614</v>
      </c>
      <c r="B620" s="25">
        <v>45555</v>
      </c>
      <c r="C620" s="9" t="s">
        <v>100</v>
      </c>
      <c r="D620" s="25">
        <v>45555</v>
      </c>
      <c r="E620" s="9" t="s">
        <v>97</v>
      </c>
      <c r="F620" s="9" t="s">
        <v>85</v>
      </c>
      <c r="G620" s="9" t="s">
        <v>21</v>
      </c>
      <c r="H620" s="9" t="s">
        <v>102</v>
      </c>
      <c r="I620" s="11">
        <v>6</v>
      </c>
      <c r="J620" s="26">
        <v>20045</v>
      </c>
      <c r="K620" s="26">
        <v>20029.75</v>
      </c>
      <c r="L620" s="26">
        <v>20030</v>
      </c>
      <c r="M620" s="26">
        <v>20081.75</v>
      </c>
      <c r="N620" s="27">
        <f t="shared" si="18"/>
        <v>-15.25</v>
      </c>
      <c r="O620" s="18">
        <v>-190.44</v>
      </c>
      <c r="P620" s="18">
        <v>7.44</v>
      </c>
      <c r="Q620" s="18">
        <v>-186.72</v>
      </c>
      <c r="R620" s="18">
        <v>257.27999999999997</v>
      </c>
      <c r="S620" s="18">
        <f t="shared" si="19"/>
        <v>129656.07999999955</v>
      </c>
      <c r="T620" s="18">
        <f>MAX(0,MAX($S$7:S620))-S620</f>
        <v>2185.320000000007</v>
      </c>
      <c r="U620" s="9" t="s">
        <v>32</v>
      </c>
      <c r="V620" s="11">
        <v>2</v>
      </c>
    </row>
    <row r="621" spans="1:22" x14ac:dyDescent="0.25">
      <c r="A621" s="11">
        <v>615</v>
      </c>
      <c r="B621" s="25">
        <v>45558</v>
      </c>
      <c r="C621" s="9" t="s">
        <v>100</v>
      </c>
      <c r="D621" s="25">
        <v>45558</v>
      </c>
      <c r="E621" s="9" t="s">
        <v>114</v>
      </c>
      <c r="F621" s="9" t="s">
        <v>89</v>
      </c>
      <c r="G621" s="9" t="s">
        <v>21</v>
      </c>
      <c r="H621" s="9" t="s">
        <v>102</v>
      </c>
      <c r="I621" s="11">
        <v>6</v>
      </c>
      <c r="J621" s="26">
        <v>20063</v>
      </c>
      <c r="K621" s="26">
        <v>20087</v>
      </c>
      <c r="L621" s="26">
        <v>20086.75</v>
      </c>
      <c r="M621" s="26">
        <v>20033</v>
      </c>
      <c r="N621" s="27">
        <f t="shared" si="18"/>
        <v>-24</v>
      </c>
      <c r="O621" s="18">
        <v>-295.44</v>
      </c>
      <c r="P621" s="18">
        <v>7.44</v>
      </c>
      <c r="Q621" s="18">
        <v>-291.72000000000003</v>
      </c>
      <c r="R621" s="18">
        <v>257.27999999999997</v>
      </c>
      <c r="S621" s="18">
        <f t="shared" si="19"/>
        <v>129360.63999999955</v>
      </c>
      <c r="T621" s="18">
        <f>MAX(0,MAX($S$7:S621))-S621</f>
        <v>2480.7600000000093</v>
      </c>
      <c r="U621" s="9" t="s">
        <v>32</v>
      </c>
      <c r="V621" s="11">
        <v>1</v>
      </c>
    </row>
    <row r="622" spans="1:22" x14ac:dyDescent="0.25">
      <c r="A622" s="11">
        <v>616</v>
      </c>
      <c r="B622" s="25">
        <v>45559</v>
      </c>
      <c r="C622" s="9" t="s">
        <v>166</v>
      </c>
      <c r="D622" s="25">
        <v>45559</v>
      </c>
      <c r="E622" s="9" t="s">
        <v>84</v>
      </c>
      <c r="F622" s="9" t="s">
        <v>85</v>
      </c>
      <c r="G622" s="9" t="s">
        <v>13</v>
      </c>
      <c r="H622" s="9" t="s">
        <v>86</v>
      </c>
      <c r="I622" s="11">
        <v>10</v>
      </c>
      <c r="J622" s="26">
        <v>20180.75</v>
      </c>
      <c r="K622" s="26">
        <v>20170.25</v>
      </c>
      <c r="L622" s="26">
        <v>20100.5</v>
      </c>
      <c r="M622" s="26">
        <v>20285</v>
      </c>
      <c r="N622" s="27">
        <f t="shared" si="18"/>
        <v>-10.5</v>
      </c>
      <c r="O622" s="18">
        <v>-222.4</v>
      </c>
      <c r="P622" s="18">
        <v>12.4</v>
      </c>
      <c r="Q622" s="18">
        <v>-1446.2</v>
      </c>
      <c r="R622" s="18">
        <v>258.8</v>
      </c>
      <c r="S622" s="18">
        <f t="shared" si="19"/>
        <v>129138.23999999955</v>
      </c>
      <c r="T622" s="18">
        <f>MAX(0,MAX($S$7:S622))-S622</f>
        <v>2703.1600000000035</v>
      </c>
      <c r="U622" s="9" t="s">
        <v>36</v>
      </c>
      <c r="V622" s="11">
        <v>34</v>
      </c>
    </row>
    <row r="623" spans="1:22" x14ac:dyDescent="0.25">
      <c r="A623" s="11">
        <v>617</v>
      </c>
      <c r="B623" s="25">
        <v>45560</v>
      </c>
      <c r="C623" s="9" t="s">
        <v>83</v>
      </c>
      <c r="D623" s="25">
        <v>45560</v>
      </c>
      <c r="E623" s="9" t="s">
        <v>154</v>
      </c>
      <c r="F623" s="9" t="s">
        <v>85</v>
      </c>
      <c r="G623" s="9" t="s">
        <v>13</v>
      </c>
      <c r="H623" s="9" t="s">
        <v>96</v>
      </c>
      <c r="I623" s="11">
        <v>6</v>
      </c>
      <c r="J623" s="26">
        <v>20232.5</v>
      </c>
      <c r="K623" s="26">
        <v>20152</v>
      </c>
      <c r="L623" s="26">
        <v>20152.25</v>
      </c>
      <c r="M623" s="26">
        <v>20335</v>
      </c>
      <c r="N623" s="27">
        <f t="shared" si="18"/>
        <v>-80.5</v>
      </c>
      <c r="O623" s="18">
        <v>-973.44</v>
      </c>
      <c r="P623" s="18">
        <v>7.44</v>
      </c>
      <c r="Q623" s="18">
        <v>-969.72</v>
      </c>
      <c r="R623" s="18">
        <v>479.28</v>
      </c>
      <c r="S623" s="18">
        <f t="shared" si="19"/>
        <v>128164.79999999955</v>
      </c>
      <c r="T623" s="18">
        <f>MAX(0,MAX($S$7:S623))-S623</f>
        <v>3676.6000000000058</v>
      </c>
      <c r="U623" s="9" t="s">
        <v>32</v>
      </c>
      <c r="V623" s="11">
        <v>37</v>
      </c>
    </row>
    <row r="624" spans="1:22" x14ac:dyDescent="0.25">
      <c r="A624" s="11">
        <v>618</v>
      </c>
      <c r="B624" s="25">
        <v>45566</v>
      </c>
      <c r="C624" s="9" t="s">
        <v>103</v>
      </c>
      <c r="D624" s="25">
        <v>45566</v>
      </c>
      <c r="E624" s="9" t="s">
        <v>99</v>
      </c>
      <c r="F624" s="9" t="s">
        <v>89</v>
      </c>
      <c r="G624" s="9" t="s">
        <v>15</v>
      </c>
      <c r="H624" s="9" t="s">
        <v>86</v>
      </c>
      <c r="I624" s="11">
        <v>10</v>
      </c>
      <c r="J624" s="26">
        <v>19962</v>
      </c>
      <c r="K624" s="26">
        <v>19888.75</v>
      </c>
      <c r="L624" s="26">
        <v>20042.25</v>
      </c>
      <c r="M624" s="26">
        <v>19888.75</v>
      </c>
      <c r="N624" s="27">
        <f t="shared" si="18"/>
        <v>73.25</v>
      </c>
      <c r="O624" s="18">
        <v>1452.6</v>
      </c>
      <c r="P624" s="18">
        <v>12.4</v>
      </c>
      <c r="Q624" s="18">
        <v>-471.2</v>
      </c>
      <c r="R624" s="18">
        <v>1458.8</v>
      </c>
      <c r="S624" s="18">
        <f t="shared" si="19"/>
        <v>129617.39999999956</v>
      </c>
      <c r="T624" s="18">
        <f>MAX(0,MAX($S$7:S624))-S624</f>
        <v>2224</v>
      </c>
      <c r="U624" s="9" t="s">
        <v>30</v>
      </c>
      <c r="V624" s="11">
        <v>4</v>
      </c>
    </row>
    <row r="625" spans="1:22" x14ac:dyDescent="0.25">
      <c r="A625" s="11">
        <v>619</v>
      </c>
      <c r="B625" s="25">
        <v>45573</v>
      </c>
      <c r="C625" s="9" t="s">
        <v>87</v>
      </c>
      <c r="D625" s="25">
        <v>45573</v>
      </c>
      <c r="E625" s="9" t="s">
        <v>157</v>
      </c>
      <c r="F625" s="9" t="s">
        <v>85</v>
      </c>
      <c r="G625" s="9" t="s">
        <v>15</v>
      </c>
      <c r="H625" s="9" t="s">
        <v>86</v>
      </c>
      <c r="I625" s="11">
        <v>10</v>
      </c>
      <c r="J625" s="26">
        <v>20187.75</v>
      </c>
      <c r="K625" s="26">
        <v>20189.25</v>
      </c>
      <c r="L625" s="26">
        <v>20107.5</v>
      </c>
      <c r="M625" s="26">
        <v>20285</v>
      </c>
      <c r="N625" s="27">
        <f t="shared" si="18"/>
        <v>1.5</v>
      </c>
      <c r="O625" s="18">
        <v>17.600000000000001</v>
      </c>
      <c r="P625" s="18">
        <v>12.4</v>
      </c>
      <c r="Q625" s="18">
        <v>-651.20000000000005</v>
      </c>
      <c r="R625" s="18">
        <v>1723.8</v>
      </c>
      <c r="S625" s="18">
        <f t="shared" si="19"/>
        <v>129634.99999999956</v>
      </c>
      <c r="T625" s="18">
        <f>MAX(0,MAX($S$7:S625))-S625</f>
        <v>2206.3999999999942</v>
      </c>
      <c r="U625" s="9" t="s">
        <v>34</v>
      </c>
      <c r="V625" s="11">
        <v>37</v>
      </c>
    </row>
    <row r="626" spans="1:22" x14ac:dyDescent="0.25">
      <c r="A626" s="11">
        <v>620</v>
      </c>
      <c r="B626" s="25">
        <v>45573</v>
      </c>
      <c r="C626" s="9" t="s">
        <v>139</v>
      </c>
      <c r="D626" s="25">
        <v>45573</v>
      </c>
      <c r="E626" s="9" t="s">
        <v>164</v>
      </c>
      <c r="F626" s="9" t="s">
        <v>85</v>
      </c>
      <c r="G626" s="9" t="s">
        <v>19</v>
      </c>
      <c r="H626" s="9" t="s">
        <v>91</v>
      </c>
      <c r="I626" s="11">
        <v>4</v>
      </c>
      <c r="J626" s="26">
        <v>20198.75</v>
      </c>
      <c r="K626" s="26">
        <v>20285</v>
      </c>
      <c r="L626" s="26">
        <v>20118.5</v>
      </c>
      <c r="M626" s="26">
        <v>20285</v>
      </c>
      <c r="N626" s="27">
        <f t="shared" si="18"/>
        <v>86.25</v>
      </c>
      <c r="O626" s="18">
        <v>685.04</v>
      </c>
      <c r="P626" s="18">
        <v>4.96</v>
      </c>
      <c r="Q626" s="18">
        <v>-90.48</v>
      </c>
      <c r="R626" s="18">
        <v>687.52</v>
      </c>
      <c r="S626" s="18">
        <f t="shared" si="19"/>
        <v>130320.03999999956</v>
      </c>
      <c r="T626" s="18">
        <f>MAX(0,MAX($S$7:S626))-S626</f>
        <v>1521.3600000000006</v>
      </c>
      <c r="U626" s="9" t="s">
        <v>30</v>
      </c>
      <c r="V626" s="11">
        <v>23</v>
      </c>
    </row>
    <row r="627" spans="1:22" x14ac:dyDescent="0.25">
      <c r="A627" s="11">
        <v>621</v>
      </c>
      <c r="B627" s="25">
        <v>45574</v>
      </c>
      <c r="C627" s="9" t="s">
        <v>98</v>
      </c>
      <c r="D627" s="25">
        <v>45574</v>
      </c>
      <c r="E627" s="9" t="s">
        <v>84</v>
      </c>
      <c r="F627" s="9" t="s">
        <v>85</v>
      </c>
      <c r="G627" s="9" t="s">
        <v>13</v>
      </c>
      <c r="H627" s="9" t="s">
        <v>86</v>
      </c>
      <c r="I627" s="11">
        <v>6</v>
      </c>
      <c r="J627" s="26">
        <v>20320.75</v>
      </c>
      <c r="K627" s="26">
        <v>20438</v>
      </c>
      <c r="L627" s="26">
        <v>20240.5</v>
      </c>
      <c r="M627" s="26">
        <v>20522.75</v>
      </c>
      <c r="N627" s="27">
        <f t="shared" si="18"/>
        <v>117.25</v>
      </c>
      <c r="O627" s="18">
        <v>1399.56</v>
      </c>
      <c r="P627" s="18">
        <v>7.44</v>
      </c>
      <c r="Q627" s="18">
        <v>-162.72</v>
      </c>
      <c r="R627" s="18">
        <v>1934.28</v>
      </c>
      <c r="S627" s="18">
        <f t="shared" si="19"/>
        <v>131719.59999999957</v>
      </c>
      <c r="T627" s="18">
        <f>MAX(0,MAX($S$7:S627))-S627</f>
        <v>121.79999999998836</v>
      </c>
      <c r="U627" s="9" t="s">
        <v>36</v>
      </c>
      <c r="V627" s="11">
        <v>69</v>
      </c>
    </row>
    <row r="628" spans="1:22" x14ac:dyDescent="0.25">
      <c r="A628" s="11">
        <v>622</v>
      </c>
      <c r="B628" s="25">
        <v>45579</v>
      </c>
      <c r="C628" s="9" t="s">
        <v>94</v>
      </c>
      <c r="D628" s="25">
        <v>45579</v>
      </c>
      <c r="E628" s="9" t="s">
        <v>107</v>
      </c>
      <c r="F628" s="9" t="s">
        <v>85</v>
      </c>
      <c r="G628" s="9" t="s">
        <v>13</v>
      </c>
      <c r="H628" s="9" t="s">
        <v>86</v>
      </c>
      <c r="I628" s="11">
        <v>10</v>
      </c>
      <c r="J628" s="26">
        <v>20627.75</v>
      </c>
      <c r="K628" s="26">
        <v>20547.25</v>
      </c>
      <c r="L628" s="26">
        <v>20547.5</v>
      </c>
      <c r="M628" s="26">
        <v>20735</v>
      </c>
      <c r="N628" s="27">
        <f t="shared" si="18"/>
        <v>-80.5</v>
      </c>
      <c r="O628" s="18">
        <v>-1622.4</v>
      </c>
      <c r="P628" s="18">
        <v>12.4</v>
      </c>
      <c r="Q628" s="18">
        <v>-1616.2</v>
      </c>
      <c r="R628" s="18">
        <v>423.8</v>
      </c>
      <c r="S628" s="18">
        <f t="shared" si="19"/>
        <v>130097.19999999958</v>
      </c>
      <c r="T628" s="18">
        <f>MAX(0,MAX($S$7:S628))-S628</f>
        <v>1744.1999999999825</v>
      </c>
      <c r="U628" s="9" t="s">
        <v>32</v>
      </c>
      <c r="V628" s="11">
        <v>8</v>
      </c>
    </row>
    <row r="629" spans="1:22" x14ac:dyDescent="0.25">
      <c r="A629" s="11">
        <v>623</v>
      </c>
      <c r="B629" s="25">
        <v>45579</v>
      </c>
      <c r="C629" s="9" t="s">
        <v>167</v>
      </c>
      <c r="D629" s="25">
        <v>45579</v>
      </c>
      <c r="E629" s="9" t="s">
        <v>84</v>
      </c>
      <c r="F629" s="9" t="s">
        <v>85</v>
      </c>
      <c r="G629" s="9" t="s">
        <v>13</v>
      </c>
      <c r="H629" s="9" t="s">
        <v>86</v>
      </c>
      <c r="I629" s="11">
        <v>10</v>
      </c>
      <c r="J629" s="26">
        <v>20612</v>
      </c>
      <c r="K629" s="26">
        <v>20604</v>
      </c>
      <c r="L629" s="26">
        <v>20531.75</v>
      </c>
      <c r="M629" s="26">
        <v>20685</v>
      </c>
      <c r="N629" s="27">
        <f t="shared" si="18"/>
        <v>-8</v>
      </c>
      <c r="O629" s="18">
        <v>-172.4</v>
      </c>
      <c r="P629" s="18">
        <v>12.4</v>
      </c>
      <c r="Q629" s="18">
        <v>-411.2</v>
      </c>
      <c r="R629" s="18">
        <v>1088.8</v>
      </c>
      <c r="S629" s="18">
        <f t="shared" si="19"/>
        <v>129924.79999999958</v>
      </c>
      <c r="T629" s="18">
        <f>MAX(0,MAX($S$7:S629))-S629</f>
        <v>1916.5999999999767</v>
      </c>
      <c r="U629" s="9" t="s">
        <v>36</v>
      </c>
      <c r="V629" s="11">
        <v>40</v>
      </c>
    </row>
    <row r="630" spans="1:22" x14ac:dyDescent="0.25">
      <c r="A630" s="11">
        <v>624</v>
      </c>
      <c r="B630" s="25">
        <v>45581</v>
      </c>
      <c r="C630" s="9" t="s">
        <v>87</v>
      </c>
      <c r="D630" s="25">
        <v>45581</v>
      </c>
      <c r="E630" s="9" t="s">
        <v>99</v>
      </c>
      <c r="F630" s="9" t="s">
        <v>85</v>
      </c>
      <c r="G630" s="9" t="s">
        <v>17</v>
      </c>
      <c r="H630" s="9" t="s">
        <v>96</v>
      </c>
      <c r="I630" s="11">
        <v>2</v>
      </c>
      <c r="J630" s="26">
        <v>20258</v>
      </c>
      <c r="K630" s="26">
        <v>20335</v>
      </c>
      <c r="L630" s="26">
        <v>20177.75</v>
      </c>
      <c r="M630" s="26">
        <v>20335</v>
      </c>
      <c r="N630" s="27">
        <f t="shared" si="18"/>
        <v>77</v>
      </c>
      <c r="O630" s="18">
        <v>305.52</v>
      </c>
      <c r="P630" s="18">
        <v>2.48</v>
      </c>
      <c r="Q630" s="18">
        <v>-62.24</v>
      </c>
      <c r="R630" s="18">
        <v>306.76</v>
      </c>
      <c r="S630" s="18">
        <f t="shared" si="19"/>
        <v>130230.31999999958</v>
      </c>
      <c r="T630" s="18">
        <f>MAX(0,MAX($S$7:S630))-S630</f>
        <v>1611.0799999999726</v>
      </c>
      <c r="U630" s="9" t="s">
        <v>30</v>
      </c>
      <c r="V630" s="11">
        <v>5</v>
      </c>
    </row>
    <row r="631" spans="1:22" x14ac:dyDescent="0.25">
      <c r="A631" s="11">
        <v>625</v>
      </c>
      <c r="B631" s="25">
        <v>45583</v>
      </c>
      <c r="C631" s="9" t="s">
        <v>103</v>
      </c>
      <c r="D631" s="25">
        <v>45583</v>
      </c>
      <c r="E631" s="9" t="s">
        <v>84</v>
      </c>
      <c r="F631" s="9" t="s">
        <v>85</v>
      </c>
      <c r="G631" s="9" t="s">
        <v>13</v>
      </c>
      <c r="H631" s="9" t="s">
        <v>86</v>
      </c>
      <c r="I631" s="11">
        <v>6</v>
      </c>
      <c r="J631" s="26">
        <v>20514</v>
      </c>
      <c r="K631" s="26">
        <v>20492.75</v>
      </c>
      <c r="L631" s="26">
        <v>20433.75</v>
      </c>
      <c r="M631" s="26">
        <v>20585</v>
      </c>
      <c r="N631" s="27">
        <f t="shared" si="18"/>
        <v>-21.25</v>
      </c>
      <c r="O631" s="18">
        <v>-262.44</v>
      </c>
      <c r="P631" s="18">
        <v>7.44</v>
      </c>
      <c r="Q631" s="18">
        <v>-864.72</v>
      </c>
      <c r="R631" s="18">
        <v>212.28</v>
      </c>
      <c r="S631" s="18">
        <f t="shared" si="19"/>
        <v>129967.87999999958</v>
      </c>
      <c r="T631" s="18">
        <f>MAX(0,MAX($S$7:S631))-S631</f>
        <v>1873.519999999975</v>
      </c>
      <c r="U631" s="9" t="s">
        <v>36</v>
      </c>
      <c r="V631" s="11">
        <v>71</v>
      </c>
    </row>
    <row r="632" spans="1:22" x14ac:dyDescent="0.25">
      <c r="A632" s="11">
        <v>626</v>
      </c>
      <c r="B632" s="25">
        <v>45594</v>
      </c>
      <c r="C632" s="9" t="s">
        <v>94</v>
      </c>
      <c r="D632" s="25">
        <v>45594</v>
      </c>
      <c r="E632" s="9" t="s">
        <v>154</v>
      </c>
      <c r="F632" s="9" t="s">
        <v>85</v>
      </c>
      <c r="G632" s="9" t="s">
        <v>15</v>
      </c>
      <c r="H632" s="9" t="s">
        <v>86</v>
      </c>
      <c r="I632" s="11">
        <v>10</v>
      </c>
      <c r="J632" s="26">
        <v>20588</v>
      </c>
      <c r="K632" s="26">
        <v>20665.25</v>
      </c>
      <c r="L632" s="26">
        <v>20507.75</v>
      </c>
      <c r="M632" s="26">
        <v>20665.060000000001</v>
      </c>
      <c r="N632" s="27">
        <f t="shared" si="18"/>
        <v>77.25</v>
      </c>
      <c r="O632" s="18">
        <v>1532.6</v>
      </c>
      <c r="P632" s="18">
        <v>12.4</v>
      </c>
      <c r="Q632" s="18">
        <v>-1216.2</v>
      </c>
      <c r="R632" s="18">
        <v>1538.8</v>
      </c>
      <c r="S632" s="18">
        <f t="shared" si="19"/>
        <v>131500.47999999957</v>
      </c>
      <c r="T632" s="18">
        <f>MAX(0,MAX($S$7:S632))-S632</f>
        <v>340.9199999999837</v>
      </c>
      <c r="U632" s="9" t="s">
        <v>30</v>
      </c>
      <c r="V632" s="11">
        <v>32</v>
      </c>
    </row>
    <row r="633" spans="1:22" x14ac:dyDescent="0.25">
      <c r="A633" s="11">
        <v>627</v>
      </c>
      <c r="B633" s="25">
        <v>45594</v>
      </c>
      <c r="C633" s="9" t="s">
        <v>154</v>
      </c>
      <c r="D633" s="25">
        <v>45594</v>
      </c>
      <c r="E633" s="9" t="s">
        <v>84</v>
      </c>
      <c r="F633" s="9" t="s">
        <v>85</v>
      </c>
      <c r="G633" s="9" t="s">
        <v>19</v>
      </c>
      <c r="H633" s="9" t="s">
        <v>91</v>
      </c>
      <c r="I633" s="11">
        <v>4</v>
      </c>
      <c r="J633" s="26">
        <v>20670.75</v>
      </c>
      <c r="K633" s="26">
        <v>20715</v>
      </c>
      <c r="L633" s="26">
        <v>20590.5</v>
      </c>
      <c r="M633" s="26">
        <v>20785</v>
      </c>
      <c r="N633" s="27">
        <f t="shared" si="18"/>
        <v>44.25</v>
      </c>
      <c r="O633" s="18">
        <v>349.04</v>
      </c>
      <c r="P633" s="18">
        <v>4.96</v>
      </c>
      <c r="Q633" s="18">
        <v>-120.48</v>
      </c>
      <c r="R633" s="18">
        <v>713.52</v>
      </c>
      <c r="S633" s="18">
        <f t="shared" si="19"/>
        <v>131849.51999999958</v>
      </c>
      <c r="T633" s="18">
        <f>MAX(0,MAX($S$7:S633))-S633</f>
        <v>0</v>
      </c>
      <c r="U633" s="9" t="s">
        <v>36</v>
      </c>
      <c r="V633" s="11">
        <v>36</v>
      </c>
    </row>
    <row r="634" spans="1:22" x14ac:dyDescent="0.25">
      <c r="A634" s="11">
        <v>628</v>
      </c>
      <c r="B634" s="25">
        <v>45596</v>
      </c>
      <c r="C634" s="9" t="s">
        <v>98</v>
      </c>
      <c r="D634" s="25">
        <v>45596</v>
      </c>
      <c r="E634" s="9" t="s">
        <v>129</v>
      </c>
      <c r="F634" s="9" t="s">
        <v>85</v>
      </c>
      <c r="G634" s="9" t="s">
        <v>17</v>
      </c>
      <c r="H634" s="9" t="s">
        <v>96</v>
      </c>
      <c r="I634" s="11">
        <v>2</v>
      </c>
      <c r="J634" s="26">
        <v>20187.25</v>
      </c>
      <c r="K634" s="26">
        <v>20106.75</v>
      </c>
      <c r="L634" s="26">
        <v>20107</v>
      </c>
      <c r="M634" s="26">
        <v>20285</v>
      </c>
      <c r="N634" s="27">
        <f t="shared" si="18"/>
        <v>-80.5</v>
      </c>
      <c r="O634" s="18">
        <v>-324.48</v>
      </c>
      <c r="P634" s="18">
        <v>2.48</v>
      </c>
      <c r="Q634" s="18">
        <v>-323.24</v>
      </c>
      <c r="R634" s="18">
        <v>46.76</v>
      </c>
      <c r="S634" s="18">
        <f t="shared" si="19"/>
        <v>131525.03999999957</v>
      </c>
      <c r="T634" s="18">
        <f>MAX(0,MAX($S$7:S634))-S634</f>
        <v>324.48000000001048</v>
      </c>
      <c r="U634" s="9" t="s">
        <v>32</v>
      </c>
      <c r="V634" s="11">
        <v>6</v>
      </c>
    </row>
    <row r="635" spans="1:22" x14ac:dyDescent="0.25">
      <c r="A635" s="11">
        <v>629</v>
      </c>
      <c r="B635" s="25">
        <v>45601</v>
      </c>
      <c r="C635" s="9" t="s">
        <v>97</v>
      </c>
      <c r="D635" s="25">
        <v>45601</v>
      </c>
      <c r="E635" s="9" t="s">
        <v>84</v>
      </c>
      <c r="F635" s="9" t="s">
        <v>85</v>
      </c>
      <c r="G635" s="9" t="s">
        <v>15</v>
      </c>
      <c r="H635" s="9" t="s">
        <v>86</v>
      </c>
      <c r="I635" s="11">
        <v>10</v>
      </c>
      <c r="J635" s="26">
        <v>20270.75</v>
      </c>
      <c r="K635" s="26">
        <v>20351.25</v>
      </c>
      <c r="L635" s="26">
        <v>20190.5</v>
      </c>
      <c r="M635" s="26">
        <v>20383.330000000002</v>
      </c>
      <c r="N635" s="27">
        <f t="shared" si="18"/>
        <v>80.5</v>
      </c>
      <c r="O635" s="18">
        <v>1597.6</v>
      </c>
      <c r="P635" s="18">
        <v>12.4</v>
      </c>
      <c r="Q635" s="18">
        <v>-771.2</v>
      </c>
      <c r="R635" s="18">
        <v>2038.8</v>
      </c>
      <c r="S635" s="18">
        <f t="shared" si="19"/>
        <v>133122.63999999958</v>
      </c>
      <c r="T635" s="18">
        <f>MAX(0,MAX($S$7:S635))-S635</f>
        <v>0</v>
      </c>
      <c r="U635" s="9" t="s">
        <v>36</v>
      </c>
      <c r="V635" s="11">
        <v>74</v>
      </c>
    </row>
    <row r="636" spans="1:22" x14ac:dyDescent="0.25">
      <c r="A636" s="11">
        <v>630</v>
      </c>
      <c r="B636" s="25">
        <v>45602</v>
      </c>
      <c r="C636" s="9" t="s">
        <v>150</v>
      </c>
      <c r="D636" s="25">
        <v>45602</v>
      </c>
      <c r="E636" s="9" t="s">
        <v>162</v>
      </c>
      <c r="F636" s="9" t="s">
        <v>85</v>
      </c>
      <c r="G636" s="9" t="s">
        <v>13</v>
      </c>
      <c r="H636" s="9" t="s">
        <v>86</v>
      </c>
      <c r="I636" s="11">
        <v>10</v>
      </c>
      <c r="J636" s="26">
        <v>20813</v>
      </c>
      <c r="K636" s="26">
        <v>20885</v>
      </c>
      <c r="L636" s="26">
        <v>20732.75</v>
      </c>
      <c r="M636" s="26">
        <v>20885</v>
      </c>
      <c r="N636" s="27">
        <f t="shared" si="18"/>
        <v>72</v>
      </c>
      <c r="O636" s="18">
        <v>1427.6</v>
      </c>
      <c r="P636" s="18">
        <v>12.4</v>
      </c>
      <c r="Q636" s="18">
        <v>-556.20000000000005</v>
      </c>
      <c r="R636" s="18">
        <v>1433.8</v>
      </c>
      <c r="S636" s="18">
        <f t="shared" si="19"/>
        <v>134550.23999999958</v>
      </c>
      <c r="T636" s="18">
        <f>MAX(0,MAX($S$7:S636))-S636</f>
        <v>0</v>
      </c>
      <c r="U636" s="9" t="s">
        <v>30</v>
      </c>
      <c r="V636" s="11">
        <v>27</v>
      </c>
    </row>
    <row r="637" spans="1:22" x14ac:dyDescent="0.25">
      <c r="A637" s="11">
        <v>631</v>
      </c>
      <c r="B637" s="25">
        <v>45611</v>
      </c>
      <c r="C637" s="9" t="s">
        <v>103</v>
      </c>
      <c r="D637" s="25">
        <v>45611</v>
      </c>
      <c r="E637" s="9" t="s">
        <v>129</v>
      </c>
      <c r="F637" s="9" t="s">
        <v>89</v>
      </c>
      <c r="G637" s="9" t="s">
        <v>15</v>
      </c>
      <c r="H637" s="9" t="s">
        <v>86</v>
      </c>
      <c r="I637" s="11">
        <v>10</v>
      </c>
      <c r="J637" s="26">
        <v>20643.25</v>
      </c>
      <c r="K637" s="26">
        <v>20561</v>
      </c>
      <c r="L637" s="26">
        <v>20694.25</v>
      </c>
      <c r="M637" s="26">
        <v>20561.23</v>
      </c>
      <c r="N637" s="27">
        <f t="shared" si="18"/>
        <v>82.25</v>
      </c>
      <c r="O637" s="18">
        <v>1632.6</v>
      </c>
      <c r="P637" s="18">
        <v>12.4</v>
      </c>
      <c r="Q637" s="18">
        <v>-291.2</v>
      </c>
      <c r="R637" s="18">
        <v>1638.8</v>
      </c>
      <c r="S637" s="18">
        <f t="shared" si="19"/>
        <v>136182.83999999959</v>
      </c>
      <c r="T637" s="18">
        <f>MAX(0,MAX($S$7:S637))-S637</f>
        <v>0</v>
      </c>
      <c r="U637" s="9" t="s">
        <v>30</v>
      </c>
      <c r="V637" s="11">
        <v>8</v>
      </c>
    </row>
    <row r="638" spans="1:22" x14ac:dyDescent="0.25">
      <c r="A638" s="11">
        <v>632</v>
      </c>
      <c r="B638" s="25">
        <v>45611</v>
      </c>
      <c r="C638" s="9" t="s">
        <v>119</v>
      </c>
      <c r="D638" s="25">
        <v>45611</v>
      </c>
      <c r="E638" s="9" t="s">
        <v>84</v>
      </c>
      <c r="F638" s="9" t="s">
        <v>85</v>
      </c>
      <c r="G638" s="9" t="s">
        <v>17</v>
      </c>
      <c r="H638" s="9" t="s">
        <v>96</v>
      </c>
      <c r="I638" s="11">
        <v>2</v>
      </c>
      <c r="J638" s="26">
        <v>20478.5</v>
      </c>
      <c r="K638" s="26">
        <v>20509.75</v>
      </c>
      <c r="L638" s="26">
        <v>20398.25</v>
      </c>
      <c r="M638" s="26">
        <v>20555.71</v>
      </c>
      <c r="N638" s="27">
        <f t="shared" si="18"/>
        <v>31.25</v>
      </c>
      <c r="O638" s="18">
        <v>122.52</v>
      </c>
      <c r="P638" s="18">
        <v>2.48</v>
      </c>
      <c r="Q638" s="18">
        <v>-150.24</v>
      </c>
      <c r="R638" s="18">
        <v>171.76</v>
      </c>
      <c r="S638" s="18">
        <f t="shared" si="19"/>
        <v>136305.35999999958</v>
      </c>
      <c r="T638" s="18">
        <f>MAX(0,MAX($S$7:S638))-S638</f>
        <v>0</v>
      </c>
      <c r="U638" s="9" t="s">
        <v>36</v>
      </c>
      <c r="V638" s="11">
        <v>16</v>
      </c>
    </row>
    <row r="639" spans="1:22" x14ac:dyDescent="0.25">
      <c r="A639" s="11">
        <v>633</v>
      </c>
      <c r="B639" s="25">
        <v>45614</v>
      </c>
      <c r="C639" s="9" t="s">
        <v>99</v>
      </c>
      <c r="D639" s="25">
        <v>45614</v>
      </c>
      <c r="E639" s="9" t="s">
        <v>158</v>
      </c>
      <c r="F639" s="9" t="s">
        <v>85</v>
      </c>
      <c r="G639" s="9" t="s">
        <v>15</v>
      </c>
      <c r="H639" s="9" t="s">
        <v>86</v>
      </c>
      <c r="I639" s="11">
        <v>10</v>
      </c>
      <c r="J639" s="26">
        <v>20652.5</v>
      </c>
      <c r="K639" s="26">
        <v>20654</v>
      </c>
      <c r="L639" s="26">
        <v>20572.25</v>
      </c>
      <c r="M639" s="26">
        <v>20735</v>
      </c>
      <c r="N639" s="27">
        <f t="shared" si="18"/>
        <v>1.5</v>
      </c>
      <c r="O639" s="18">
        <v>17.600000000000001</v>
      </c>
      <c r="P639" s="18">
        <v>12.4</v>
      </c>
      <c r="Q639" s="18">
        <v>-61.2</v>
      </c>
      <c r="R639" s="18">
        <v>1433.8</v>
      </c>
      <c r="S639" s="18">
        <f t="shared" si="19"/>
        <v>136322.95999999958</v>
      </c>
      <c r="T639" s="18">
        <f>MAX(0,MAX($S$7:S639))-S639</f>
        <v>0</v>
      </c>
      <c r="U639" s="9" t="s">
        <v>34</v>
      </c>
      <c r="V639" s="11">
        <v>17</v>
      </c>
    </row>
    <row r="640" spans="1:22" x14ac:dyDescent="0.25">
      <c r="A640" s="11">
        <v>634</v>
      </c>
      <c r="B640" s="25">
        <v>45614</v>
      </c>
      <c r="C640" s="9" t="s">
        <v>159</v>
      </c>
      <c r="D640" s="25">
        <v>45614</v>
      </c>
      <c r="E640" s="9" t="s">
        <v>84</v>
      </c>
      <c r="F640" s="9" t="s">
        <v>85</v>
      </c>
      <c r="G640" s="9" t="s">
        <v>19</v>
      </c>
      <c r="H640" s="9" t="s">
        <v>91</v>
      </c>
      <c r="I640" s="11">
        <v>4</v>
      </c>
      <c r="J640" s="26">
        <v>20660</v>
      </c>
      <c r="K640" s="26">
        <v>20647.25</v>
      </c>
      <c r="L640" s="26">
        <v>20579.75</v>
      </c>
      <c r="M640" s="26">
        <v>20735</v>
      </c>
      <c r="N640" s="27">
        <f t="shared" si="18"/>
        <v>-12.75</v>
      </c>
      <c r="O640" s="18">
        <v>-106.96</v>
      </c>
      <c r="P640" s="18">
        <v>4.96</v>
      </c>
      <c r="Q640" s="18">
        <v>-558.48</v>
      </c>
      <c r="R640" s="18">
        <v>65.52</v>
      </c>
      <c r="S640" s="18">
        <f t="shared" si="19"/>
        <v>136215.99999999959</v>
      </c>
      <c r="T640" s="18">
        <f>MAX(0,MAX($S$7:S640))-S640</f>
        <v>106.95999999999185</v>
      </c>
      <c r="U640" s="9" t="s">
        <v>36</v>
      </c>
      <c r="V640" s="11">
        <v>42</v>
      </c>
    </row>
    <row r="641" spans="1:22" x14ac:dyDescent="0.25">
      <c r="A641" s="11">
        <v>635</v>
      </c>
      <c r="B641" s="25">
        <v>45616</v>
      </c>
      <c r="C641" s="9" t="s">
        <v>103</v>
      </c>
      <c r="D641" s="25">
        <v>45616</v>
      </c>
      <c r="E641" s="9" t="s">
        <v>101</v>
      </c>
      <c r="F641" s="9" t="s">
        <v>89</v>
      </c>
      <c r="G641" s="9" t="s">
        <v>15</v>
      </c>
      <c r="H641" s="9" t="s">
        <v>86</v>
      </c>
      <c r="I641" s="11">
        <v>10</v>
      </c>
      <c r="J641" s="26">
        <v>20547.25</v>
      </c>
      <c r="K641" s="26">
        <v>20545.75</v>
      </c>
      <c r="L641" s="26">
        <v>20627.5</v>
      </c>
      <c r="M641" s="26">
        <v>20457.490000000002</v>
      </c>
      <c r="N641" s="27">
        <f t="shared" si="18"/>
        <v>1.5</v>
      </c>
      <c r="O641" s="18">
        <v>17.600000000000001</v>
      </c>
      <c r="P641" s="18">
        <v>12.4</v>
      </c>
      <c r="Q641" s="18">
        <v>-111.2</v>
      </c>
      <c r="R641" s="18">
        <v>1393.8</v>
      </c>
      <c r="S641" s="18">
        <f t="shared" si="19"/>
        <v>136233.5999999996</v>
      </c>
      <c r="T641" s="18">
        <f>MAX(0,MAX($S$7:S641))-S641</f>
        <v>89.35999999998603</v>
      </c>
      <c r="U641" s="9" t="s">
        <v>34</v>
      </c>
      <c r="V641" s="11">
        <v>5</v>
      </c>
    </row>
    <row r="642" spans="1:22" x14ac:dyDescent="0.25">
      <c r="A642" s="11">
        <v>636</v>
      </c>
      <c r="B642" s="25">
        <v>45628</v>
      </c>
      <c r="C642" s="9" t="s">
        <v>97</v>
      </c>
      <c r="D642" s="25">
        <v>45628</v>
      </c>
      <c r="E642" s="9" t="s">
        <v>120</v>
      </c>
      <c r="F642" s="9" t="s">
        <v>85</v>
      </c>
      <c r="G642" s="9" t="s">
        <v>13</v>
      </c>
      <c r="H642" s="9" t="s">
        <v>86</v>
      </c>
      <c r="I642" s="11">
        <v>10</v>
      </c>
      <c r="J642" s="26">
        <v>21165.75</v>
      </c>
      <c r="K642" s="26">
        <v>21235</v>
      </c>
      <c r="L642" s="26">
        <v>21085.5</v>
      </c>
      <c r="M642" s="26">
        <v>21235</v>
      </c>
      <c r="N642" s="27">
        <f t="shared" si="18"/>
        <v>69.25</v>
      </c>
      <c r="O642" s="18">
        <v>1372.6</v>
      </c>
      <c r="P642" s="18">
        <v>12.4</v>
      </c>
      <c r="Q642" s="18">
        <v>-796.2</v>
      </c>
      <c r="R642" s="18">
        <v>1378.8</v>
      </c>
      <c r="S642" s="18">
        <f t="shared" si="19"/>
        <v>137606.1999999996</v>
      </c>
      <c r="T642" s="18">
        <f>MAX(0,MAX($S$7:S642))-S642</f>
        <v>0</v>
      </c>
      <c r="U642" s="9" t="s">
        <v>30</v>
      </c>
      <c r="V642" s="11">
        <v>23</v>
      </c>
    </row>
    <row r="643" spans="1:22" x14ac:dyDescent="0.25">
      <c r="A643" s="11">
        <v>637</v>
      </c>
      <c r="B643" s="25">
        <v>45629</v>
      </c>
      <c r="C643" s="9" t="s">
        <v>100</v>
      </c>
      <c r="D643" s="25">
        <v>45629</v>
      </c>
      <c r="E643" s="9" t="s">
        <v>87</v>
      </c>
      <c r="F643" s="9" t="s">
        <v>85</v>
      </c>
      <c r="G643" s="9" t="s">
        <v>21</v>
      </c>
      <c r="H643" s="9" t="s">
        <v>102</v>
      </c>
      <c r="I643" s="11">
        <v>6</v>
      </c>
      <c r="J643" s="26">
        <v>21192</v>
      </c>
      <c r="K643" s="26">
        <v>21217</v>
      </c>
      <c r="L643" s="26">
        <v>21134.5</v>
      </c>
      <c r="M643" s="26">
        <v>21217</v>
      </c>
      <c r="N643" s="27">
        <f t="shared" si="18"/>
        <v>25</v>
      </c>
      <c r="O643" s="18">
        <v>292.56</v>
      </c>
      <c r="P643" s="18">
        <v>7.44</v>
      </c>
      <c r="Q643" s="18">
        <v>-99.72</v>
      </c>
      <c r="R643" s="18">
        <v>296.27999999999997</v>
      </c>
      <c r="S643" s="18">
        <f t="shared" si="19"/>
        <v>137898.7599999996</v>
      </c>
      <c r="T643" s="18">
        <f>MAX(0,MAX($S$7:S643))-S643</f>
        <v>0</v>
      </c>
      <c r="U643" s="9" t="s">
        <v>30</v>
      </c>
      <c r="V643" s="11">
        <v>4</v>
      </c>
    </row>
    <row r="644" spans="1:22" x14ac:dyDescent="0.25">
      <c r="A644" s="11">
        <v>638</v>
      </c>
      <c r="B644" s="25">
        <v>45631</v>
      </c>
      <c r="C644" s="9" t="s">
        <v>94</v>
      </c>
      <c r="D644" s="25">
        <v>45631</v>
      </c>
      <c r="E644" s="9" t="s">
        <v>118</v>
      </c>
      <c r="F644" s="9" t="s">
        <v>89</v>
      </c>
      <c r="G644" s="9" t="s">
        <v>15</v>
      </c>
      <c r="H644" s="9" t="s">
        <v>86</v>
      </c>
      <c r="I644" s="11">
        <v>10</v>
      </c>
      <c r="J644" s="26">
        <v>21506.5</v>
      </c>
      <c r="K644" s="26">
        <v>21536.5</v>
      </c>
      <c r="L644" s="26">
        <v>21536.25</v>
      </c>
      <c r="M644" s="26">
        <v>21479.3</v>
      </c>
      <c r="N644" s="27">
        <f t="shared" si="18"/>
        <v>-30</v>
      </c>
      <c r="O644" s="18">
        <v>-612.4</v>
      </c>
      <c r="P644" s="18">
        <v>12.4</v>
      </c>
      <c r="Q644" s="18">
        <v>-606.20000000000005</v>
      </c>
      <c r="R644" s="18">
        <v>373.8</v>
      </c>
      <c r="S644" s="18">
        <f t="shared" si="19"/>
        <v>137286.35999999961</v>
      </c>
      <c r="T644" s="18">
        <f>MAX(0,MAX($S$7:S644))-S644</f>
        <v>612.39999999999418</v>
      </c>
      <c r="U644" s="9" t="s">
        <v>32</v>
      </c>
      <c r="V644" s="11">
        <v>12</v>
      </c>
    </row>
    <row r="645" spans="1:22" x14ac:dyDescent="0.25">
      <c r="A645" s="11">
        <v>639</v>
      </c>
      <c r="B645" s="25">
        <v>45636</v>
      </c>
      <c r="C645" s="9" t="s">
        <v>87</v>
      </c>
      <c r="D645" s="25">
        <v>45636</v>
      </c>
      <c r="E645" s="9" t="s">
        <v>124</v>
      </c>
      <c r="F645" s="9" t="s">
        <v>85</v>
      </c>
      <c r="G645" s="9" t="s">
        <v>13</v>
      </c>
      <c r="H645" s="9" t="s">
        <v>96</v>
      </c>
      <c r="I645" s="11">
        <v>6</v>
      </c>
      <c r="J645" s="26">
        <v>21577.75</v>
      </c>
      <c r="K645" s="26">
        <v>21497.25</v>
      </c>
      <c r="L645" s="26">
        <v>21497.5</v>
      </c>
      <c r="M645" s="26">
        <v>21654.5</v>
      </c>
      <c r="N645" s="27">
        <f t="shared" si="18"/>
        <v>-80.5</v>
      </c>
      <c r="O645" s="18">
        <v>-973.44</v>
      </c>
      <c r="P645" s="18">
        <v>7.44</v>
      </c>
      <c r="Q645" s="18">
        <v>-969.72</v>
      </c>
      <c r="R645" s="18">
        <v>344.28</v>
      </c>
      <c r="S645" s="18">
        <f t="shared" si="19"/>
        <v>136312.91999999961</v>
      </c>
      <c r="T645" s="18">
        <f>MAX(0,MAX($S$7:S645))-S645</f>
        <v>1585.8399999999965</v>
      </c>
      <c r="U645" s="9" t="s">
        <v>32</v>
      </c>
      <c r="V645" s="11">
        <v>11</v>
      </c>
    </row>
    <row r="646" spans="1:22" x14ac:dyDescent="0.25">
      <c r="A646" s="11">
        <v>640</v>
      </c>
      <c r="B646" s="25">
        <v>45639</v>
      </c>
      <c r="C646" s="9" t="s">
        <v>146</v>
      </c>
      <c r="D646" s="25">
        <v>45639</v>
      </c>
      <c r="E646" s="9" t="s">
        <v>116</v>
      </c>
      <c r="F646" s="9" t="s">
        <v>85</v>
      </c>
      <c r="G646" s="9" t="s">
        <v>17</v>
      </c>
      <c r="H646" s="9" t="s">
        <v>86</v>
      </c>
      <c r="I646" s="11">
        <v>2</v>
      </c>
      <c r="J646" s="26">
        <v>21755.5</v>
      </c>
      <c r="K646" s="26">
        <v>21675</v>
      </c>
      <c r="L646" s="26">
        <v>21675.25</v>
      </c>
      <c r="M646" s="26">
        <v>21835</v>
      </c>
      <c r="N646" s="27">
        <f t="shared" si="18"/>
        <v>-80.5</v>
      </c>
      <c r="O646" s="18">
        <v>-324.48</v>
      </c>
      <c r="P646" s="18">
        <v>2.48</v>
      </c>
      <c r="Q646" s="18">
        <v>-323.24</v>
      </c>
      <c r="R646" s="18">
        <v>6.76</v>
      </c>
      <c r="S646" s="18">
        <f t="shared" si="19"/>
        <v>135988.43999999959</v>
      </c>
      <c r="T646" s="18">
        <f>MAX(0,MAX($S$7:S646))-S646</f>
        <v>1910.320000000007</v>
      </c>
      <c r="U646" s="9" t="s">
        <v>32</v>
      </c>
      <c r="V646" s="11">
        <v>5</v>
      </c>
    </row>
    <row r="647" spans="1:22" x14ac:dyDescent="0.25">
      <c r="A647" s="11">
        <v>641</v>
      </c>
      <c r="B647" s="25">
        <v>45642</v>
      </c>
      <c r="C647" s="9" t="s">
        <v>83</v>
      </c>
      <c r="D647" s="25">
        <v>45642</v>
      </c>
      <c r="E647" s="9" t="s">
        <v>131</v>
      </c>
      <c r="F647" s="9" t="s">
        <v>85</v>
      </c>
      <c r="G647" s="9" t="s">
        <v>13</v>
      </c>
      <c r="H647" s="9" t="s">
        <v>96</v>
      </c>
      <c r="I647" s="11">
        <v>6</v>
      </c>
      <c r="J647" s="26">
        <v>21971</v>
      </c>
      <c r="K647" s="26">
        <v>22085</v>
      </c>
      <c r="L647" s="26">
        <v>21890.75</v>
      </c>
      <c r="M647" s="26">
        <v>22085</v>
      </c>
      <c r="N647" s="27">
        <f t="shared" ref="N647:N710" si="20">(K647-J647)*IF(F647="Long",1,-1)</f>
        <v>114</v>
      </c>
      <c r="O647" s="18">
        <v>1360.56</v>
      </c>
      <c r="P647" s="18">
        <v>7.44</v>
      </c>
      <c r="Q647" s="18">
        <v>-510.72</v>
      </c>
      <c r="R647" s="18">
        <v>1364.28</v>
      </c>
      <c r="S647" s="18">
        <f t="shared" si="19"/>
        <v>137348.99999999959</v>
      </c>
      <c r="T647" s="18">
        <f>MAX(0,MAX($S$7:S647))-S647</f>
        <v>549.76000000000931</v>
      </c>
      <c r="U647" s="9" t="s">
        <v>30</v>
      </c>
      <c r="V647" s="11">
        <v>34</v>
      </c>
    </row>
    <row r="648" spans="1:22" x14ac:dyDescent="0.25">
      <c r="A648" s="11">
        <v>642</v>
      </c>
      <c r="B648" s="25">
        <v>45649</v>
      </c>
      <c r="C648" s="9" t="s">
        <v>100</v>
      </c>
      <c r="D648" s="25">
        <v>45649</v>
      </c>
      <c r="E648" s="9" t="s">
        <v>97</v>
      </c>
      <c r="F648" s="9" t="s">
        <v>89</v>
      </c>
      <c r="G648" s="9" t="s">
        <v>21</v>
      </c>
      <c r="H648" s="9" t="s">
        <v>102</v>
      </c>
      <c r="I648" s="11">
        <v>6</v>
      </c>
      <c r="J648" s="26">
        <v>21615.5</v>
      </c>
      <c r="K648" s="26">
        <v>21567.5</v>
      </c>
      <c r="L648" s="26">
        <v>21675.75</v>
      </c>
      <c r="M648" s="26">
        <v>21567.5</v>
      </c>
      <c r="N648" s="27">
        <f t="shared" si="20"/>
        <v>48</v>
      </c>
      <c r="O648" s="18">
        <v>568.55999999999995</v>
      </c>
      <c r="P648" s="18">
        <v>7.44</v>
      </c>
      <c r="Q648" s="18">
        <v>-285.72000000000003</v>
      </c>
      <c r="R648" s="18">
        <v>572.28</v>
      </c>
      <c r="S648" s="18">
        <f t="shared" ref="S648:S711" si="21">S647+O648</f>
        <v>137917.55999999959</v>
      </c>
      <c r="T648" s="18">
        <f>MAX(0,MAX($S$7:S648))-S648</f>
        <v>0</v>
      </c>
      <c r="U648" s="9" t="s">
        <v>30</v>
      </c>
      <c r="V648" s="11">
        <v>2</v>
      </c>
    </row>
    <row r="649" spans="1:22" x14ac:dyDescent="0.25">
      <c r="A649" s="11">
        <v>643</v>
      </c>
      <c r="B649" s="25">
        <v>45650</v>
      </c>
      <c r="C649" s="9" t="s">
        <v>97</v>
      </c>
      <c r="D649" s="25">
        <v>45650</v>
      </c>
      <c r="E649" s="9" t="s">
        <v>147</v>
      </c>
      <c r="F649" s="9" t="s">
        <v>85</v>
      </c>
      <c r="G649" s="9" t="s">
        <v>13</v>
      </c>
      <c r="H649" s="9" t="s">
        <v>86</v>
      </c>
      <c r="I649" s="11">
        <v>10</v>
      </c>
      <c r="J649" s="26">
        <v>21879.5</v>
      </c>
      <c r="K649" s="26">
        <v>21985</v>
      </c>
      <c r="L649" s="26">
        <v>21799.25</v>
      </c>
      <c r="M649" s="26">
        <v>21985</v>
      </c>
      <c r="N649" s="27">
        <f t="shared" si="20"/>
        <v>105.5</v>
      </c>
      <c r="O649" s="18">
        <v>2097.6</v>
      </c>
      <c r="P649" s="18">
        <v>12.4</v>
      </c>
      <c r="Q649" s="18">
        <v>-171.2</v>
      </c>
      <c r="R649" s="18">
        <v>2103.8000000000002</v>
      </c>
      <c r="S649" s="18">
        <f t="shared" si="21"/>
        <v>140015.1599999996</v>
      </c>
      <c r="T649" s="18">
        <f>MAX(0,MAX($S$7:S649))-S649</f>
        <v>0</v>
      </c>
      <c r="U649" s="9" t="s">
        <v>30</v>
      </c>
      <c r="V649" s="11">
        <v>17</v>
      </c>
    </row>
    <row r="650" spans="1:22" x14ac:dyDescent="0.25">
      <c r="A650" s="11">
        <v>644</v>
      </c>
      <c r="B650" s="25">
        <v>45650</v>
      </c>
      <c r="C650" s="9" t="s">
        <v>104</v>
      </c>
      <c r="D650" s="25">
        <v>45651</v>
      </c>
      <c r="E650" s="9" t="s">
        <v>151</v>
      </c>
      <c r="F650" s="9" t="s">
        <v>85</v>
      </c>
      <c r="G650" s="9" t="s">
        <v>19</v>
      </c>
      <c r="H650" s="9" t="s">
        <v>91</v>
      </c>
      <c r="I650" s="11">
        <v>4</v>
      </c>
      <c r="J650" s="26">
        <v>21972.75</v>
      </c>
      <c r="K650" s="26">
        <v>22085</v>
      </c>
      <c r="L650" s="26">
        <v>21892.5</v>
      </c>
      <c r="M650" s="26">
        <v>22085</v>
      </c>
      <c r="N650" s="27">
        <f t="shared" si="20"/>
        <v>112.25</v>
      </c>
      <c r="O650" s="18">
        <v>893.04</v>
      </c>
      <c r="P650" s="18">
        <v>4.96</v>
      </c>
      <c r="Q650" s="18">
        <v>-104.48</v>
      </c>
      <c r="R650" s="18">
        <v>895.52</v>
      </c>
      <c r="S650" s="18">
        <f t="shared" si="21"/>
        <v>140908.1999999996</v>
      </c>
      <c r="T650" s="18">
        <f>MAX(0,MAX($S$7:S650))-S650</f>
        <v>0</v>
      </c>
      <c r="U650" s="9" t="s">
        <v>30</v>
      </c>
      <c r="V650" s="11">
        <v>8</v>
      </c>
    </row>
    <row r="651" spans="1:22" x14ac:dyDescent="0.25">
      <c r="A651" s="11">
        <v>645</v>
      </c>
      <c r="B651" s="25">
        <v>45652</v>
      </c>
      <c r="C651" s="9" t="s">
        <v>97</v>
      </c>
      <c r="D651" s="25">
        <v>45652</v>
      </c>
      <c r="E651" s="9" t="s">
        <v>83</v>
      </c>
      <c r="F651" s="9" t="s">
        <v>89</v>
      </c>
      <c r="G651" s="9" t="s">
        <v>15</v>
      </c>
      <c r="H651" s="9" t="s">
        <v>86</v>
      </c>
      <c r="I651" s="11">
        <v>6</v>
      </c>
      <c r="J651" s="26">
        <v>21881.5</v>
      </c>
      <c r="K651" s="26">
        <v>21962</v>
      </c>
      <c r="L651" s="26">
        <v>21961.75</v>
      </c>
      <c r="M651" s="26">
        <v>21815</v>
      </c>
      <c r="N651" s="27">
        <f t="shared" si="20"/>
        <v>-80.5</v>
      </c>
      <c r="O651" s="18">
        <v>-973.44</v>
      </c>
      <c r="P651" s="18">
        <v>7.44</v>
      </c>
      <c r="Q651" s="18">
        <v>-969.72</v>
      </c>
      <c r="R651" s="18">
        <v>0</v>
      </c>
      <c r="S651" s="18">
        <f t="shared" si="21"/>
        <v>139934.7599999996</v>
      </c>
      <c r="T651" s="18">
        <f>MAX(0,MAX($S$7:S651))-S651</f>
        <v>973.44000000000233</v>
      </c>
      <c r="U651" s="9" t="s">
        <v>32</v>
      </c>
      <c r="V651" s="11">
        <v>1</v>
      </c>
    </row>
    <row r="652" spans="1:22" x14ac:dyDescent="0.25">
      <c r="A652" s="11">
        <v>646</v>
      </c>
      <c r="B652" s="25">
        <v>45652</v>
      </c>
      <c r="C652" s="9" t="s">
        <v>133</v>
      </c>
      <c r="D652" s="25">
        <v>45652</v>
      </c>
      <c r="E652" s="9" t="s">
        <v>131</v>
      </c>
      <c r="F652" s="9" t="s">
        <v>89</v>
      </c>
      <c r="G652" s="9" t="s">
        <v>17</v>
      </c>
      <c r="H652" s="9" t="s">
        <v>86</v>
      </c>
      <c r="I652" s="11">
        <v>2</v>
      </c>
      <c r="J652" s="26">
        <v>22026.25</v>
      </c>
      <c r="K652" s="26">
        <v>21994.5</v>
      </c>
      <c r="L652" s="26">
        <v>22064</v>
      </c>
      <c r="M652" s="26">
        <v>21994.69</v>
      </c>
      <c r="N652" s="27">
        <f t="shared" si="20"/>
        <v>31.75</v>
      </c>
      <c r="O652" s="18">
        <v>124.52</v>
      </c>
      <c r="P652" s="18">
        <v>2.48</v>
      </c>
      <c r="Q652" s="18">
        <v>-107.24</v>
      </c>
      <c r="R652" s="18">
        <v>125.76</v>
      </c>
      <c r="S652" s="18">
        <f t="shared" si="21"/>
        <v>140059.27999999959</v>
      </c>
      <c r="T652" s="18">
        <f>MAX(0,MAX($S$7:S652))-S652</f>
        <v>848.92000000001281</v>
      </c>
      <c r="U652" s="9" t="s">
        <v>30</v>
      </c>
      <c r="V652" s="11">
        <v>4</v>
      </c>
    </row>
    <row r="653" spans="1:22" x14ac:dyDescent="0.25">
      <c r="A653" s="11">
        <v>647</v>
      </c>
      <c r="B653" s="25">
        <v>45664</v>
      </c>
      <c r="C653" s="9" t="s">
        <v>100</v>
      </c>
      <c r="D653" s="25">
        <v>45664</v>
      </c>
      <c r="E653" s="9" t="s">
        <v>97</v>
      </c>
      <c r="F653" s="9" t="s">
        <v>89</v>
      </c>
      <c r="G653" s="9" t="s">
        <v>21</v>
      </c>
      <c r="H653" s="9" t="s">
        <v>102</v>
      </c>
      <c r="I653" s="11">
        <v>6</v>
      </c>
      <c r="J653" s="26">
        <v>21765.5</v>
      </c>
      <c r="K653" s="26">
        <v>21750</v>
      </c>
      <c r="L653" s="26">
        <v>21806.5</v>
      </c>
      <c r="M653" s="26">
        <v>21750</v>
      </c>
      <c r="N653" s="27">
        <f t="shared" si="20"/>
        <v>15.5</v>
      </c>
      <c r="O653" s="18">
        <v>178.56</v>
      </c>
      <c r="P653" s="18">
        <v>7.44</v>
      </c>
      <c r="Q653" s="18">
        <v>-267.72000000000003</v>
      </c>
      <c r="R653" s="18">
        <v>182.28</v>
      </c>
      <c r="S653" s="18">
        <f t="shared" si="21"/>
        <v>140237.83999999959</v>
      </c>
      <c r="T653" s="18">
        <f>MAX(0,MAX($S$7:S653))-S653</f>
        <v>670.36000000001513</v>
      </c>
      <c r="U653" s="9" t="s">
        <v>30</v>
      </c>
      <c r="V653" s="11">
        <v>2</v>
      </c>
    </row>
    <row r="654" spans="1:22" x14ac:dyDescent="0.25">
      <c r="A654" s="11">
        <v>648</v>
      </c>
      <c r="B654" s="25">
        <v>45673</v>
      </c>
      <c r="C654" s="9" t="s">
        <v>100</v>
      </c>
      <c r="D654" s="25">
        <v>45673</v>
      </c>
      <c r="E654" s="9" t="s">
        <v>114</v>
      </c>
      <c r="F654" s="9" t="s">
        <v>89</v>
      </c>
      <c r="G654" s="9" t="s">
        <v>21</v>
      </c>
      <c r="H654" s="9" t="s">
        <v>102</v>
      </c>
      <c r="I654" s="11">
        <v>6</v>
      </c>
      <c r="J654" s="26">
        <v>21417.75</v>
      </c>
      <c r="K654" s="26">
        <v>21396</v>
      </c>
      <c r="L654" s="26">
        <v>21498.25</v>
      </c>
      <c r="M654" s="26">
        <v>21396</v>
      </c>
      <c r="N654" s="27">
        <f t="shared" si="20"/>
        <v>21.75</v>
      </c>
      <c r="O654" s="18">
        <v>253.56</v>
      </c>
      <c r="P654" s="18">
        <v>7.44</v>
      </c>
      <c r="Q654" s="18">
        <v>-39.72</v>
      </c>
      <c r="R654" s="18">
        <v>257.27999999999997</v>
      </c>
      <c r="S654" s="18">
        <f t="shared" si="21"/>
        <v>140491.39999999959</v>
      </c>
      <c r="T654" s="18">
        <f>MAX(0,MAX($S$7:S654))-S654</f>
        <v>416.80000000001746</v>
      </c>
      <c r="U654" s="9" t="s">
        <v>30</v>
      </c>
      <c r="V654" s="11">
        <v>1</v>
      </c>
    </row>
    <row r="655" spans="1:22" x14ac:dyDescent="0.25">
      <c r="A655" s="11">
        <v>649</v>
      </c>
      <c r="B655" s="25">
        <v>45680</v>
      </c>
      <c r="C655" s="9" t="s">
        <v>100</v>
      </c>
      <c r="D655" s="25">
        <v>45680</v>
      </c>
      <c r="E655" s="9" t="s">
        <v>123</v>
      </c>
      <c r="F655" s="9" t="s">
        <v>85</v>
      </c>
      <c r="G655" s="9" t="s">
        <v>21</v>
      </c>
      <c r="H655" s="9" t="s">
        <v>102</v>
      </c>
      <c r="I655" s="11">
        <v>6</v>
      </c>
      <c r="J655" s="26">
        <v>21915</v>
      </c>
      <c r="K655" s="26">
        <v>21997.25</v>
      </c>
      <c r="L655" s="26">
        <v>21865.75</v>
      </c>
      <c r="M655" s="26">
        <v>21997.25</v>
      </c>
      <c r="N655" s="27">
        <f t="shared" si="20"/>
        <v>82.25</v>
      </c>
      <c r="O655" s="18">
        <v>979.56</v>
      </c>
      <c r="P655" s="18">
        <v>7.44</v>
      </c>
      <c r="Q655" s="18">
        <v>-576.72</v>
      </c>
      <c r="R655" s="18">
        <v>983.28</v>
      </c>
      <c r="S655" s="18">
        <f t="shared" si="21"/>
        <v>141470.95999999958</v>
      </c>
      <c r="T655" s="18">
        <f>MAX(0,MAX($S$7:S655))-S655</f>
        <v>0</v>
      </c>
      <c r="U655" s="9" t="s">
        <v>30</v>
      </c>
      <c r="V655" s="11">
        <v>74</v>
      </c>
    </row>
    <row r="656" spans="1:22" x14ac:dyDescent="0.25">
      <c r="A656" s="11">
        <v>650</v>
      </c>
      <c r="B656" s="25">
        <v>45685</v>
      </c>
      <c r="C656" s="9" t="s">
        <v>110</v>
      </c>
      <c r="D656" s="25">
        <v>45685</v>
      </c>
      <c r="E656" s="9" t="s">
        <v>99</v>
      </c>
      <c r="F656" s="9" t="s">
        <v>85</v>
      </c>
      <c r="G656" s="9" t="s">
        <v>15</v>
      </c>
      <c r="H656" s="9" t="s">
        <v>86</v>
      </c>
      <c r="I656" s="11">
        <v>6</v>
      </c>
      <c r="J656" s="26">
        <v>21375.25</v>
      </c>
      <c r="K656" s="26">
        <v>21452</v>
      </c>
      <c r="L656" s="26">
        <v>21295</v>
      </c>
      <c r="M656" s="26">
        <v>21452</v>
      </c>
      <c r="N656" s="27">
        <f t="shared" si="20"/>
        <v>76.75</v>
      </c>
      <c r="O656" s="18">
        <v>913.56</v>
      </c>
      <c r="P656" s="18">
        <v>7.44</v>
      </c>
      <c r="Q656" s="18">
        <v>-198.72</v>
      </c>
      <c r="R656" s="18">
        <v>917.28</v>
      </c>
      <c r="S656" s="18">
        <f t="shared" si="21"/>
        <v>142384.51999999958</v>
      </c>
      <c r="T656" s="18">
        <f>MAX(0,MAX($S$7:S656))-S656</f>
        <v>0</v>
      </c>
      <c r="U656" s="9" t="s">
        <v>30</v>
      </c>
      <c r="V656" s="11">
        <v>3</v>
      </c>
    </row>
    <row r="657" spans="1:22" x14ac:dyDescent="0.25">
      <c r="A657" s="11">
        <v>651</v>
      </c>
      <c r="B657" s="25">
        <v>45688</v>
      </c>
      <c r="C657" s="9" t="s">
        <v>83</v>
      </c>
      <c r="D657" s="25">
        <v>45688</v>
      </c>
      <c r="E657" s="9" t="s">
        <v>106</v>
      </c>
      <c r="F657" s="9" t="s">
        <v>85</v>
      </c>
      <c r="G657" s="9" t="s">
        <v>13</v>
      </c>
      <c r="H657" s="9" t="s">
        <v>86</v>
      </c>
      <c r="I657" s="11">
        <v>10</v>
      </c>
      <c r="J657" s="26">
        <v>21868</v>
      </c>
      <c r="K657" s="26">
        <v>21935</v>
      </c>
      <c r="L657" s="26">
        <v>21787.75</v>
      </c>
      <c r="M657" s="26">
        <v>21935</v>
      </c>
      <c r="N657" s="27">
        <f t="shared" si="20"/>
        <v>67</v>
      </c>
      <c r="O657" s="18">
        <v>1327.6</v>
      </c>
      <c r="P657" s="18">
        <v>12.4</v>
      </c>
      <c r="Q657" s="18">
        <v>-56.2</v>
      </c>
      <c r="R657" s="18">
        <v>1333.8</v>
      </c>
      <c r="S657" s="18">
        <f t="shared" si="21"/>
        <v>143712.11999999959</v>
      </c>
      <c r="T657" s="18">
        <f>MAX(0,MAX($S$7:S657))-S657</f>
        <v>0</v>
      </c>
      <c r="U657" s="9" t="s">
        <v>30</v>
      </c>
      <c r="V657" s="11">
        <v>8</v>
      </c>
    </row>
    <row r="658" spans="1:22" x14ac:dyDescent="0.25">
      <c r="A658" s="11">
        <v>652</v>
      </c>
      <c r="B658" s="25">
        <v>45688</v>
      </c>
      <c r="C658" s="9" t="s">
        <v>131</v>
      </c>
      <c r="D658" s="25">
        <v>45688</v>
      </c>
      <c r="E658" s="9" t="s">
        <v>139</v>
      </c>
      <c r="F658" s="9" t="s">
        <v>85</v>
      </c>
      <c r="G658" s="9" t="s">
        <v>19</v>
      </c>
      <c r="H658" s="9" t="s">
        <v>91</v>
      </c>
      <c r="I658" s="11">
        <v>4</v>
      </c>
      <c r="J658" s="26">
        <v>21920.25</v>
      </c>
      <c r="K658" s="26">
        <v>21839.75</v>
      </c>
      <c r="L658" s="26">
        <v>21840</v>
      </c>
      <c r="M658" s="26">
        <v>21985</v>
      </c>
      <c r="N658" s="27">
        <f t="shared" si="20"/>
        <v>-80.5</v>
      </c>
      <c r="O658" s="18">
        <v>-648.96</v>
      </c>
      <c r="P658" s="18">
        <v>4.96</v>
      </c>
      <c r="Q658" s="18">
        <v>-646.48</v>
      </c>
      <c r="R658" s="18">
        <v>103.52</v>
      </c>
      <c r="S658" s="18">
        <f t="shared" si="21"/>
        <v>143063.1599999996</v>
      </c>
      <c r="T658" s="18">
        <f>MAX(0,MAX($S$7:S658))-S658</f>
        <v>648.95999999999185</v>
      </c>
      <c r="U658" s="9" t="s">
        <v>32</v>
      </c>
      <c r="V658" s="11">
        <v>7</v>
      </c>
    </row>
    <row r="659" spans="1:22" x14ac:dyDescent="0.25">
      <c r="A659" s="11">
        <v>653</v>
      </c>
      <c r="B659" s="25">
        <v>45691</v>
      </c>
      <c r="C659" s="9" t="s">
        <v>110</v>
      </c>
      <c r="D659" s="25">
        <v>45691</v>
      </c>
      <c r="E659" s="9" t="s">
        <v>94</v>
      </c>
      <c r="F659" s="9" t="s">
        <v>89</v>
      </c>
      <c r="G659" s="9" t="s">
        <v>15</v>
      </c>
      <c r="H659" s="9" t="s">
        <v>86</v>
      </c>
      <c r="I659" s="11">
        <v>6</v>
      </c>
      <c r="J659" s="26">
        <v>21128</v>
      </c>
      <c r="K659" s="26">
        <v>21208.5</v>
      </c>
      <c r="L659" s="26">
        <v>21208.25</v>
      </c>
      <c r="M659" s="26">
        <v>21055.75</v>
      </c>
      <c r="N659" s="27">
        <f t="shared" si="20"/>
        <v>-80.5</v>
      </c>
      <c r="O659" s="18">
        <v>-973.44</v>
      </c>
      <c r="P659" s="18">
        <v>7.44</v>
      </c>
      <c r="Q659" s="18">
        <v>-969.72</v>
      </c>
      <c r="R659" s="18">
        <v>173.28</v>
      </c>
      <c r="S659" s="18">
        <f t="shared" si="21"/>
        <v>142089.71999999959</v>
      </c>
      <c r="T659" s="18">
        <f>MAX(0,MAX($S$7:S659))-S659</f>
        <v>1622.3999999999942</v>
      </c>
      <c r="U659" s="9" t="s">
        <v>32</v>
      </c>
      <c r="V659" s="11">
        <v>2</v>
      </c>
    </row>
    <row r="660" spans="1:22" x14ac:dyDescent="0.25">
      <c r="A660" s="11">
        <v>654</v>
      </c>
      <c r="B660" s="25">
        <v>45693</v>
      </c>
      <c r="C660" s="9" t="s">
        <v>100</v>
      </c>
      <c r="D660" s="25">
        <v>45693</v>
      </c>
      <c r="E660" s="9" t="s">
        <v>87</v>
      </c>
      <c r="F660" s="9" t="s">
        <v>85</v>
      </c>
      <c r="G660" s="9" t="s">
        <v>21</v>
      </c>
      <c r="H660" s="9" t="s">
        <v>102</v>
      </c>
      <c r="I660" s="11">
        <v>6</v>
      </c>
      <c r="J660" s="26">
        <v>21571.75</v>
      </c>
      <c r="K660" s="26">
        <v>21518.5</v>
      </c>
      <c r="L660" s="26">
        <v>21518.75</v>
      </c>
      <c r="M660" s="26">
        <v>21668</v>
      </c>
      <c r="N660" s="27">
        <f t="shared" si="20"/>
        <v>-53.25</v>
      </c>
      <c r="O660" s="18">
        <v>-646.44000000000005</v>
      </c>
      <c r="P660" s="18">
        <v>7.44</v>
      </c>
      <c r="Q660" s="18">
        <v>-642.72</v>
      </c>
      <c r="R660" s="18">
        <v>443.28</v>
      </c>
      <c r="S660" s="18">
        <f t="shared" si="21"/>
        <v>141443.27999999959</v>
      </c>
      <c r="T660" s="18">
        <f>MAX(0,MAX($S$7:S660))-S660</f>
        <v>2268.8399999999965</v>
      </c>
      <c r="U660" s="9" t="s">
        <v>32</v>
      </c>
      <c r="V660" s="11">
        <v>4</v>
      </c>
    </row>
    <row r="661" spans="1:22" x14ac:dyDescent="0.25">
      <c r="A661" s="11">
        <v>655</v>
      </c>
      <c r="B661" s="25">
        <v>45698</v>
      </c>
      <c r="C661" s="9" t="s">
        <v>87</v>
      </c>
      <c r="D661" s="25">
        <v>45698</v>
      </c>
      <c r="E661" s="9" t="s">
        <v>84</v>
      </c>
      <c r="F661" s="9" t="s">
        <v>85</v>
      </c>
      <c r="G661" s="9" t="s">
        <v>13</v>
      </c>
      <c r="H661" s="9" t="s">
        <v>96</v>
      </c>
      <c r="I661" s="11">
        <v>6</v>
      </c>
      <c r="J661" s="26">
        <v>21815</v>
      </c>
      <c r="K661" s="26">
        <v>21836.25</v>
      </c>
      <c r="L661" s="26">
        <v>21734.75</v>
      </c>
      <c r="M661" s="26">
        <v>21950.75</v>
      </c>
      <c r="N661" s="27">
        <f t="shared" si="20"/>
        <v>21.25</v>
      </c>
      <c r="O661" s="18">
        <v>247.56</v>
      </c>
      <c r="P661" s="18">
        <v>7.44</v>
      </c>
      <c r="Q661" s="18">
        <v>-24.72</v>
      </c>
      <c r="R661" s="18">
        <v>941.28</v>
      </c>
      <c r="S661" s="18">
        <f t="shared" si="21"/>
        <v>141690.83999999959</v>
      </c>
      <c r="T661" s="18">
        <f>MAX(0,MAX($S$7:S661))-S661</f>
        <v>2021.2799999999988</v>
      </c>
      <c r="U661" s="9" t="s">
        <v>36</v>
      </c>
      <c r="V661" s="11">
        <v>72</v>
      </c>
    </row>
    <row r="662" spans="1:22" x14ac:dyDescent="0.25">
      <c r="A662" s="11">
        <v>656</v>
      </c>
      <c r="B662" s="25">
        <v>45699</v>
      </c>
      <c r="C662" s="9" t="s">
        <v>100</v>
      </c>
      <c r="D662" s="25">
        <v>45699</v>
      </c>
      <c r="E662" s="9" t="s">
        <v>99</v>
      </c>
      <c r="F662" s="9" t="s">
        <v>85</v>
      </c>
      <c r="G662" s="9" t="s">
        <v>21</v>
      </c>
      <c r="H662" s="9" t="s">
        <v>102</v>
      </c>
      <c r="I662" s="11">
        <v>6</v>
      </c>
      <c r="J662" s="26">
        <v>21789.5</v>
      </c>
      <c r="K662" s="26">
        <v>21843</v>
      </c>
      <c r="L662" s="26">
        <v>21700</v>
      </c>
      <c r="M662" s="26">
        <v>21843</v>
      </c>
      <c r="N662" s="27">
        <f t="shared" si="20"/>
        <v>53.5</v>
      </c>
      <c r="O662" s="18">
        <v>634.55999999999995</v>
      </c>
      <c r="P662" s="18">
        <v>7.44</v>
      </c>
      <c r="Q662" s="18">
        <v>-348.72</v>
      </c>
      <c r="R662" s="18">
        <v>638.28</v>
      </c>
      <c r="S662" s="18">
        <f t="shared" si="21"/>
        <v>142325.39999999959</v>
      </c>
      <c r="T662" s="18">
        <f>MAX(0,MAX($S$7:S662))-S662</f>
        <v>1386.7200000000012</v>
      </c>
      <c r="U662" s="9" t="s">
        <v>30</v>
      </c>
      <c r="V662" s="11">
        <v>9</v>
      </c>
    </row>
    <row r="663" spans="1:22" x14ac:dyDescent="0.25">
      <c r="A663" s="11">
        <v>657</v>
      </c>
      <c r="B663" s="25">
        <v>45702</v>
      </c>
      <c r="C663" s="9" t="s">
        <v>157</v>
      </c>
      <c r="D663" s="25">
        <v>45702</v>
      </c>
      <c r="E663" s="9" t="s">
        <v>84</v>
      </c>
      <c r="F663" s="9" t="s">
        <v>85</v>
      </c>
      <c r="G663" s="9" t="s">
        <v>13</v>
      </c>
      <c r="H663" s="9" t="s">
        <v>86</v>
      </c>
      <c r="I663" s="11">
        <v>6</v>
      </c>
      <c r="J663" s="26">
        <v>22168</v>
      </c>
      <c r="K663" s="26">
        <v>22195.25</v>
      </c>
      <c r="L663" s="26">
        <v>22087.75</v>
      </c>
      <c r="M663" s="26">
        <v>22235</v>
      </c>
      <c r="N663" s="27">
        <f t="shared" si="20"/>
        <v>27.25</v>
      </c>
      <c r="O663" s="18">
        <v>319.56</v>
      </c>
      <c r="P663" s="18">
        <v>7.44</v>
      </c>
      <c r="Q663" s="18">
        <v>-282.72000000000003</v>
      </c>
      <c r="R663" s="18">
        <v>668.28</v>
      </c>
      <c r="S663" s="18">
        <f t="shared" si="21"/>
        <v>142644.95999999958</v>
      </c>
      <c r="T663" s="18">
        <f>MAX(0,MAX($S$7:S663))-S663</f>
        <v>1067.1600000000035</v>
      </c>
      <c r="U663" s="9" t="s">
        <v>36</v>
      </c>
      <c r="V663" s="11">
        <v>35</v>
      </c>
    </row>
    <row r="664" spans="1:22" x14ac:dyDescent="0.25">
      <c r="A664" s="11">
        <v>658</v>
      </c>
      <c r="B664" s="25">
        <v>45705</v>
      </c>
      <c r="C664" s="9" t="s">
        <v>100</v>
      </c>
      <c r="D664" s="25">
        <v>45705</v>
      </c>
      <c r="E664" s="9" t="s">
        <v>107</v>
      </c>
      <c r="F664" s="9" t="s">
        <v>89</v>
      </c>
      <c r="G664" s="9" t="s">
        <v>21</v>
      </c>
      <c r="H664" s="9" t="s">
        <v>102</v>
      </c>
      <c r="I664" s="11">
        <v>6</v>
      </c>
      <c r="J664" s="26">
        <v>22202.75</v>
      </c>
      <c r="K664" s="26">
        <v>22242.5</v>
      </c>
      <c r="L664" s="26">
        <v>22242.25</v>
      </c>
      <c r="M664" s="26">
        <v>22194.5</v>
      </c>
      <c r="N664" s="27">
        <f t="shared" si="20"/>
        <v>-39.75</v>
      </c>
      <c r="O664" s="18">
        <v>-484.44</v>
      </c>
      <c r="P664" s="18">
        <v>7.44</v>
      </c>
      <c r="Q664" s="18">
        <v>-480.72</v>
      </c>
      <c r="R664" s="18">
        <v>44.28</v>
      </c>
      <c r="S664" s="18">
        <f t="shared" si="21"/>
        <v>142160.51999999958</v>
      </c>
      <c r="T664" s="18">
        <f>MAX(0,MAX($S$7:S664))-S664</f>
        <v>1551.6000000000058</v>
      </c>
      <c r="U664" s="9" t="s">
        <v>32</v>
      </c>
      <c r="V664" s="11">
        <v>16</v>
      </c>
    </row>
    <row r="665" spans="1:22" x14ac:dyDescent="0.25">
      <c r="A665" s="11">
        <v>659</v>
      </c>
      <c r="B665" s="25">
        <v>45706</v>
      </c>
      <c r="C665" s="9" t="s">
        <v>126</v>
      </c>
      <c r="D665" s="25">
        <v>45706</v>
      </c>
      <c r="E665" s="9" t="s">
        <v>138</v>
      </c>
      <c r="F665" s="9" t="s">
        <v>85</v>
      </c>
      <c r="G665" s="9" t="s">
        <v>17</v>
      </c>
      <c r="H665" s="9" t="s">
        <v>113</v>
      </c>
      <c r="I665" s="11">
        <v>2</v>
      </c>
      <c r="J665" s="26">
        <v>22155.5</v>
      </c>
      <c r="K665" s="26">
        <v>22235</v>
      </c>
      <c r="L665" s="26">
        <v>22075.25</v>
      </c>
      <c r="M665" s="26">
        <v>22235</v>
      </c>
      <c r="N665" s="27">
        <f t="shared" si="20"/>
        <v>79.5</v>
      </c>
      <c r="O665" s="18">
        <v>315.52</v>
      </c>
      <c r="P665" s="18">
        <v>2.48</v>
      </c>
      <c r="Q665" s="18">
        <v>-49.24</v>
      </c>
      <c r="R665" s="18">
        <v>316.76</v>
      </c>
      <c r="S665" s="18">
        <f t="shared" si="21"/>
        <v>142476.03999999957</v>
      </c>
      <c r="T665" s="18">
        <f>MAX(0,MAX($S$7:S665))-S665</f>
        <v>1236.0800000000163</v>
      </c>
      <c r="U665" s="9" t="s">
        <v>30</v>
      </c>
      <c r="V665" s="11">
        <v>19</v>
      </c>
    </row>
    <row r="666" spans="1:22" x14ac:dyDescent="0.25">
      <c r="A666" s="11">
        <v>660</v>
      </c>
      <c r="B666" s="25">
        <v>45707</v>
      </c>
      <c r="C666" s="9" t="s">
        <v>87</v>
      </c>
      <c r="D666" s="25">
        <v>45707</v>
      </c>
      <c r="E666" s="9" t="s">
        <v>101</v>
      </c>
      <c r="F666" s="9" t="s">
        <v>89</v>
      </c>
      <c r="G666" s="9" t="s">
        <v>15</v>
      </c>
      <c r="H666" s="9" t="s">
        <v>86</v>
      </c>
      <c r="I666" s="11">
        <v>6</v>
      </c>
      <c r="J666" s="26">
        <v>22144.5</v>
      </c>
      <c r="K666" s="26">
        <v>22188.5</v>
      </c>
      <c r="L666" s="26">
        <v>22188.25</v>
      </c>
      <c r="M666" s="26">
        <v>22108.87</v>
      </c>
      <c r="N666" s="27">
        <f t="shared" si="20"/>
        <v>-44</v>
      </c>
      <c r="O666" s="18">
        <v>-535.44000000000005</v>
      </c>
      <c r="P666" s="18">
        <v>7.44</v>
      </c>
      <c r="Q666" s="18">
        <v>-531.72</v>
      </c>
      <c r="R666" s="18">
        <v>314.27999999999997</v>
      </c>
      <c r="S666" s="18">
        <f t="shared" si="21"/>
        <v>141940.59999999957</v>
      </c>
      <c r="T666" s="18">
        <f>MAX(0,MAX($S$7:S666))-S666</f>
        <v>1771.5200000000186</v>
      </c>
      <c r="U666" s="9" t="s">
        <v>32</v>
      </c>
      <c r="V666" s="11">
        <v>6</v>
      </c>
    </row>
    <row r="667" spans="1:22" x14ac:dyDescent="0.25">
      <c r="A667" s="11">
        <v>661</v>
      </c>
      <c r="B667" s="25">
        <v>45708</v>
      </c>
      <c r="C667" s="9" t="s">
        <v>97</v>
      </c>
      <c r="D667" s="25">
        <v>45708</v>
      </c>
      <c r="E667" s="9" t="s">
        <v>87</v>
      </c>
      <c r="F667" s="9" t="s">
        <v>89</v>
      </c>
      <c r="G667" s="9" t="s">
        <v>15</v>
      </c>
      <c r="H667" s="9" t="s">
        <v>86</v>
      </c>
      <c r="I667" s="11">
        <v>10</v>
      </c>
      <c r="J667" s="26">
        <v>22069.75</v>
      </c>
      <c r="K667" s="26">
        <v>21965</v>
      </c>
      <c r="L667" s="26">
        <v>22150</v>
      </c>
      <c r="M667" s="26">
        <v>21965</v>
      </c>
      <c r="N667" s="27">
        <f t="shared" si="20"/>
        <v>104.75</v>
      </c>
      <c r="O667" s="18">
        <v>2082.6</v>
      </c>
      <c r="P667" s="18">
        <v>12.4</v>
      </c>
      <c r="Q667" s="18">
        <v>-101.2</v>
      </c>
      <c r="R667" s="18">
        <v>2088.8000000000002</v>
      </c>
      <c r="S667" s="18">
        <f t="shared" si="21"/>
        <v>144023.19999999958</v>
      </c>
      <c r="T667" s="18">
        <f>MAX(0,MAX($S$7:S667))-S667</f>
        <v>0</v>
      </c>
      <c r="U667" s="9" t="s">
        <v>30</v>
      </c>
      <c r="V667" s="11">
        <v>2</v>
      </c>
    </row>
    <row r="668" spans="1:22" x14ac:dyDescent="0.25">
      <c r="A668" s="11">
        <v>662</v>
      </c>
      <c r="B668" s="25">
        <v>45712</v>
      </c>
      <c r="C668" s="9" t="s">
        <v>100</v>
      </c>
      <c r="D668" s="25">
        <v>45712</v>
      </c>
      <c r="E668" s="9" t="s">
        <v>114</v>
      </c>
      <c r="F668" s="9" t="s">
        <v>89</v>
      </c>
      <c r="G668" s="9" t="s">
        <v>21</v>
      </c>
      <c r="H668" s="9" t="s">
        <v>102</v>
      </c>
      <c r="I668" s="11">
        <v>6</v>
      </c>
      <c r="J668" s="26">
        <v>21711.5</v>
      </c>
      <c r="K668" s="26">
        <v>21682.5</v>
      </c>
      <c r="L668" s="26">
        <v>21802</v>
      </c>
      <c r="M668" s="26">
        <v>21682.5</v>
      </c>
      <c r="N668" s="27">
        <f t="shared" si="20"/>
        <v>29</v>
      </c>
      <c r="O668" s="18">
        <v>340.56</v>
      </c>
      <c r="P668" s="18">
        <v>7.44</v>
      </c>
      <c r="Q668" s="18">
        <v>-222.72</v>
      </c>
      <c r="R668" s="18">
        <v>344.28</v>
      </c>
      <c r="S668" s="18">
        <f t="shared" si="21"/>
        <v>144363.75999999957</v>
      </c>
      <c r="T668" s="18">
        <f>MAX(0,MAX($S$7:S668))-S668</f>
        <v>0</v>
      </c>
      <c r="U668" s="9" t="s">
        <v>30</v>
      </c>
      <c r="V668" s="11">
        <v>1</v>
      </c>
    </row>
    <row r="669" spans="1:22" x14ac:dyDescent="0.25">
      <c r="A669" s="11">
        <v>663</v>
      </c>
      <c r="B669" s="25">
        <v>45713</v>
      </c>
      <c r="C669" s="9" t="s">
        <v>97</v>
      </c>
      <c r="D669" s="25">
        <v>45713</v>
      </c>
      <c r="E669" s="9" t="s">
        <v>110</v>
      </c>
      <c r="F669" s="9" t="s">
        <v>89</v>
      </c>
      <c r="G669" s="9" t="s">
        <v>15</v>
      </c>
      <c r="H669" s="9" t="s">
        <v>86</v>
      </c>
      <c r="I669" s="11">
        <v>6</v>
      </c>
      <c r="J669" s="26">
        <v>21236</v>
      </c>
      <c r="K669" s="26">
        <v>21165</v>
      </c>
      <c r="L669" s="26">
        <v>21316.25</v>
      </c>
      <c r="M669" s="26">
        <v>21165</v>
      </c>
      <c r="N669" s="27">
        <f t="shared" si="20"/>
        <v>71</v>
      </c>
      <c r="O669" s="18">
        <v>844.56</v>
      </c>
      <c r="P669" s="18">
        <v>7.44</v>
      </c>
      <c r="Q669" s="18">
        <v>-672.72</v>
      </c>
      <c r="R669" s="18">
        <v>848.28</v>
      </c>
      <c r="S669" s="18">
        <f t="shared" si="21"/>
        <v>145208.31999999957</v>
      </c>
      <c r="T669" s="18">
        <f>MAX(0,MAX($S$7:S669))-S669</f>
        <v>0</v>
      </c>
      <c r="U669" s="9" t="s">
        <v>30</v>
      </c>
      <c r="V669" s="11">
        <v>4</v>
      </c>
    </row>
    <row r="670" spans="1:22" x14ac:dyDescent="0.25">
      <c r="A670" s="11">
        <v>664</v>
      </c>
      <c r="B670" s="25">
        <v>45714</v>
      </c>
      <c r="C670" s="9" t="s">
        <v>100</v>
      </c>
      <c r="D670" s="25">
        <v>45714</v>
      </c>
      <c r="E670" s="9" t="s">
        <v>114</v>
      </c>
      <c r="F670" s="9" t="s">
        <v>89</v>
      </c>
      <c r="G670" s="9" t="s">
        <v>21</v>
      </c>
      <c r="H670" s="9" t="s">
        <v>102</v>
      </c>
      <c r="I670" s="11">
        <v>6</v>
      </c>
      <c r="J670" s="26">
        <v>21233.25</v>
      </c>
      <c r="K670" s="26">
        <v>21274.75</v>
      </c>
      <c r="L670" s="26">
        <v>21274.5</v>
      </c>
      <c r="M670" s="26">
        <v>21150.25</v>
      </c>
      <c r="N670" s="27">
        <f t="shared" si="20"/>
        <v>-41.5</v>
      </c>
      <c r="O670" s="18">
        <v>-505.44</v>
      </c>
      <c r="P670" s="18">
        <v>7.44</v>
      </c>
      <c r="Q670" s="18">
        <v>-501.72</v>
      </c>
      <c r="R670" s="18">
        <v>200.28</v>
      </c>
      <c r="S670" s="18">
        <f t="shared" si="21"/>
        <v>144702.87999999957</v>
      </c>
      <c r="T670" s="18">
        <f>MAX(0,MAX($S$7:S670))-S670</f>
        <v>505.44000000000233</v>
      </c>
      <c r="U670" s="9" t="s">
        <v>32</v>
      </c>
      <c r="V670" s="11">
        <v>1</v>
      </c>
    </row>
    <row r="671" spans="1:22" x14ac:dyDescent="0.25">
      <c r="A671" s="11">
        <v>665</v>
      </c>
      <c r="B671" s="25">
        <v>45714</v>
      </c>
      <c r="C671" s="9" t="s">
        <v>97</v>
      </c>
      <c r="D671" s="25">
        <v>45714</v>
      </c>
      <c r="E671" s="9" t="s">
        <v>99</v>
      </c>
      <c r="F671" s="9" t="s">
        <v>85</v>
      </c>
      <c r="G671" s="9" t="s">
        <v>15</v>
      </c>
      <c r="H671" s="9" t="s">
        <v>86</v>
      </c>
      <c r="I671" s="11">
        <v>6</v>
      </c>
      <c r="J671" s="26">
        <v>21307.25</v>
      </c>
      <c r="K671" s="26">
        <v>21308.75</v>
      </c>
      <c r="L671" s="26">
        <v>21227</v>
      </c>
      <c r="M671" s="26">
        <v>21397.99</v>
      </c>
      <c r="N671" s="27">
        <f t="shared" si="20"/>
        <v>1.5</v>
      </c>
      <c r="O671" s="18">
        <v>10.56</v>
      </c>
      <c r="P671" s="18">
        <v>7.44</v>
      </c>
      <c r="Q671" s="18">
        <v>-573.72</v>
      </c>
      <c r="R671" s="18">
        <v>773.28</v>
      </c>
      <c r="S671" s="18">
        <f t="shared" si="21"/>
        <v>144713.43999999957</v>
      </c>
      <c r="T671" s="18">
        <f>MAX(0,MAX($S$7:S671))-S671</f>
        <v>494.88000000000466</v>
      </c>
      <c r="U671" s="9" t="s">
        <v>34</v>
      </c>
      <c r="V671" s="11">
        <v>7</v>
      </c>
    </row>
    <row r="672" spans="1:22" x14ac:dyDescent="0.25">
      <c r="A672" s="11">
        <v>666</v>
      </c>
      <c r="B672" s="25">
        <v>45719</v>
      </c>
      <c r="C672" s="9" t="s">
        <v>100</v>
      </c>
      <c r="D672" s="25">
        <v>45719</v>
      </c>
      <c r="E672" s="9" t="s">
        <v>97</v>
      </c>
      <c r="F672" s="9" t="s">
        <v>89</v>
      </c>
      <c r="G672" s="9" t="s">
        <v>21</v>
      </c>
      <c r="H672" s="9" t="s">
        <v>102</v>
      </c>
      <c r="I672" s="11">
        <v>6</v>
      </c>
      <c r="J672" s="26">
        <v>20970</v>
      </c>
      <c r="K672" s="26">
        <v>20920.25</v>
      </c>
      <c r="L672" s="26">
        <v>21121</v>
      </c>
      <c r="M672" s="26">
        <v>20920.25</v>
      </c>
      <c r="N672" s="27">
        <f t="shared" si="20"/>
        <v>49.75</v>
      </c>
      <c r="O672" s="18">
        <v>589.55999999999995</v>
      </c>
      <c r="P672" s="18">
        <v>7.44</v>
      </c>
      <c r="Q672" s="18">
        <v>-465.72</v>
      </c>
      <c r="R672" s="18">
        <v>593.28</v>
      </c>
      <c r="S672" s="18">
        <f t="shared" si="21"/>
        <v>145302.99999999956</v>
      </c>
      <c r="T672" s="18">
        <f>MAX(0,MAX($S$7:S672))-S672</f>
        <v>0</v>
      </c>
      <c r="U672" s="9" t="s">
        <v>30</v>
      </c>
      <c r="V672" s="11">
        <v>2</v>
      </c>
    </row>
    <row r="673" spans="1:22" x14ac:dyDescent="0.25">
      <c r="A673" s="11">
        <v>667</v>
      </c>
      <c r="B673" s="25">
        <v>45726</v>
      </c>
      <c r="C673" s="9" t="s">
        <v>87</v>
      </c>
      <c r="D673" s="25">
        <v>45726</v>
      </c>
      <c r="E673" s="9" t="s">
        <v>135</v>
      </c>
      <c r="F673" s="9" t="s">
        <v>89</v>
      </c>
      <c r="G673" s="9" t="s">
        <v>15</v>
      </c>
      <c r="H673" s="9" t="s">
        <v>86</v>
      </c>
      <c r="I673" s="11">
        <v>6</v>
      </c>
      <c r="J673" s="26">
        <v>19707.25</v>
      </c>
      <c r="K673" s="26">
        <v>19617.75</v>
      </c>
      <c r="L673" s="26">
        <v>19787.5</v>
      </c>
      <c r="M673" s="26">
        <v>19617.89</v>
      </c>
      <c r="N673" s="27">
        <f t="shared" si="20"/>
        <v>89.5</v>
      </c>
      <c r="O673" s="18">
        <v>1066.56</v>
      </c>
      <c r="P673" s="18">
        <v>7.44</v>
      </c>
      <c r="Q673" s="18">
        <v>-507.72</v>
      </c>
      <c r="R673" s="18">
        <v>1070.28</v>
      </c>
      <c r="S673" s="18">
        <f t="shared" si="21"/>
        <v>146369.55999999956</v>
      </c>
      <c r="T673" s="18">
        <f>MAX(0,MAX($S$7:S673))-S673</f>
        <v>0</v>
      </c>
      <c r="U673" s="9" t="s">
        <v>30</v>
      </c>
      <c r="V673" s="11">
        <v>8</v>
      </c>
    </row>
    <row r="674" spans="1:22" x14ac:dyDescent="0.25">
      <c r="A674" s="11">
        <v>668</v>
      </c>
      <c r="B674" s="25">
        <v>45727</v>
      </c>
      <c r="C674" s="9" t="s">
        <v>99</v>
      </c>
      <c r="D674" s="25">
        <v>45727</v>
      </c>
      <c r="E674" s="9" t="s">
        <v>132</v>
      </c>
      <c r="F674" s="9" t="s">
        <v>89</v>
      </c>
      <c r="G674" s="9" t="s">
        <v>15</v>
      </c>
      <c r="H674" s="9" t="s">
        <v>86</v>
      </c>
      <c r="I674" s="11">
        <v>6</v>
      </c>
      <c r="J674" s="26">
        <v>19321.75</v>
      </c>
      <c r="K674" s="26">
        <v>19402.25</v>
      </c>
      <c r="L674" s="26">
        <v>19402</v>
      </c>
      <c r="M674" s="26">
        <v>19235</v>
      </c>
      <c r="N674" s="27">
        <f t="shared" si="20"/>
        <v>-80.5</v>
      </c>
      <c r="O674" s="18">
        <v>-973.44</v>
      </c>
      <c r="P674" s="18">
        <v>7.44</v>
      </c>
      <c r="Q674" s="18">
        <v>-969.72</v>
      </c>
      <c r="R674" s="18">
        <v>674.28</v>
      </c>
      <c r="S674" s="18">
        <f t="shared" si="21"/>
        <v>145396.11999999956</v>
      </c>
      <c r="T674" s="18">
        <f>MAX(0,MAX($S$7:S674))-S674</f>
        <v>973.44000000000233</v>
      </c>
      <c r="U674" s="9" t="s">
        <v>32</v>
      </c>
      <c r="V674" s="11">
        <v>5</v>
      </c>
    </row>
    <row r="675" spans="1:22" x14ac:dyDescent="0.25">
      <c r="A675" s="11">
        <v>669</v>
      </c>
      <c r="B675" s="25">
        <v>45734</v>
      </c>
      <c r="C675" s="9" t="s">
        <v>97</v>
      </c>
      <c r="D675" s="25">
        <v>45734</v>
      </c>
      <c r="E675" s="9" t="s">
        <v>107</v>
      </c>
      <c r="F675" s="9" t="s">
        <v>89</v>
      </c>
      <c r="G675" s="9" t="s">
        <v>13</v>
      </c>
      <c r="H675" s="9" t="s">
        <v>96</v>
      </c>
      <c r="I675" s="11">
        <v>6</v>
      </c>
      <c r="J675" s="26">
        <v>19702.75</v>
      </c>
      <c r="K675" s="26">
        <v>19615</v>
      </c>
      <c r="L675" s="26">
        <v>19783</v>
      </c>
      <c r="M675" s="26">
        <v>19615</v>
      </c>
      <c r="N675" s="27">
        <f t="shared" si="20"/>
        <v>87.75</v>
      </c>
      <c r="O675" s="18">
        <v>1045.56</v>
      </c>
      <c r="P675" s="18">
        <v>7.44</v>
      </c>
      <c r="Q675" s="18">
        <v>-381.72</v>
      </c>
      <c r="R675" s="18">
        <v>1049.28</v>
      </c>
      <c r="S675" s="18">
        <f t="shared" si="21"/>
        <v>146441.67999999956</v>
      </c>
      <c r="T675" s="18">
        <f>MAX(0,MAX($S$7:S675))-S675</f>
        <v>0</v>
      </c>
      <c r="U675" s="9" t="s">
        <v>30</v>
      </c>
      <c r="V675" s="11">
        <v>14</v>
      </c>
    </row>
    <row r="676" spans="1:22" x14ac:dyDescent="0.25">
      <c r="A676" s="11">
        <v>670</v>
      </c>
      <c r="B676" s="25">
        <v>45734</v>
      </c>
      <c r="C676" s="9" t="s">
        <v>153</v>
      </c>
      <c r="D676" s="25">
        <v>45734</v>
      </c>
      <c r="E676" s="9" t="s">
        <v>95</v>
      </c>
      <c r="F676" s="9" t="s">
        <v>89</v>
      </c>
      <c r="G676" s="9" t="s">
        <v>13</v>
      </c>
      <c r="H676" s="9" t="s">
        <v>86</v>
      </c>
      <c r="I676" s="11">
        <v>6</v>
      </c>
      <c r="J676" s="26">
        <v>19697.5</v>
      </c>
      <c r="K676" s="26">
        <v>19778</v>
      </c>
      <c r="L676" s="26">
        <v>19777.75</v>
      </c>
      <c r="M676" s="26">
        <v>19615</v>
      </c>
      <c r="N676" s="27">
        <f t="shared" si="20"/>
        <v>-80.5</v>
      </c>
      <c r="O676" s="18">
        <v>-973.44</v>
      </c>
      <c r="P676" s="18">
        <v>7.44</v>
      </c>
      <c r="Q676" s="18">
        <v>-969.72</v>
      </c>
      <c r="R676" s="18">
        <v>566.28</v>
      </c>
      <c r="S676" s="18">
        <f t="shared" si="21"/>
        <v>145468.23999999955</v>
      </c>
      <c r="T676" s="18">
        <f>MAX(0,MAX($S$7:S676))-S676</f>
        <v>973.44000000000233</v>
      </c>
      <c r="U676" s="9" t="s">
        <v>32</v>
      </c>
      <c r="V676" s="11">
        <v>31</v>
      </c>
    </row>
    <row r="677" spans="1:22" x14ac:dyDescent="0.25">
      <c r="A677" s="11">
        <v>671</v>
      </c>
      <c r="B677" s="25">
        <v>45736</v>
      </c>
      <c r="C677" s="9" t="s">
        <v>100</v>
      </c>
      <c r="D677" s="25">
        <v>45736</v>
      </c>
      <c r="E677" s="9" t="s">
        <v>87</v>
      </c>
      <c r="F677" s="9" t="s">
        <v>85</v>
      </c>
      <c r="G677" s="9" t="s">
        <v>21</v>
      </c>
      <c r="H677" s="9" t="s">
        <v>102</v>
      </c>
      <c r="I677" s="11">
        <v>6</v>
      </c>
      <c r="J677" s="26">
        <v>19883</v>
      </c>
      <c r="K677" s="26">
        <v>19953</v>
      </c>
      <c r="L677" s="26">
        <v>19756.5</v>
      </c>
      <c r="M677" s="26">
        <v>19953</v>
      </c>
      <c r="N677" s="27">
        <f t="shared" si="20"/>
        <v>70</v>
      </c>
      <c r="O677" s="18">
        <v>832.56</v>
      </c>
      <c r="P677" s="18">
        <v>7.44</v>
      </c>
      <c r="Q677" s="18">
        <v>-33.72</v>
      </c>
      <c r="R677" s="18">
        <v>836.28</v>
      </c>
      <c r="S677" s="18">
        <f t="shared" si="21"/>
        <v>146300.79999999955</v>
      </c>
      <c r="T677" s="18">
        <f>MAX(0,MAX($S$7:S677))-S677</f>
        <v>140.88000000000466</v>
      </c>
      <c r="U677" s="9" t="s">
        <v>30</v>
      </c>
      <c r="V677" s="11">
        <v>4</v>
      </c>
    </row>
    <row r="678" spans="1:22" x14ac:dyDescent="0.25">
      <c r="A678" s="11">
        <v>672</v>
      </c>
      <c r="B678" s="25">
        <v>45740</v>
      </c>
      <c r="C678" s="9" t="s">
        <v>133</v>
      </c>
      <c r="D678" s="25">
        <v>45740</v>
      </c>
      <c r="E678" s="9" t="s">
        <v>84</v>
      </c>
      <c r="F678" s="9" t="s">
        <v>89</v>
      </c>
      <c r="G678" s="9" t="s">
        <v>17</v>
      </c>
      <c r="H678" s="9" t="s">
        <v>86</v>
      </c>
      <c r="I678" s="11">
        <v>2</v>
      </c>
      <c r="J678" s="26">
        <v>20337.5</v>
      </c>
      <c r="K678" s="26">
        <v>20363</v>
      </c>
      <c r="L678" s="26">
        <v>20417.75</v>
      </c>
      <c r="M678" s="26">
        <v>20265</v>
      </c>
      <c r="N678" s="27">
        <f t="shared" si="20"/>
        <v>-25.5</v>
      </c>
      <c r="O678" s="18">
        <v>-104.48</v>
      </c>
      <c r="P678" s="18">
        <v>2.48</v>
      </c>
      <c r="Q678" s="18">
        <v>-288.24</v>
      </c>
      <c r="R678" s="18">
        <v>115.76</v>
      </c>
      <c r="S678" s="18">
        <f t="shared" si="21"/>
        <v>146196.31999999954</v>
      </c>
      <c r="T678" s="18">
        <f>MAX(0,MAX($S$7:S678))-S678</f>
        <v>245.36000000001513</v>
      </c>
      <c r="U678" s="9" t="s">
        <v>36</v>
      </c>
      <c r="V678" s="11">
        <v>43</v>
      </c>
    </row>
    <row r="679" spans="1:22" x14ac:dyDescent="0.25">
      <c r="A679" s="11">
        <v>673</v>
      </c>
      <c r="B679" s="25">
        <v>45741</v>
      </c>
      <c r="C679" s="9" t="s">
        <v>99</v>
      </c>
      <c r="D679" s="25">
        <v>45741</v>
      </c>
      <c r="E679" s="9" t="s">
        <v>144</v>
      </c>
      <c r="F679" s="9" t="s">
        <v>85</v>
      </c>
      <c r="G679" s="9" t="s">
        <v>15</v>
      </c>
      <c r="H679" s="9" t="s">
        <v>86</v>
      </c>
      <c r="I679" s="11">
        <v>6</v>
      </c>
      <c r="J679" s="26">
        <v>20454</v>
      </c>
      <c r="K679" s="26">
        <v>20455.5</v>
      </c>
      <c r="L679" s="26">
        <v>20409</v>
      </c>
      <c r="M679" s="26">
        <v>20511.89</v>
      </c>
      <c r="N679" s="27">
        <f t="shared" si="20"/>
        <v>1.5</v>
      </c>
      <c r="O679" s="18">
        <v>10.56</v>
      </c>
      <c r="P679" s="18">
        <v>7.44</v>
      </c>
      <c r="Q679" s="18">
        <v>-390.72</v>
      </c>
      <c r="R679" s="18">
        <v>506.28</v>
      </c>
      <c r="S679" s="18">
        <f t="shared" si="21"/>
        <v>146206.87999999954</v>
      </c>
      <c r="T679" s="18">
        <f>MAX(0,MAX($S$7:S679))-S679</f>
        <v>234.80000000001746</v>
      </c>
      <c r="U679" s="9" t="s">
        <v>34</v>
      </c>
      <c r="V679" s="11">
        <v>14</v>
      </c>
    </row>
    <row r="680" spans="1:22" x14ac:dyDescent="0.25">
      <c r="A680" s="11">
        <v>674</v>
      </c>
      <c r="B680" s="25">
        <v>45742</v>
      </c>
      <c r="C680" s="9" t="s">
        <v>100</v>
      </c>
      <c r="D680" s="25">
        <v>45742</v>
      </c>
      <c r="E680" s="9" t="s">
        <v>114</v>
      </c>
      <c r="F680" s="9" t="s">
        <v>85</v>
      </c>
      <c r="G680" s="9" t="s">
        <v>21</v>
      </c>
      <c r="H680" s="9" t="s">
        <v>102</v>
      </c>
      <c r="I680" s="11">
        <v>6</v>
      </c>
      <c r="J680" s="26">
        <v>20445</v>
      </c>
      <c r="K680" s="26">
        <v>20412.25</v>
      </c>
      <c r="L680" s="26">
        <v>20412.5</v>
      </c>
      <c r="M680" s="26">
        <v>20488.25</v>
      </c>
      <c r="N680" s="27">
        <f t="shared" si="20"/>
        <v>-32.75</v>
      </c>
      <c r="O680" s="18">
        <v>-400.44</v>
      </c>
      <c r="P680" s="18">
        <v>7.44</v>
      </c>
      <c r="Q680" s="18">
        <v>-396.72</v>
      </c>
      <c r="R680" s="18">
        <v>110.28</v>
      </c>
      <c r="S680" s="18">
        <f t="shared" si="21"/>
        <v>145806.43999999954</v>
      </c>
      <c r="T680" s="18">
        <f>MAX(0,MAX($S$7:S680))-S680</f>
        <v>635.24000000001979</v>
      </c>
      <c r="U680" s="9" t="s">
        <v>32</v>
      </c>
      <c r="V680" s="11">
        <v>1</v>
      </c>
    </row>
    <row r="681" spans="1:22" x14ac:dyDescent="0.25">
      <c r="A681" s="11">
        <v>675</v>
      </c>
      <c r="B681" s="25">
        <v>45742</v>
      </c>
      <c r="C681" s="9" t="s">
        <v>97</v>
      </c>
      <c r="D681" s="25">
        <v>45742</v>
      </c>
      <c r="E681" s="9" t="s">
        <v>94</v>
      </c>
      <c r="F681" s="9" t="s">
        <v>89</v>
      </c>
      <c r="G681" s="9" t="s">
        <v>15</v>
      </c>
      <c r="H681" s="9" t="s">
        <v>86</v>
      </c>
      <c r="I681" s="11">
        <v>6</v>
      </c>
      <c r="J681" s="26">
        <v>20374.5</v>
      </c>
      <c r="K681" s="26">
        <v>20265</v>
      </c>
      <c r="L681" s="26">
        <v>20454.75</v>
      </c>
      <c r="M681" s="26">
        <v>20265</v>
      </c>
      <c r="N681" s="27">
        <f t="shared" si="20"/>
        <v>109.5</v>
      </c>
      <c r="O681" s="18">
        <v>1306.56</v>
      </c>
      <c r="P681" s="18">
        <v>7.44</v>
      </c>
      <c r="Q681" s="18">
        <v>-24.72</v>
      </c>
      <c r="R681" s="18">
        <v>1310.28</v>
      </c>
      <c r="S681" s="18">
        <f t="shared" si="21"/>
        <v>147112.99999999953</v>
      </c>
      <c r="T681" s="18">
        <f>MAX(0,MAX($S$7:S681))-S681</f>
        <v>0</v>
      </c>
      <c r="U681" s="9" t="s">
        <v>30</v>
      </c>
      <c r="V681" s="11">
        <v>6</v>
      </c>
    </row>
    <row r="682" spans="1:22" x14ac:dyDescent="0.25">
      <c r="A682" s="11">
        <v>676</v>
      </c>
      <c r="B682" s="25">
        <v>45742</v>
      </c>
      <c r="C682" s="9" t="s">
        <v>94</v>
      </c>
      <c r="D682" s="25">
        <v>45742</v>
      </c>
      <c r="E682" s="9" t="s">
        <v>101</v>
      </c>
      <c r="F682" s="9" t="s">
        <v>89</v>
      </c>
      <c r="G682" s="9" t="s">
        <v>19</v>
      </c>
      <c r="H682" s="9" t="s">
        <v>86</v>
      </c>
      <c r="I682" s="11">
        <v>4</v>
      </c>
      <c r="J682" s="26">
        <v>20254.25</v>
      </c>
      <c r="K682" s="26">
        <v>20290.25</v>
      </c>
      <c r="L682" s="26">
        <v>20290</v>
      </c>
      <c r="M682" s="26">
        <v>20063</v>
      </c>
      <c r="N682" s="27">
        <f t="shared" si="20"/>
        <v>-36</v>
      </c>
      <c r="O682" s="18">
        <v>-292.95999999999998</v>
      </c>
      <c r="P682" s="18">
        <v>4.96</v>
      </c>
      <c r="Q682" s="18">
        <v>-290.48</v>
      </c>
      <c r="R682" s="18">
        <v>31.52</v>
      </c>
      <c r="S682" s="18">
        <f t="shared" si="21"/>
        <v>146820.03999999954</v>
      </c>
      <c r="T682" s="18">
        <f>MAX(0,MAX($S$7:S682))-S682</f>
        <v>292.95999999999185</v>
      </c>
      <c r="U682" s="9" t="s">
        <v>32</v>
      </c>
      <c r="V682" s="11">
        <v>2</v>
      </c>
    </row>
    <row r="683" spans="1:22" x14ac:dyDescent="0.25">
      <c r="A683" s="11">
        <v>677</v>
      </c>
      <c r="B683" s="25">
        <v>45742</v>
      </c>
      <c r="C683" s="9" t="s">
        <v>132</v>
      </c>
      <c r="D683" s="25">
        <v>45742</v>
      </c>
      <c r="E683" s="9" t="s">
        <v>117</v>
      </c>
      <c r="F683" s="9" t="s">
        <v>85</v>
      </c>
      <c r="G683" s="9" t="s">
        <v>17</v>
      </c>
      <c r="H683" s="9" t="s">
        <v>86</v>
      </c>
      <c r="I683" s="11">
        <v>2</v>
      </c>
      <c r="J683" s="26">
        <v>20304.25</v>
      </c>
      <c r="K683" s="26">
        <v>20251.75</v>
      </c>
      <c r="L683" s="26">
        <v>20252</v>
      </c>
      <c r="M683" s="26">
        <v>20394.25</v>
      </c>
      <c r="N683" s="27">
        <f t="shared" si="20"/>
        <v>-52.5</v>
      </c>
      <c r="O683" s="18">
        <v>-212.48</v>
      </c>
      <c r="P683" s="18">
        <v>2.48</v>
      </c>
      <c r="Q683" s="18">
        <v>-211.24</v>
      </c>
      <c r="R683" s="18">
        <v>63.76</v>
      </c>
      <c r="S683" s="18">
        <f t="shared" si="21"/>
        <v>146607.55999999953</v>
      </c>
      <c r="T683" s="18">
        <f>MAX(0,MAX($S$7:S683))-S683</f>
        <v>505.44000000000233</v>
      </c>
      <c r="U683" s="9" t="s">
        <v>32</v>
      </c>
      <c r="V683" s="11">
        <v>10</v>
      </c>
    </row>
    <row r="684" spans="1:22" x14ac:dyDescent="0.25">
      <c r="A684" s="11">
        <v>678</v>
      </c>
      <c r="B684" s="25">
        <v>45748</v>
      </c>
      <c r="C684" s="9" t="s">
        <v>100</v>
      </c>
      <c r="D684" s="25">
        <v>45748</v>
      </c>
      <c r="E684" s="9" t="s">
        <v>114</v>
      </c>
      <c r="F684" s="9" t="s">
        <v>85</v>
      </c>
      <c r="G684" s="9" t="s">
        <v>21</v>
      </c>
      <c r="H684" s="9" t="s">
        <v>102</v>
      </c>
      <c r="I684" s="11">
        <v>6</v>
      </c>
      <c r="J684" s="26">
        <v>19401</v>
      </c>
      <c r="K684" s="26">
        <v>19450.25</v>
      </c>
      <c r="L684" s="26">
        <v>19338</v>
      </c>
      <c r="M684" s="26">
        <v>19450.25</v>
      </c>
      <c r="N684" s="27">
        <f t="shared" si="20"/>
        <v>49.25</v>
      </c>
      <c r="O684" s="18">
        <v>583.55999999999995</v>
      </c>
      <c r="P684" s="18">
        <v>7.44</v>
      </c>
      <c r="Q684" s="18">
        <v>-132.72</v>
      </c>
      <c r="R684" s="18">
        <v>587.28</v>
      </c>
      <c r="S684" s="18">
        <f t="shared" si="21"/>
        <v>147191.11999999953</v>
      </c>
      <c r="T684" s="18">
        <f>MAX(0,MAX($S$7:S684))-S684</f>
        <v>0</v>
      </c>
      <c r="U684" s="9" t="s">
        <v>30</v>
      </c>
      <c r="V684" s="11">
        <v>1</v>
      </c>
    </row>
    <row r="685" spans="1:22" x14ac:dyDescent="0.25">
      <c r="A685" s="11">
        <v>679</v>
      </c>
      <c r="B685" s="25">
        <v>45763</v>
      </c>
      <c r="C685" s="9" t="s">
        <v>100</v>
      </c>
      <c r="D685" s="25">
        <v>45763</v>
      </c>
      <c r="E685" s="9" t="s">
        <v>97</v>
      </c>
      <c r="F685" s="9" t="s">
        <v>85</v>
      </c>
      <c r="G685" s="9" t="s">
        <v>21</v>
      </c>
      <c r="H685" s="9" t="s">
        <v>102</v>
      </c>
      <c r="I685" s="11">
        <v>6</v>
      </c>
      <c r="J685" s="26">
        <v>18636.5</v>
      </c>
      <c r="K685" s="26">
        <v>18572</v>
      </c>
      <c r="L685" s="26">
        <v>18572.25</v>
      </c>
      <c r="M685" s="26">
        <v>18959.75</v>
      </c>
      <c r="N685" s="27">
        <f t="shared" si="20"/>
        <v>-64.5</v>
      </c>
      <c r="O685" s="18">
        <v>-781.44</v>
      </c>
      <c r="P685" s="18">
        <v>7.44</v>
      </c>
      <c r="Q685" s="18">
        <v>-777.72</v>
      </c>
      <c r="R685" s="18">
        <v>89.28</v>
      </c>
      <c r="S685" s="18">
        <f t="shared" si="21"/>
        <v>146409.67999999953</v>
      </c>
      <c r="T685" s="18">
        <f>MAX(0,MAX($S$7:S685))-S685</f>
        <v>781.44000000000233</v>
      </c>
      <c r="U685" s="9" t="s">
        <v>32</v>
      </c>
      <c r="V685" s="11">
        <v>2</v>
      </c>
    </row>
    <row r="686" spans="1:22" x14ac:dyDescent="0.25">
      <c r="A686" s="11">
        <v>680</v>
      </c>
      <c r="B686" s="25">
        <v>45764</v>
      </c>
      <c r="C686" s="9" t="s">
        <v>100</v>
      </c>
      <c r="D686" s="25">
        <v>45764</v>
      </c>
      <c r="E686" s="9" t="s">
        <v>114</v>
      </c>
      <c r="F686" s="9" t="s">
        <v>89</v>
      </c>
      <c r="G686" s="9" t="s">
        <v>21</v>
      </c>
      <c r="H686" s="9" t="s">
        <v>102</v>
      </c>
      <c r="I686" s="11">
        <v>6</v>
      </c>
      <c r="J686" s="26">
        <v>18416.75</v>
      </c>
      <c r="K686" s="26">
        <v>18387.5</v>
      </c>
      <c r="L686" s="26">
        <v>18509.75</v>
      </c>
      <c r="M686" s="26">
        <v>18387.5</v>
      </c>
      <c r="N686" s="27">
        <f t="shared" si="20"/>
        <v>29.25</v>
      </c>
      <c r="O686" s="18">
        <v>343.56</v>
      </c>
      <c r="P686" s="18">
        <v>7.44</v>
      </c>
      <c r="Q686" s="18">
        <v>-354.72</v>
      </c>
      <c r="R686" s="18">
        <v>347.28</v>
      </c>
      <c r="S686" s="18">
        <f t="shared" si="21"/>
        <v>146753.23999999953</v>
      </c>
      <c r="T686" s="18">
        <f>MAX(0,MAX($S$7:S686))-S686</f>
        <v>437.88000000000466</v>
      </c>
      <c r="U686" s="9" t="s">
        <v>30</v>
      </c>
      <c r="V686" s="11">
        <v>1</v>
      </c>
    </row>
    <row r="687" spans="1:22" x14ac:dyDescent="0.25">
      <c r="A687" s="11">
        <v>681</v>
      </c>
      <c r="B687" s="25">
        <v>45768</v>
      </c>
      <c r="C687" s="9" t="s">
        <v>97</v>
      </c>
      <c r="D687" s="25">
        <v>45768</v>
      </c>
      <c r="E687" s="9" t="s">
        <v>87</v>
      </c>
      <c r="F687" s="9" t="s">
        <v>89</v>
      </c>
      <c r="G687" s="9" t="s">
        <v>13</v>
      </c>
      <c r="H687" s="9" t="s">
        <v>96</v>
      </c>
      <c r="I687" s="11">
        <v>10</v>
      </c>
      <c r="J687" s="26">
        <v>18055.25</v>
      </c>
      <c r="K687" s="26">
        <v>17965</v>
      </c>
      <c r="L687" s="26">
        <v>18135.5</v>
      </c>
      <c r="M687" s="26">
        <v>17965</v>
      </c>
      <c r="N687" s="27">
        <f t="shared" si="20"/>
        <v>90.25</v>
      </c>
      <c r="O687" s="18">
        <v>1792.6</v>
      </c>
      <c r="P687" s="18">
        <v>12.4</v>
      </c>
      <c r="Q687" s="18">
        <v>-101.2</v>
      </c>
      <c r="R687" s="18">
        <v>1798.8</v>
      </c>
      <c r="S687" s="18">
        <f t="shared" si="21"/>
        <v>148545.83999999953</v>
      </c>
      <c r="T687" s="18">
        <f>MAX(0,MAX($S$7:S687))-S687</f>
        <v>0</v>
      </c>
      <c r="U687" s="9" t="s">
        <v>30</v>
      </c>
      <c r="V687" s="11">
        <v>2</v>
      </c>
    </row>
    <row r="688" spans="1:22" x14ac:dyDescent="0.25">
      <c r="A688" s="11">
        <v>682</v>
      </c>
      <c r="B688" s="25">
        <v>45768</v>
      </c>
      <c r="C688" s="9" t="s">
        <v>87</v>
      </c>
      <c r="D688" s="25">
        <v>45768</v>
      </c>
      <c r="E688" s="9" t="s">
        <v>156</v>
      </c>
      <c r="F688" s="9" t="s">
        <v>89</v>
      </c>
      <c r="G688" s="9" t="s">
        <v>19</v>
      </c>
      <c r="H688" s="9" t="s">
        <v>86</v>
      </c>
      <c r="I688" s="11">
        <v>4</v>
      </c>
      <c r="J688" s="26">
        <v>17966.75</v>
      </c>
      <c r="K688" s="26">
        <v>17865</v>
      </c>
      <c r="L688" s="26">
        <v>18047</v>
      </c>
      <c r="M688" s="26">
        <v>17865</v>
      </c>
      <c r="N688" s="27">
        <f t="shared" si="20"/>
        <v>101.75</v>
      </c>
      <c r="O688" s="18">
        <v>809.04</v>
      </c>
      <c r="P688" s="18">
        <v>4.96</v>
      </c>
      <c r="Q688" s="18">
        <v>-172.48</v>
      </c>
      <c r="R688" s="18">
        <v>811.52</v>
      </c>
      <c r="S688" s="18">
        <f t="shared" si="21"/>
        <v>149354.87999999954</v>
      </c>
      <c r="T688" s="18">
        <f>MAX(0,MAX($S$7:S688))-S688</f>
        <v>0</v>
      </c>
      <c r="U688" s="9" t="s">
        <v>30</v>
      </c>
      <c r="V688" s="11">
        <v>17</v>
      </c>
    </row>
    <row r="689" spans="1:22" x14ac:dyDescent="0.25">
      <c r="A689" s="11">
        <v>683</v>
      </c>
      <c r="B689" s="25">
        <v>45769</v>
      </c>
      <c r="C689" s="9" t="s">
        <v>83</v>
      </c>
      <c r="D689" s="25">
        <v>45769</v>
      </c>
      <c r="E689" s="9" t="s">
        <v>98</v>
      </c>
      <c r="F689" s="9" t="s">
        <v>85</v>
      </c>
      <c r="G689" s="9" t="s">
        <v>15</v>
      </c>
      <c r="H689" s="9" t="s">
        <v>86</v>
      </c>
      <c r="I689" s="11">
        <v>6</v>
      </c>
      <c r="J689" s="26">
        <v>18254</v>
      </c>
      <c r="K689" s="26">
        <v>18255.5</v>
      </c>
      <c r="L689" s="26">
        <v>18192.25</v>
      </c>
      <c r="M689" s="26">
        <v>18306.75</v>
      </c>
      <c r="N689" s="27">
        <f t="shared" si="20"/>
        <v>1.5</v>
      </c>
      <c r="O689" s="18">
        <v>10.56</v>
      </c>
      <c r="P689" s="18">
        <v>7.44</v>
      </c>
      <c r="Q689" s="18">
        <v>-165.72</v>
      </c>
      <c r="R689" s="18">
        <v>617.28</v>
      </c>
      <c r="S689" s="18">
        <f t="shared" si="21"/>
        <v>149365.43999999954</v>
      </c>
      <c r="T689" s="18">
        <f>MAX(0,MAX($S$7:S689))-S689</f>
        <v>0</v>
      </c>
      <c r="U689" s="9" t="s">
        <v>34</v>
      </c>
      <c r="V689" s="11">
        <v>4</v>
      </c>
    </row>
    <row r="690" spans="1:22" x14ac:dyDescent="0.25">
      <c r="A690" s="11">
        <v>684</v>
      </c>
      <c r="B690" s="25">
        <v>45769</v>
      </c>
      <c r="C690" s="9" t="s">
        <v>127</v>
      </c>
      <c r="D690" s="25">
        <v>45769</v>
      </c>
      <c r="E690" s="9" t="s">
        <v>141</v>
      </c>
      <c r="F690" s="9" t="s">
        <v>85</v>
      </c>
      <c r="G690" s="9" t="s">
        <v>19</v>
      </c>
      <c r="H690" s="9" t="s">
        <v>91</v>
      </c>
      <c r="I690" s="11">
        <v>4</v>
      </c>
      <c r="J690" s="26">
        <v>18252</v>
      </c>
      <c r="K690" s="26">
        <v>18306.5</v>
      </c>
      <c r="L690" s="26">
        <v>18203</v>
      </c>
      <c r="M690" s="26">
        <v>18306.39</v>
      </c>
      <c r="N690" s="27">
        <f t="shared" si="20"/>
        <v>54.5</v>
      </c>
      <c r="O690" s="18">
        <v>431.04</v>
      </c>
      <c r="P690" s="18">
        <v>4.96</v>
      </c>
      <c r="Q690" s="18">
        <v>-274.48</v>
      </c>
      <c r="R690" s="18">
        <v>433.52</v>
      </c>
      <c r="S690" s="18">
        <f t="shared" si="21"/>
        <v>149796.47999999954</v>
      </c>
      <c r="T690" s="18">
        <f>MAX(0,MAX($S$7:S690))-S690</f>
        <v>0</v>
      </c>
      <c r="U690" s="9" t="s">
        <v>30</v>
      </c>
      <c r="V690" s="11">
        <v>3</v>
      </c>
    </row>
    <row r="691" spans="1:22" x14ac:dyDescent="0.25">
      <c r="A691" s="11">
        <v>685</v>
      </c>
      <c r="B691" s="25">
        <v>45769</v>
      </c>
      <c r="C691" s="9" t="s">
        <v>141</v>
      </c>
      <c r="D691" s="25">
        <v>45769</v>
      </c>
      <c r="E691" s="9" t="s">
        <v>95</v>
      </c>
      <c r="F691" s="9" t="s">
        <v>85</v>
      </c>
      <c r="G691" s="9" t="s">
        <v>19</v>
      </c>
      <c r="H691" s="9" t="s">
        <v>113</v>
      </c>
      <c r="I691" s="11">
        <v>4</v>
      </c>
      <c r="J691" s="26">
        <v>18295</v>
      </c>
      <c r="K691" s="26">
        <v>18385</v>
      </c>
      <c r="L691" s="26">
        <v>18214.75</v>
      </c>
      <c r="M691" s="26">
        <v>18385</v>
      </c>
      <c r="N691" s="27">
        <f t="shared" si="20"/>
        <v>90</v>
      </c>
      <c r="O691" s="18">
        <v>715.04</v>
      </c>
      <c r="P691" s="18">
        <v>4.96</v>
      </c>
      <c r="Q691" s="18">
        <v>-68.48</v>
      </c>
      <c r="R691" s="18">
        <v>717.52</v>
      </c>
      <c r="S691" s="18">
        <f t="shared" si="21"/>
        <v>150511.51999999955</v>
      </c>
      <c r="T691" s="18">
        <f>MAX(0,MAX($S$7:S691))-S691</f>
        <v>0</v>
      </c>
      <c r="U691" s="9" t="s">
        <v>30</v>
      </c>
      <c r="V691" s="11">
        <v>9</v>
      </c>
    </row>
    <row r="692" spans="1:22" x14ac:dyDescent="0.25">
      <c r="A692" s="11">
        <v>686</v>
      </c>
      <c r="B692" s="25">
        <v>45771</v>
      </c>
      <c r="C692" s="9" t="s">
        <v>83</v>
      </c>
      <c r="D692" s="25">
        <v>45771</v>
      </c>
      <c r="E692" s="9" t="s">
        <v>99</v>
      </c>
      <c r="F692" s="9" t="s">
        <v>85</v>
      </c>
      <c r="G692" s="9" t="s">
        <v>15</v>
      </c>
      <c r="H692" s="9" t="s">
        <v>86</v>
      </c>
      <c r="I692" s="11">
        <v>6</v>
      </c>
      <c r="J692" s="26">
        <v>19051.5</v>
      </c>
      <c r="K692" s="26">
        <v>19132</v>
      </c>
      <c r="L692" s="26">
        <v>18971.25</v>
      </c>
      <c r="M692" s="26">
        <v>19131.919999999998</v>
      </c>
      <c r="N692" s="27">
        <f t="shared" si="20"/>
        <v>80.5</v>
      </c>
      <c r="O692" s="18">
        <v>958.56</v>
      </c>
      <c r="P692" s="18">
        <v>7.44</v>
      </c>
      <c r="Q692" s="18">
        <v>-78.72</v>
      </c>
      <c r="R692" s="18">
        <v>962.28</v>
      </c>
      <c r="S692" s="18">
        <f t="shared" si="21"/>
        <v>151470.07999999955</v>
      </c>
      <c r="T692" s="18">
        <f>MAX(0,MAX($S$7:S692))-S692</f>
        <v>0</v>
      </c>
      <c r="U692" s="9" t="s">
        <v>30</v>
      </c>
      <c r="V692" s="11">
        <v>6</v>
      </c>
    </row>
    <row r="693" spans="1:22" x14ac:dyDescent="0.25">
      <c r="A693" s="11">
        <v>687</v>
      </c>
      <c r="B693" s="25">
        <v>45771</v>
      </c>
      <c r="C693" s="9" t="s">
        <v>99</v>
      </c>
      <c r="D693" s="25">
        <v>45771</v>
      </c>
      <c r="E693" s="9" t="s">
        <v>84</v>
      </c>
      <c r="F693" s="9" t="s">
        <v>85</v>
      </c>
      <c r="G693" s="9" t="s">
        <v>19</v>
      </c>
      <c r="H693" s="9" t="s">
        <v>86</v>
      </c>
      <c r="I693" s="11">
        <v>4</v>
      </c>
      <c r="J693" s="26">
        <v>19140</v>
      </c>
      <c r="K693" s="26">
        <v>19373</v>
      </c>
      <c r="L693" s="26">
        <v>19059.75</v>
      </c>
      <c r="M693" s="26">
        <v>19373</v>
      </c>
      <c r="N693" s="27">
        <f t="shared" si="20"/>
        <v>233</v>
      </c>
      <c r="O693" s="18">
        <v>1859.04</v>
      </c>
      <c r="P693" s="18">
        <v>4.96</v>
      </c>
      <c r="Q693" s="18">
        <v>-422.48</v>
      </c>
      <c r="R693" s="18">
        <v>1861.52</v>
      </c>
      <c r="S693" s="18">
        <f t="shared" si="21"/>
        <v>153329.11999999956</v>
      </c>
      <c r="T693" s="18">
        <f>MAX(0,MAX($S$7:S693))-S693</f>
        <v>0</v>
      </c>
      <c r="U693" s="9" t="s">
        <v>30</v>
      </c>
      <c r="V693" s="11">
        <v>67</v>
      </c>
    </row>
    <row r="694" spans="1:22" x14ac:dyDescent="0.25">
      <c r="A694" s="11">
        <v>688</v>
      </c>
      <c r="B694" s="25">
        <v>45776</v>
      </c>
      <c r="C694" s="9" t="s">
        <v>100</v>
      </c>
      <c r="D694" s="25">
        <v>45776</v>
      </c>
      <c r="E694" s="9" t="s">
        <v>114</v>
      </c>
      <c r="F694" s="9" t="s">
        <v>85</v>
      </c>
      <c r="G694" s="9" t="s">
        <v>21</v>
      </c>
      <c r="H694" s="9" t="s">
        <v>102</v>
      </c>
      <c r="I694" s="11">
        <v>6</v>
      </c>
      <c r="J694" s="26">
        <v>19472</v>
      </c>
      <c r="K694" s="26">
        <v>19524</v>
      </c>
      <c r="L694" s="26">
        <v>19403.75</v>
      </c>
      <c r="M694" s="26">
        <v>19524</v>
      </c>
      <c r="N694" s="27">
        <f t="shared" si="20"/>
        <v>52</v>
      </c>
      <c r="O694" s="18">
        <v>616.55999999999995</v>
      </c>
      <c r="P694" s="18">
        <v>7.44</v>
      </c>
      <c r="Q694" s="18">
        <v>-27.72</v>
      </c>
      <c r="R694" s="18">
        <v>620.28</v>
      </c>
      <c r="S694" s="18">
        <f t="shared" si="21"/>
        <v>153945.67999999956</v>
      </c>
      <c r="T694" s="18">
        <f>MAX(0,MAX($S$7:S694))-S694</f>
        <v>0</v>
      </c>
      <c r="U694" s="9" t="s">
        <v>30</v>
      </c>
      <c r="V694" s="11">
        <v>1</v>
      </c>
    </row>
    <row r="695" spans="1:22" x14ac:dyDescent="0.25">
      <c r="A695" s="11">
        <v>689</v>
      </c>
      <c r="B695" s="25">
        <v>45782</v>
      </c>
      <c r="C695" s="9" t="s">
        <v>100</v>
      </c>
      <c r="D695" s="25">
        <v>45782</v>
      </c>
      <c r="E695" s="9" t="s">
        <v>119</v>
      </c>
      <c r="F695" s="9" t="s">
        <v>85</v>
      </c>
      <c r="G695" s="9" t="s">
        <v>21</v>
      </c>
      <c r="H695" s="9" t="s">
        <v>102</v>
      </c>
      <c r="I695" s="11">
        <v>6</v>
      </c>
      <c r="J695" s="26">
        <v>20038</v>
      </c>
      <c r="K695" s="26">
        <v>20185.5</v>
      </c>
      <c r="L695" s="26">
        <v>19985</v>
      </c>
      <c r="M695" s="26">
        <v>20185.5</v>
      </c>
      <c r="N695" s="27">
        <f t="shared" si="20"/>
        <v>147.5</v>
      </c>
      <c r="O695" s="18">
        <v>1762.56</v>
      </c>
      <c r="P695" s="18">
        <v>7.44</v>
      </c>
      <c r="Q695" s="18">
        <v>-360.72</v>
      </c>
      <c r="R695" s="18">
        <v>1766.28</v>
      </c>
      <c r="S695" s="18">
        <f t="shared" si="21"/>
        <v>155708.23999999955</v>
      </c>
      <c r="T695" s="18">
        <f>MAX(0,MAX($S$7:S695))-S695</f>
        <v>0</v>
      </c>
      <c r="U695" s="9" t="s">
        <v>30</v>
      </c>
      <c r="V695" s="11">
        <v>60</v>
      </c>
    </row>
    <row r="696" spans="1:22" x14ac:dyDescent="0.25">
      <c r="A696" s="11">
        <v>690</v>
      </c>
      <c r="B696" s="25">
        <v>45783</v>
      </c>
      <c r="C696" s="9" t="s">
        <v>100</v>
      </c>
      <c r="D696" s="25">
        <v>45783</v>
      </c>
      <c r="E696" s="9" t="s">
        <v>97</v>
      </c>
      <c r="F696" s="9" t="s">
        <v>85</v>
      </c>
      <c r="G696" s="9" t="s">
        <v>21</v>
      </c>
      <c r="H696" s="9" t="s">
        <v>102</v>
      </c>
      <c r="I696" s="11">
        <v>6</v>
      </c>
      <c r="J696" s="26">
        <v>19847.25</v>
      </c>
      <c r="K696" s="26">
        <v>19778.75</v>
      </c>
      <c r="L696" s="26">
        <v>19779</v>
      </c>
      <c r="M696" s="26">
        <v>20065.5</v>
      </c>
      <c r="N696" s="27">
        <f t="shared" si="20"/>
        <v>-68.5</v>
      </c>
      <c r="O696" s="18">
        <v>-829.44</v>
      </c>
      <c r="P696" s="18">
        <v>7.44</v>
      </c>
      <c r="Q696" s="18">
        <v>-825.72</v>
      </c>
      <c r="R696" s="18">
        <v>167.28</v>
      </c>
      <c r="S696" s="18">
        <f t="shared" si="21"/>
        <v>154878.79999999955</v>
      </c>
      <c r="T696" s="18">
        <f>MAX(0,MAX($S$7:S696))-S696</f>
        <v>829.44000000000233</v>
      </c>
      <c r="U696" s="9" t="s">
        <v>32</v>
      </c>
      <c r="V696" s="11">
        <v>2</v>
      </c>
    </row>
    <row r="697" spans="1:22" x14ac:dyDescent="0.25">
      <c r="A697" s="11">
        <v>691</v>
      </c>
      <c r="B697" s="25">
        <v>45785</v>
      </c>
      <c r="C697" s="9" t="s">
        <v>100</v>
      </c>
      <c r="D697" s="25">
        <v>45785</v>
      </c>
      <c r="E697" s="9" t="s">
        <v>156</v>
      </c>
      <c r="F697" s="9" t="s">
        <v>89</v>
      </c>
      <c r="G697" s="9" t="s">
        <v>21</v>
      </c>
      <c r="H697" s="9" t="s">
        <v>102</v>
      </c>
      <c r="I697" s="11">
        <v>6</v>
      </c>
      <c r="J697" s="26">
        <v>20122.75</v>
      </c>
      <c r="K697" s="26">
        <v>20175</v>
      </c>
      <c r="L697" s="26">
        <v>20174.75</v>
      </c>
      <c r="M697" s="26">
        <v>19950</v>
      </c>
      <c r="N697" s="27">
        <f t="shared" si="20"/>
        <v>-52.25</v>
      </c>
      <c r="O697" s="18">
        <v>-634.44000000000005</v>
      </c>
      <c r="P697" s="18">
        <v>7.44</v>
      </c>
      <c r="Q697" s="18">
        <v>-630.72</v>
      </c>
      <c r="R697" s="18">
        <v>1733.28</v>
      </c>
      <c r="S697" s="18">
        <f t="shared" si="21"/>
        <v>154244.35999999955</v>
      </c>
      <c r="T697" s="18">
        <f>MAX(0,MAX($S$7:S697))-S697</f>
        <v>1463.8800000000047</v>
      </c>
      <c r="U697" s="9" t="s">
        <v>32</v>
      </c>
      <c r="V697" s="11">
        <v>21</v>
      </c>
    </row>
    <row r="698" spans="1:22" x14ac:dyDescent="0.25">
      <c r="A698" s="11">
        <v>692</v>
      </c>
      <c r="B698" s="25">
        <v>45786</v>
      </c>
      <c r="C698" s="9" t="s">
        <v>100</v>
      </c>
      <c r="D698" s="25">
        <v>45786</v>
      </c>
      <c r="E698" s="9" t="s">
        <v>99</v>
      </c>
      <c r="F698" s="9" t="s">
        <v>89</v>
      </c>
      <c r="G698" s="9" t="s">
        <v>21</v>
      </c>
      <c r="H698" s="9" t="s">
        <v>102</v>
      </c>
      <c r="I698" s="11">
        <v>6</v>
      </c>
      <c r="J698" s="26">
        <v>20226.5</v>
      </c>
      <c r="K698" s="26">
        <v>20152.75</v>
      </c>
      <c r="L698" s="26">
        <v>20280</v>
      </c>
      <c r="M698" s="26">
        <v>20152.75</v>
      </c>
      <c r="N698" s="27">
        <f t="shared" si="20"/>
        <v>73.75</v>
      </c>
      <c r="O698" s="18">
        <v>877.56</v>
      </c>
      <c r="P698" s="18">
        <v>7.44</v>
      </c>
      <c r="Q698" s="18">
        <v>-585.72</v>
      </c>
      <c r="R698" s="18">
        <v>881.28</v>
      </c>
      <c r="S698" s="18">
        <f t="shared" si="21"/>
        <v>155121.91999999955</v>
      </c>
      <c r="T698" s="18">
        <f>MAX(0,MAX($S$7:S698))-S698</f>
        <v>586.32000000000698</v>
      </c>
      <c r="U698" s="9" t="s">
        <v>30</v>
      </c>
      <c r="V698" s="11">
        <v>9</v>
      </c>
    </row>
    <row r="699" spans="1:22" x14ac:dyDescent="0.25">
      <c r="A699" s="11">
        <v>693</v>
      </c>
      <c r="B699" s="25">
        <v>45797</v>
      </c>
      <c r="C699" s="9" t="s">
        <v>100</v>
      </c>
      <c r="D699" s="25">
        <v>45797</v>
      </c>
      <c r="E699" s="9" t="s">
        <v>114</v>
      </c>
      <c r="F699" s="9" t="s">
        <v>85</v>
      </c>
      <c r="G699" s="9" t="s">
        <v>21</v>
      </c>
      <c r="H699" s="9" t="s">
        <v>102</v>
      </c>
      <c r="I699" s="11">
        <v>6</v>
      </c>
      <c r="J699" s="26">
        <v>21414.25</v>
      </c>
      <c r="K699" s="26">
        <v>21390</v>
      </c>
      <c r="L699" s="26">
        <v>21390.25</v>
      </c>
      <c r="M699" s="26">
        <v>21523</v>
      </c>
      <c r="N699" s="27">
        <f t="shared" si="20"/>
        <v>-24.25</v>
      </c>
      <c r="O699" s="18">
        <v>-298.44</v>
      </c>
      <c r="P699" s="18">
        <v>7.44</v>
      </c>
      <c r="Q699" s="18">
        <v>-294.72000000000003</v>
      </c>
      <c r="R699" s="18">
        <v>35.28</v>
      </c>
      <c r="S699" s="18">
        <f t="shared" si="21"/>
        <v>154823.47999999954</v>
      </c>
      <c r="T699" s="18">
        <f>MAX(0,MAX($S$7:S699))-S699</f>
        <v>884.76000000000931</v>
      </c>
      <c r="U699" s="9" t="s">
        <v>32</v>
      </c>
      <c r="V699" s="11">
        <v>1</v>
      </c>
    </row>
    <row r="700" spans="1:22" x14ac:dyDescent="0.25">
      <c r="A700" s="11">
        <v>694</v>
      </c>
      <c r="B700" s="25">
        <v>45799</v>
      </c>
      <c r="C700" s="9" t="s">
        <v>83</v>
      </c>
      <c r="D700" s="25">
        <v>45799</v>
      </c>
      <c r="E700" s="9" t="s">
        <v>106</v>
      </c>
      <c r="F700" s="9" t="s">
        <v>85</v>
      </c>
      <c r="G700" s="9" t="s">
        <v>15</v>
      </c>
      <c r="H700" s="9" t="s">
        <v>86</v>
      </c>
      <c r="I700" s="11">
        <v>10</v>
      </c>
      <c r="J700" s="26">
        <v>21286.75</v>
      </c>
      <c r="K700" s="26">
        <v>21206.25</v>
      </c>
      <c r="L700" s="26">
        <v>21206.5</v>
      </c>
      <c r="M700" s="26">
        <v>21375.599999999999</v>
      </c>
      <c r="N700" s="27">
        <f t="shared" si="20"/>
        <v>-80.5</v>
      </c>
      <c r="O700" s="18">
        <v>-1622.4</v>
      </c>
      <c r="P700" s="18">
        <v>12.4</v>
      </c>
      <c r="Q700" s="18">
        <v>-1616.2</v>
      </c>
      <c r="R700" s="18">
        <v>863.8</v>
      </c>
      <c r="S700" s="18">
        <f t="shared" si="21"/>
        <v>153201.07999999955</v>
      </c>
      <c r="T700" s="18">
        <f>MAX(0,MAX($S$7:S700))-S700</f>
        <v>2507.1600000000035</v>
      </c>
      <c r="U700" s="9" t="s">
        <v>32</v>
      </c>
      <c r="V700" s="11">
        <v>8</v>
      </c>
    </row>
    <row r="701" spans="1:22" x14ac:dyDescent="0.25">
      <c r="A701" s="11">
        <v>695</v>
      </c>
      <c r="B701" s="25">
        <v>45799</v>
      </c>
      <c r="C701" s="9" t="s">
        <v>107</v>
      </c>
      <c r="D701" s="25">
        <v>45799</v>
      </c>
      <c r="E701" s="9" t="s">
        <v>152</v>
      </c>
      <c r="F701" s="9" t="s">
        <v>85</v>
      </c>
      <c r="G701" s="9" t="s">
        <v>13</v>
      </c>
      <c r="H701" s="9" t="s">
        <v>86</v>
      </c>
      <c r="I701" s="11">
        <v>6</v>
      </c>
      <c r="J701" s="26">
        <v>21246</v>
      </c>
      <c r="K701" s="26">
        <v>21335</v>
      </c>
      <c r="L701" s="26">
        <v>21165.75</v>
      </c>
      <c r="M701" s="26">
        <v>21335</v>
      </c>
      <c r="N701" s="27">
        <f t="shared" si="20"/>
        <v>89</v>
      </c>
      <c r="O701" s="18">
        <v>1060.56</v>
      </c>
      <c r="P701" s="18">
        <v>7.44</v>
      </c>
      <c r="Q701" s="18">
        <v>-597.72</v>
      </c>
      <c r="R701" s="18">
        <v>1064.28</v>
      </c>
      <c r="S701" s="18">
        <f t="shared" si="21"/>
        <v>154261.63999999955</v>
      </c>
      <c r="T701" s="18">
        <f>MAX(0,MAX($S$7:S701))-S701</f>
        <v>1446.6000000000058</v>
      </c>
      <c r="U701" s="9" t="s">
        <v>30</v>
      </c>
      <c r="V701" s="11">
        <v>49</v>
      </c>
    </row>
    <row r="702" spans="1:22" x14ac:dyDescent="0.25">
      <c r="A702" s="11">
        <v>696</v>
      </c>
      <c r="B702" s="25">
        <v>45810</v>
      </c>
      <c r="C702" s="9" t="s">
        <v>157</v>
      </c>
      <c r="D702" s="25">
        <v>45810</v>
      </c>
      <c r="E702" s="9" t="s">
        <v>84</v>
      </c>
      <c r="F702" s="9" t="s">
        <v>85</v>
      </c>
      <c r="G702" s="9" t="s">
        <v>13</v>
      </c>
      <c r="H702" s="9" t="s">
        <v>86</v>
      </c>
      <c r="I702" s="11">
        <v>6</v>
      </c>
      <c r="J702" s="26">
        <v>21472.5</v>
      </c>
      <c r="K702" s="26">
        <v>21547.25</v>
      </c>
      <c r="L702" s="26">
        <v>21392.25</v>
      </c>
      <c r="M702" s="26">
        <v>21547.25</v>
      </c>
      <c r="N702" s="27">
        <f t="shared" si="20"/>
        <v>74.75</v>
      </c>
      <c r="O702" s="18">
        <v>889.56</v>
      </c>
      <c r="P702" s="18">
        <v>7.44</v>
      </c>
      <c r="Q702" s="18">
        <v>-579.72</v>
      </c>
      <c r="R702" s="18">
        <v>893.28</v>
      </c>
      <c r="S702" s="18">
        <f t="shared" si="21"/>
        <v>155151.19999999955</v>
      </c>
      <c r="T702" s="18">
        <f>MAX(0,MAX($S$7:S702))-S702</f>
        <v>557.04000000000815</v>
      </c>
      <c r="U702" s="9" t="s">
        <v>30</v>
      </c>
      <c r="V702" s="11">
        <v>35</v>
      </c>
    </row>
    <row r="703" spans="1:22" x14ac:dyDescent="0.25">
      <c r="A703" s="11">
        <v>697</v>
      </c>
      <c r="B703" s="25">
        <v>45811</v>
      </c>
      <c r="C703" s="9" t="s">
        <v>87</v>
      </c>
      <c r="D703" s="25">
        <v>45811</v>
      </c>
      <c r="E703" s="9" t="s">
        <v>118</v>
      </c>
      <c r="F703" s="9" t="s">
        <v>85</v>
      </c>
      <c r="G703" s="9" t="s">
        <v>13</v>
      </c>
      <c r="H703" s="9" t="s">
        <v>86</v>
      </c>
      <c r="I703" s="11">
        <v>10</v>
      </c>
      <c r="J703" s="26">
        <v>21616</v>
      </c>
      <c r="K703" s="26">
        <v>21685</v>
      </c>
      <c r="L703" s="26">
        <v>21535.75</v>
      </c>
      <c r="M703" s="26">
        <v>21685</v>
      </c>
      <c r="N703" s="27">
        <f t="shared" si="20"/>
        <v>69</v>
      </c>
      <c r="O703" s="18">
        <v>1367.6</v>
      </c>
      <c r="P703" s="18">
        <v>12.4</v>
      </c>
      <c r="Q703" s="18">
        <v>-1176.2</v>
      </c>
      <c r="R703" s="18">
        <v>1373.8</v>
      </c>
      <c r="S703" s="18">
        <f t="shared" si="21"/>
        <v>156518.79999999955</v>
      </c>
      <c r="T703" s="18">
        <f>MAX(0,MAX($S$7:S703))-S703</f>
        <v>0</v>
      </c>
      <c r="U703" s="9" t="s">
        <v>30</v>
      </c>
      <c r="V703" s="11">
        <v>16</v>
      </c>
    </row>
    <row r="704" spans="1:22" x14ac:dyDescent="0.25">
      <c r="A704" s="11">
        <v>698</v>
      </c>
      <c r="B704" s="25">
        <v>45811</v>
      </c>
      <c r="C704" s="9" t="s">
        <v>126</v>
      </c>
      <c r="D704" s="25">
        <v>45811</v>
      </c>
      <c r="E704" s="9" t="s">
        <v>84</v>
      </c>
      <c r="F704" s="9" t="s">
        <v>85</v>
      </c>
      <c r="G704" s="9" t="s">
        <v>19</v>
      </c>
      <c r="H704" s="9" t="s">
        <v>113</v>
      </c>
      <c r="I704" s="11">
        <v>4</v>
      </c>
      <c r="J704" s="26">
        <v>21681</v>
      </c>
      <c r="K704" s="26">
        <v>21683.25</v>
      </c>
      <c r="L704" s="26">
        <v>21600.75</v>
      </c>
      <c r="M704" s="26">
        <v>21785</v>
      </c>
      <c r="N704" s="27">
        <f t="shared" si="20"/>
        <v>2.25</v>
      </c>
      <c r="O704" s="18">
        <v>13.04</v>
      </c>
      <c r="P704" s="18">
        <v>4.96</v>
      </c>
      <c r="Q704" s="18">
        <v>-132.47999999999999</v>
      </c>
      <c r="R704" s="18">
        <v>357.52</v>
      </c>
      <c r="S704" s="18">
        <f t="shared" si="21"/>
        <v>156531.83999999956</v>
      </c>
      <c r="T704" s="18">
        <f>MAX(0,MAX($S$7:S704))-S704</f>
        <v>0</v>
      </c>
      <c r="U704" s="9" t="s">
        <v>36</v>
      </c>
      <c r="V704" s="11">
        <v>20</v>
      </c>
    </row>
    <row r="705" spans="1:22" x14ac:dyDescent="0.25">
      <c r="A705" s="11">
        <v>699</v>
      </c>
      <c r="B705" s="25">
        <v>45817</v>
      </c>
      <c r="C705" s="9" t="s">
        <v>110</v>
      </c>
      <c r="D705" s="25">
        <v>45817</v>
      </c>
      <c r="E705" s="9" t="s">
        <v>84</v>
      </c>
      <c r="F705" s="9" t="s">
        <v>85</v>
      </c>
      <c r="G705" s="9" t="s">
        <v>15</v>
      </c>
      <c r="H705" s="9" t="s">
        <v>86</v>
      </c>
      <c r="I705" s="11">
        <v>10</v>
      </c>
      <c r="J705" s="26">
        <v>21850</v>
      </c>
      <c r="K705" s="26">
        <v>21809</v>
      </c>
      <c r="L705" s="26">
        <v>21769.75</v>
      </c>
      <c r="M705" s="26">
        <v>21921.25</v>
      </c>
      <c r="N705" s="27">
        <f t="shared" si="20"/>
        <v>-41</v>
      </c>
      <c r="O705" s="18">
        <v>-832.4</v>
      </c>
      <c r="P705" s="18">
        <v>12.4</v>
      </c>
      <c r="Q705" s="18">
        <v>-1011.2</v>
      </c>
      <c r="R705" s="18">
        <v>843.8</v>
      </c>
      <c r="S705" s="18">
        <f t="shared" si="21"/>
        <v>155699.43999999957</v>
      </c>
      <c r="T705" s="18">
        <f>MAX(0,MAX($S$7:S705))-S705</f>
        <v>832.39999999999418</v>
      </c>
      <c r="U705" s="9" t="s">
        <v>36</v>
      </c>
      <c r="V705" s="11">
        <v>70</v>
      </c>
    </row>
    <row r="706" spans="1:22" x14ac:dyDescent="0.25">
      <c r="A706" s="11">
        <v>700</v>
      </c>
      <c r="B706" s="25">
        <v>45824</v>
      </c>
      <c r="C706" s="9" t="s">
        <v>97</v>
      </c>
      <c r="D706" s="25">
        <v>45824</v>
      </c>
      <c r="E706" s="9" t="s">
        <v>147</v>
      </c>
      <c r="F706" s="9" t="s">
        <v>85</v>
      </c>
      <c r="G706" s="9" t="s">
        <v>15</v>
      </c>
      <c r="H706" s="9" t="s">
        <v>86</v>
      </c>
      <c r="I706" s="11">
        <v>10</v>
      </c>
      <c r="J706" s="26">
        <v>22129.25</v>
      </c>
      <c r="K706" s="26">
        <v>22221.75</v>
      </c>
      <c r="L706" s="26">
        <v>22049</v>
      </c>
      <c r="M706" s="26">
        <v>22221.68</v>
      </c>
      <c r="N706" s="27">
        <f t="shared" si="20"/>
        <v>92.5</v>
      </c>
      <c r="O706" s="18">
        <v>1837.6</v>
      </c>
      <c r="P706" s="18">
        <v>12.4</v>
      </c>
      <c r="Q706" s="18">
        <v>-41.2</v>
      </c>
      <c r="R706" s="18">
        <v>1843.8</v>
      </c>
      <c r="S706" s="18">
        <f t="shared" si="21"/>
        <v>157537.03999999957</v>
      </c>
      <c r="T706" s="18">
        <f>MAX(0,MAX($S$7:S706))-S706</f>
        <v>0</v>
      </c>
      <c r="U706" s="9" t="s">
        <v>30</v>
      </c>
      <c r="V706" s="11">
        <v>17</v>
      </c>
    </row>
    <row r="707" spans="1:22" x14ac:dyDescent="0.25">
      <c r="A707" s="11">
        <v>701</v>
      </c>
      <c r="B707" s="25">
        <v>45828</v>
      </c>
      <c r="C707" s="9" t="s">
        <v>112</v>
      </c>
      <c r="D707" s="25">
        <v>45828</v>
      </c>
      <c r="E707" s="9" t="s">
        <v>145</v>
      </c>
      <c r="F707" s="9" t="s">
        <v>85</v>
      </c>
      <c r="G707" s="9" t="s">
        <v>17</v>
      </c>
      <c r="H707" s="9" t="s">
        <v>113</v>
      </c>
      <c r="I707" s="11">
        <v>2</v>
      </c>
      <c r="J707" s="26">
        <v>21898.25</v>
      </c>
      <c r="K707" s="26">
        <v>21817.75</v>
      </c>
      <c r="L707" s="26">
        <v>21818</v>
      </c>
      <c r="M707" s="26">
        <v>21985</v>
      </c>
      <c r="N707" s="27">
        <f t="shared" si="20"/>
        <v>-80.5</v>
      </c>
      <c r="O707" s="18">
        <v>-324.48</v>
      </c>
      <c r="P707" s="18">
        <v>2.48</v>
      </c>
      <c r="Q707" s="18">
        <v>-323.24</v>
      </c>
      <c r="R707" s="18">
        <v>8.76</v>
      </c>
      <c r="S707" s="18">
        <f t="shared" si="21"/>
        <v>157212.55999999956</v>
      </c>
      <c r="T707" s="18">
        <f>MAX(0,MAX($S$7:S707))-S707</f>
        <v>324.48000000001048</v>
      </c>
      <c r="U707" s="9" t="s">
        <v>32</v>
      </c>
      <c r="V707" s="11">
        <v>8</v>
      </c>
    </row>
    <row r="708" spans="1:22" x14ac:dyDescent="0.25">
      <c r="A708" s="11">
        <v>702</v>
      </c>
      <c r="B708" s="25">
        <v>45831</v>
      </c>
      <c r="C708" s="9" t="s">
        <v>87</v>
      </c>
      <c r="D708" s="25">
        <v>45831</v>
      </c>
      <c r="E708" s="9" t="s">
        <v>133</v>
      </c>
      <c r="F708" s="9" t="s">
        <v>85</v>
      </c>
      <c r="G708" s="9" t="s">
        <v>15</v>
      </c>
      <c r="H708" s="9" t="s">
        <v>86</v>
      </c>
      <c r="I708" s="11">
        <v>10</v>
      </c>
      <c r="J708" s="26">
        <v>21957</v>
      </c>
      <c r="K708" s="26">
        <v>21876.5</v>
      </c>
      <c r="L708" s="26">
        <v>21876.75</v>
      </c>
      <c r="M708" s="26">
        <v>22075.99</v>
      </c>
      <c r="N708" s="27">
        <f t="shared" si="20"/>
        <v>-80.5</v>
      </c>
      <c r="O708" s="18">
        <v>-1622.4</v>
      </c>
      <c r="P708" s="18">
        <v>12.4</v>
      </c>
      <c r="Q708" s="18">
        <v>-1616.2</v>
      </c>
      <c r="R708" s="18">
        <v>1213.8</v>
      </c>
      <c r="S708" s="18">
        <f t="shared" si="21"/>
        <v>155590.15999999957</v>
      </c>
      <c r="T708" s="18">
        <f>MAX(0,MAX($S$7:S708))-S708</f>
        <v>1946.8800000000047</v>
      </c>
      <c r="U708" s="9" t="s">
        <v>32</v>
      </c>
      <c r="V708" s="11">
        <v>29</v>
      </c>
    </row>
    <row r="709" spans="1:22" x14ac:dyDescent="0.25">
      <c r="A709" s="11">
        <v>703</v>
      </c>
      <c r="B709" s="25">
        <v>45839</v>
      </c>
      <c r="C709" s="9" t="s">
        <v>150</v>
      </c>
      <c r="D709" s="25">
        <v>45839</v>
      </c>
      <c r="E709" s="9" t="s">
        <v>84</v>
      </c>
      <c r="F709" s="9" t="s">
        <v>85</v>
      </c>
      <c r="G709" s="9" t="s">
        <v>17</v>
      </c>
      <c r="H709" s="9" t="s">
        <v>86</v>
      </c>
      <c r="I709" s="11">
        <v>2</v>
      </c>
      <c r="J709" s="26">
        <v>22704</v>
      </c>
      <c r="K709" s="26">
        <v>22681.5</v>
      </c>
      <c r="L709" s="26">
        <v>22623.75</v>
      </c>
      <c r="M709" s="26">
        <v>22808.75</v>
      </c>
      <c r="N709" s="27">
        <f t="shared" si="20"/>
        <v>-22.5</v>
      </c>
      <c r="O709" s="18">
        <v>-92.48</v>
      </c>
      <c r="P709" s="18">
        <v>2.48</v>
      </c>
      <c r="Q709" s="18">
        <v>-226.24</v>
      </c>
      <c r="R709" s="18">
        <v>232.76</v>
      </c>
      <c r="S709" s="18">
        <f t="shared" si="21"/>
        <v>155497.67999999956</v>
      </c>
      <c r="T709" s="18">
        <f>MAX(0,MAX($S$7:S709))-S709</f>
        <v>2039.3600000000151</v>
      </c>
      <c r="U709" s="9" t="s">
        <v>36</v>
      </c>
      <c r="V709" s="11">
        <v>46</v>
      </c>
    </row>
    <row r="710" spans="1:22" x14ac:dyDescent="0.25">
      <c r="A710" s="11">
        <v>704</v>
      </c>
      <c r="B710" s="25">
        <v>45847</v>
      </c>
      <c r="C710" s="9" t="s">
        <v>97</v>
      </c>
      <c r="D710" s="25">
        <v>45847</v>
      </c>
      <c r="E710" s="9" t="s">
        <v>101</v>
      </c>
      <c r="F710" s="9" t="s">
        <v>85</v>
      </c>
      <c r="G710" s="9" t="s">
        <v>13</v>
      </c>
      <c r="H710" s="9" t="s">
        <v>96</v>
      </c>
      <c r="I710" s="11">
        <v>10</v>
      </c>
      <c r="J710" s="26">
        <v>23088.5</v>
      </c>
      <c r="K710" s="26">
        <v>23008</v>
      </c>
      <c r="L710" s="26">
        <v>23008.25</v>
      </c>
      <c r="M710" s="26">
        <v>23185</v>
      </c>
      <c r="N710" s="27">
        <f t="shared" si="20"/>
        <v>-80.5</v>
      </c>
      <c r="O710" s="18">
        <v>-1622.4</v>
      </c>
      <c r="P710" s="18">
        <v>12.4</v>
      </c>
      <c r="Q710" s="18">
        <v>-1616.2</v>
      </c>
      <c r="R710" s="18">
        <v>448.8</v>
      </c>
      <c r="S710" s="18">
        <f t="shared" si="21"/>
        <v>153875.27999999956</v>
      </c>
      <c r="T710" s="18">
        <f>MAX(0,MAX($S$7:S710))-S710</f>
        <v>3661.7600000000093</v>
      </c>
      <c r="U710" s="9" t="s">
        <v>32</v>
      </c>
      <c r="V710" s="11">
        <v>8</v>
      </c>
    </row>
    <row r="711" spans="1:22" x14ac:dyDescent="0.25">
      <c r="A711" s="11">
        <v>705</v>
      </c>
      <c r="B711" s="25">
        <v>45852</v>
      </c>
      <c r="C711" s="9" t="s">
        <v>124</v>
      </c>
      <c r="D711" s="25">
        <v>45852</v>
      </c>
      <c r="E711" s="9" t="s">
        <v>84</v>
      </c>
      <c r="F711" s="9" t="s">
        <v>85</v>
      </c>
      <c r="G711" s="9" t="s">
        <v>13</v>
      </c>
      <c r="H711" s="9" t="s">
        <v>86</v>
      </c>
      <c r="I711" s="11">
        <v>6</v>
      </c>
      <c r="J711" s="26">
        <v>22992.25</v>
      </c>
      <c r="K711" s="26">
        <v>23027.5</v>
      </c>
      <c r="L711" s="26">
        <v>22912</v>
      </c>
      <c r="M711" s="26">
        <v>23074.75</v>
      </c>
      <c r="N711" s="27">
        <f t="shared" ref="N711:N774" si="22">(K711-J711)*IF(F711="Long",1,-1)</f>
        <v>35.25</v>
      </c>
      <c r="O711" s="18">
        <v>415.56</v>
      </c>
      <c r="P711" s="18">
        <v>7.44</v>
      </c>
      <c r="Q711" s="18">
        <v>-93.72</v>
      </c>
      <c r="R711" s="18">
        <v>902.28</v>
      </c>
      <c r="S711" s="18">
        <f t="shared" si="21"/>
        <v>154290.83999999956</v>
      </c>
      <c r="T711" s="18">
        <f>MAX(0,MAX($S$7:S711))-S711</f>
        <v>3246.2000000000116</v>
      </c>
      <c r="U711" s="9" t="s">
        <v>36</v>
      </c>
      <c r="V711" s="11">
        <v>61</v>
      </c>
    </row>
    <row r="712" spans="1:22" x14ac:dyDescent="0.25">
      <c r="A712" s="11">
        <v>706</v>
      </c>
      <c r="B712" s="25">
        <v>45855</v>
      </c>
      <c r="C712" s="9" t="s">
        <v>87</v>
      </c>
      <c r="D712" s="25">
        <v>45855</v>
      </c>
      <c r="E712" s="9" t="s">
        <v>84</v>
      </c>
      <c r="F712" s="9" t="s">
        <v>85</v>
      </c>
      <c r="G712" s="9" t="s">
        <v>15</v>
      </c>
      <c r="H712" s="9" t="s">
        <v>86</v>
      </c>
      <c r="I712" s="11">
        <v>10</v>
      </c>
      <c r="J712" s="26">
        <v>23172.5</v>
      </c>
      <c r="K712" s="26">
        <v>23239</v>
      </c>
      <c r="L712" s="26">
        <v>23092.25</v>
      </c>
      <c r="M712" s="26">
        <v>23285</v>
      </c>
      <c r="N712" s="27">
        <f t="shared" si="22"/>
        <v>66.5</v>
      </c>
      <c r="O712" s="18">
        <v>1317.6</v>
      </c>
      <c r="P712" s="18">
        <v>12.4</v>
      </c>
      <c r="Q712" s="18">
        <v>-1166.2</v>
      </c>
      <c r="R712" s="18">
        <v>2163.8000000000002</v>
      </c>
      <c r="S712" s="18">
        <f t="shared" ref="S712:S775" si="23">S711+O712</f>
        <v>155608.43999999957</v>
      </c>
      <c r="T712" s="18">
        <f>MAX(0,MAX($S$7:S712))-S712</f>
        <v>1928.6000000000058</v>
      </c>
      <c r="U712" s="9" t="s">
        <v>36</v>
      </c>
      <c r="V712" s="11">
        <v>72</v>
      </c>
    </row>
    <row r="713" spans="1:22" x14ac:dyDescent="0.25">
      <c r="A713" s="11">
        <v>707</v>
      </c>
      <c r="B713" s="25">
        <v>45859</v>
      </c>
      <c r="C713" s="9" t="s">
        <v>83</v>
      </c>
      <c r="D713" s="25">
        <v>45859</v>
      </c>
      <c r="E713" s="9" t="s">
        <v>84</v>
      </c>
      <c r="F713" s="9" t="s">
        <v>85</v>
      </c>
      <c r="G713" s="9" t="s">
        <v>13</v>
      </c>
      <c r="H713" s="9" t="s">
        <v>86</v>
      </c>
      <c r="I713" s="11">
        <v>6</v>
      </c>
      <c r="J713" s="26">
        <v>23375.75</v>
      </c>
      <c r="K713" s="26">
        <v>23346</v>
      </c>
      <c r="L713" s="26">
        <v>23295.5</v>
      </c>
      <c r="M713" s="26">
        <v>23485</v>
      </c>
      <c r="N713" s="27">
        <f t="shared" si="22"/>
        <v>-29.75</v>
      </c>
      <c r="O713" s="18">
        <v>-364.44</v>
      </c>
      <c r="P713" s="18">
        <v>7.44</v>
      </c>
      <c r="Q713" s="18">
        <v>-573.72</v>
      </c>
      <c r="R713" s="18">
        <v>587.28</v>
      </c>
      <c r="S713" s="18">
        <f t="shared" si="23"/>
        <v>155243.99999999956</v>
      </c>
      <c r="T713" s="18">
        <f>MAX(0,MAX($S$7:S713))-S713</f>
        <v>2293.0400000000081</v>
      </c>
      <c r="U713" s="9" t="s">
        <v>36</v>
      </c>
      <c r="V713" s="11">
        <v>73</v>
      </c>
    </row>
    <row r="714" spans="1:22" x14ac:dyDescent="0.25">
      <c r="A714" s="11">
        <v>708</v>
      </c>
      <c r="B714" s="25">
        <v>45860</v>
      </c>
      <c r="C714" s="9" t="s">
        <v>103</v>
      </c>
      <c r="D714" s="25">
        <v>45860</v>
      </c>
      <c r="E714" s="9" t="s">
        <v>84</v>
      </c>
      <c r="F714" s="9" t="s">
        <v>85</v>
      </c>
      <c r="G714" s="9" t="s">
        <v>17</v>
      </c>
      <c r="H714" s="9" t="s">
        <v>96</v>
      </c>
      <c r="I714" s="11">
        <v>2</v>
      </c>
      <c r="J714" s="26">
        <v>23176.25</v>
      </c>
      <c r="K714" s="26">
        <v>23217.75</v>
      </c>
      <c r="L714" s="26">
        <v>23096</v>
      </c>
      <c r="M714" s="26">
        <v>23305.5</v>
      </c>
      <c r="N714" s="27">
        <f t="shared" si="22"/>
        <v>41.5</v>
      </c>
      <c r="O714" s="18">
        <v>163.52000000000001</v>
      </c>
      <c r="P714" s="18">
        <v>2.48</v>
      </c>
      <c r="Q714" s="18">
        <v>-75.239999999999995</v>
      </c>
      <c r="R714" s="18">
        <v>321.76</v>
      </c>
      <c r="S714" s="18">
        <f t="shared" si="23"/>
        <v>155407.51999999955</v>
      </c>
      <c r="T714" s="18">
        <f>MAX(0,MAX($S$7:S714))-S714</f>
        <v>2129.5200000000186</v>
      </c>
      <c r="U714" s="9" t="s">
        <v>36</v>
      </c>
      <c r="V714" s="11">
        <v>71</v>
      </c>
    </row>
    <row r="715" spans="1:22" x14ac:dyDescent="0.25">
      <c r="A715" s="11">
        <v>709</v>
      </c>
      <c r="B715" s="25">
        <v>45873</v>
      </c>
      <c r="C715" s="9" t="s">
        <v>97</v>
      </c>
      <c r="D715" s="25">
        <v>45873</v>
      </c>
      <c r="E715" s="9" t="s">
        <v>121</v>
      </c>
      <c r="F715" s="9" t="s">
        <v>85</v>
      </c>
      <c r="G715" s="9" t="s">
        <v>13</v>
      </c>
      <c r="H715" s="9" t="s">
        <v>86</v>
      </c>
      <c r="I715" s="11">
        <v>6</v>
      </c>
      <c r="J715" s="26">
        <v>23226.25</v>
      </c>
      <c r="K715" s="26">
        <v>23285</v>
      </c>
      <c r="L715" s="26">
        <v>23176</v>
      </c>
      <c r="M715" s="26">
        <v>23285</v>
      </c>
      <c r="N715" s="27">
        <f t="shared" si="22"/>
        <v>58.75</v>
      </c>
      <c r="O715" s="18">
        <v>697.56</v>
      </c>
      <c r="P715" s="18">
        <v>7.44</v>
      </c>
      <c r="Q715" s="18">
        <v>-468.72</v>
      </c>
      <c r="R715" s="18">
        <v>701.28</v>
      </c>
      <c r="S715" s="18">
        <f t="shared" si="23"/>
        <v>156105.07999999955</v>
      </c>
      <c r="T715" s="18">
        <f>MAX(0,MAX($S$7:S715))-S715</f>
        <v>1431.960000000021</v>
      </c>
      <c r="U715" s="9" t="s">
        <v>30</v>
      </c>
      <c r="V715" s="11">
        <v>41</v>
      </c>
    </row>
    <row r="716" spans="1:22" x14ac:dyDescent="0.25">
      <c r="A716" s="11">
        <v>710</v>
      </c>
      <c r="B716" s="25">
        <v>45875</v>
      </c>
      <c r="C716" s="9" t="s">
        <v>97</v>
      </c>
      <c r="D716" s="25">
        <v>45875</v>
      </c>
      <c r="E716" s="9" t="s">
        <v>94</v>
      </c>
      <c r="F716" s="9" t="s">
        <v>85</v>
      </c>
      <c r="G716" s="9" t="s">
        <v>13</v>
      </c>
      <c r="H716" s="9" t="s">
        <v>86</v>
      </c>
      <c r="I716" s="11">
        <v>6</v>
      </c>
      <c r="J716" s="26">
        <v>23229.5</v>
      </c>
      <c r="K716" s="26">
        <v>23173.25</v>
      </c>
      <c r="L716" s="26">
        <v>23173.5</v>
      </c>
      <c r="M716" s="26">
        <v>23338.75</v>
      </c>
      <c r="N716" s="27">
        <f t="shared" si="22"/>
        <v>-56.25</v>
      </c>
      <c r="O716" s="18">
        <v>-682.44</v>
      </c>
      <c r="P716" s="18">
        <v>7.44</v>
      </c>
      <c r="Q716" s="18">
        <v>-678.72</v>
      </c>
      <c r="R716" s="18">
        <v>662.28</v>
      </c>
      <c r="S716" s="18">
        <f t="shared" si="23"/>
        <v>155422.63999999955</v>
      </c>
      <c r="T716" s="18">
        <f>MAX(0,MAX($S$7:S716))-S716</f>
        <v>2114.4000000000233</v>
      </c>
      <c r="U716" s="9" t="s">
        <v>32</v>
      </c>
      <c r="V716" s="11">
        <v>6</v>
      </c>
    </row>
    <row r="717" spans="1:22" x14ac:dyDescent="0.25">
      <c r="A717" s="11">
        <v>711</v>
      </c>
      <c r="B717" s="25">
        <v>45875</v>
      </c>
      <c r="C717" s="9" t="s">
        <v>106</v>
      </c>
      <c r="D717" s="25">
        <v>45875</v>
      </c>
      <c r="E717" s="9" t="s">
        <v>146</v>
      </c>
      <c r="F717" s="9" t="s">
        <v>85</v>
      </c>
      <c r="G717" s="9" t="s">
        <v>13</v>
      </c>
      <c r="H717" s="9" t="s">
        <v>86</v>
      </c>
      <c r="I717" s="11">
        <v>6</v>
      </c>
      <c r="J717" s="26">
        <v>23245.75</v>
      </c>
      <c r="K717" s="26">
        <v>23338.75</v>
      </c>
      <c r="L717" s="26">
        <v>23173.5</v>
      </c>
      <c r="M717" s="26">
        <v>23338.75</v>
      </c>
      <c r="N717" s="27">
        <f t="shared" si="22"/>
        <v>93</v>
      </c>
      <c r="O717" s="18">
        <v>1108.56</v>
      </c>
      <c r="P717" s="18">
        <v>7.44</v>
      </c>
      <c r="Q717" s="18">
        <v>-237.72</v>
      </c>
      <c r="R717" s="18">
        <v>1112.28</v>
      </c>
      <c r="S717" s="18">
        <f t="shared" si="23"/>
        <v>156531.19999999955</v>
      </c>
      <c r="T717" s="18">
        <f>MAX(0,MAX($S$7:S717))-S717</f>
        <v>1005.8400000000256</v>
      </c>
      <c r="U717" s="9" t="s">
        <v>30</v>
      </c>
      <c r="V717" s="11">
        <v>11</v>
      </c>
    </row>
    <row r="718" spans="1:22" x14ac:dyDescent="0.25">
      <c r="A718" s="11">
        <v>712</v>
      </c>
      <c r="B718" s="25">
        <v>45877</v>
      </c>
      <c r="C718" s="9" t="s">
        <v>83</v>
      </c>
      <c r="D718" s="25">
        <v>45877</v>
      </c>
      <c r="E718" s="9" t="s">
        <v>84</v>
      </c>
      <c r="F718" s="9" t="s">
        <v>85</v>
      </c>
      <c r="G718" s="9" t="s">
        <v>13</v>
      </c>
      <c r="H718" s="9" t="s">
        <v>86</v>
      </c>
      <c r="I718" s="11">
        <v>6</v>
      </c>
      <c r="J718" s="26">
        <v>23644</v>
      </c>
      <c r="K718" s="26">
        <v>23735</v>
      </c>
      <c r="L718" s="26">
        <v>23563.75</v>
      </c>
      <c r="M718" s="26">
        <v>23735</v>
      </c>
      <c r="N718" s="27">
        <f t="shared" si="22"/>
        <v>91</v>
      </c>
      <c r="O718" s="18">
        <v>1084.56</v>
      </c>
      <c r="P718" s="18">
        <v>7.44</v>
      </c>
      <c r="Q718" s="18">
        <v>-387.72</v>
      </c>
      <c r="R718" s="18">
        <v>1088.28</v>
      </c>
      <c r="S718" s="18">
        <f t="shared" si="23"/>
        <v>157615.75999999954</v>
      </c>
      <c r="T718" s="18">
        <f>MAX(0,MAX($S$7:S718))-S718</f>
        <v>0</v>
      </c>
      <c r="U718" s="9" t="s">
        <v>30</v>
      </c>
      <c r="V718" s="11">
        <v>73</v>
      </c>
    </row>
    <row r="719" spans="1:22" x14ac:dyDescent="0.25">
      <c r="A719" s="11">
        <v>713</v>
      </c>
      <c r="B719" s="25">
        <v>45888</v>
      </c>
      <c r="C719" s="9" t="s">
        <v>99</v>
      </c>
      <c r="D719" s="25">
        <v>45888</v>
      </c>
      <c r="E719" s="9" t="s">
        <v>167</v>
      </c>
      <c r="F719" s="9" t="s">
        <v>89</v>
      </c>
      <c r="G719" s="9" t="s">
        <v>15</v>
      </c>
      <c r="H719" s="9" t="s">
        <v>86</v>
      </c>
      <c r="I719" s="11">
        <v>10</v>
      </c>
      <c r="J719" s="26">
        <v>23626.75</v>
      </c>
      <c r="K719" s="26">
        <v>23495.75</v>
      </c>
      <c r="L719" s="26">
        <v>23706.5</v>
      </c>
      <c r="M719" s="26">
        <v>23495.81</v>
      </c>
      <c r="N719" s="27">
        <f t="shared" si="22"/>
        <v>131</v>
      </c>
      <c r="O719" s="18">
        <v>2607.6</v>
      </c>
      <c r="P719" s="18">
        <v>12.4</v>
      </c>
      <c r="Q719" s="18">
        <v>-651.20000000000005</v>
      </c>
      <c r="R719" s="18">
        <v>2613.8000000000002</v>
      </c>
      <c r="S719" s="18">
        <f t="shared" si="23"/>
        <v>160223.35999999955</v>
      </c>
      <c r="T719" s="18">
        <f>MAX(0,MAX($S$7:S719))-S719</f>
        <v>0</v>
      </c>
      <c r="U719" s="9" t="s">
        <v>30</v>
      </c>
      <c r="V719" s="11">
        <v>27</v>
      </c>
    </row>
    <row r="720" spans="1:22" x14ac:dyDescent="0.25">
      <c r="A720" s="11">
        <v>714</v>
      </c>
      <c r="B720" s="25">
        <v>45895</v>
      </c>
      <c r="C720" s="9" t="s">
        <v>94</v>
      </c>
      <c r="D720" s="25">
        <v>45895</v>
      </c>
      <c r="E720" s="9" t="s">
        <v>84</v>
      </c>
      <c r="F720" s="9" t="s">
        <v>85</v>
      </c>
      <c r="G720" s="9" t="s">
        <v>13</v>
      </c>
      <c r="H720" s="9" t="s">
        <v>86</v>
      </c>
      <c r="I720" s="11">
        <v>6</v>
      </c>
      <c r="J720" s="26">
        <v>23540.75</v>
      </c>
      <c r="K720" s="26">
        <v>23587.5</v>
      </c>
      <c r="L720" s="26">
        <v>23460.5</v>
      </c>
      <c r="M720" s="26">
        <v>23635</v>
      </c>
      <c r="N720" s="27">
        <f t="shared" si="22"/>
        <v>46.75</v>
      </c>
      <c r="O720" s="18">
        <v>553.55999999999995</v>
      </c>
      <c r="P720" s="18">
        <v>7.44</v>
      </c>
      <c r="Q720" s="18">
        <v>-744.72</v>
      </c>
      <c r="R720" s="18">
        <v>707.28</v>
      </c>
      <c r="S720" s="18">
        <f t="shared" si="23"/>
        <v>160776.91999999955</v>
      </c>
      <c r="T720" s="18">
        <f>MAX(0,MAX($S$7:S720))-S720</f>
        <v>0</v>
      </c>
      <c r="U720" s="9" t="s">
        <v>36</v>
      </c>
      <c r="V720" s="11">
        <v>68</v>
      </c>
    </row>
    <row r="721" spans="1:22" x14ac:dyDescent="0.25">
      <c r="A721" s="11">
        <v>715</v>
      </c>
      <c r="B721" s="25">
        <v>45908</v>
      </c>
      <c r="C721" s="9" t="s">
        <v>97</v>
      </c>
      <c r="D721" s="25">
        <v>45908</v>
      </c>
      <c r="E721" s="9" t="s">
        <v>157</v>
      </c>
      <c r="F721" s="9" t="s">
        <v>85</v>
      </c>
      <c r="G721" s="9" t="s">
        <v>13</v>
      </c>
      <c r="H721" s="9" t="s">
        <v>86</v>
      </c>
      <c r="I721" s="11">
        <v>6</v>
      </c>
      <c r="J721" s="26">
        <v>23865.5</v>
      </c>
      <c r="K721" s="26">
        <v>23785</v>
      </c>
      <c r="L721" s="26">
        <v>23785.25</v>
      </c>
      <c r="M721" s="26">
        <v>23935</v>
      </c>
      <c r="N721" s="27">
        <f t="shared" si="22"/>
        <v>-80.5</v>
      </c>
      <c r="O721" s="18">
        <v>-973.44</v>
      </c>
      <c r="P721" s="18">
        <v>7.44</v>
      </c>
      <c r="Q721" s="18">
        <v>-969.72</v>
      </c>
      <c r="R721" s="18">
        <v>266.27999999999997</v>
      </c>
      <c r="S721" s="18">
        <f t="shared" si="23"/>
        <v>159803.47999999954</v>
      </c>
      <c r="T721" s="18">
        <f>MAX(0,MAX($S$7:S721))-S721</f>
        <v>973.44000000000233</v>
      </c>
      <c r="U721" s="9" t="s">
        <v>32</v>
      </c>
      <c r="V721" s="11">
        <v>39</v>
      </c>
    </row>
    <row r="722" spans="1:22" x14ac:dyDescent="0.25">
      <c r="A722" s="11">
        <v>716</v>
      </c>
      <c r="B722" s="25">
        <v>45915</v>
      </c>
      <c r="C722" s="9" t="s">
        <v>97</v>
      </c>
      <c r="D722" s="25">
        <v>45915</v>
      </c>
      <c r="E722" s="9" t="s">
        <v>84</v>
      </c>
      <c r="F722" s="9" t="s">
        <v>85</v>
      </c>
      <c r="G722" s="9" t="s">
        <v>13</v>
      </c>
      <c r="H722" s="9" t="s">
        <v>96</v>
      </c>
      <c r="I722" s="11">
        <v>10</v>
      </c>
      <c r="J722" s="26">
        <v>24246.75</v>
      </c>
      <c r="K722" s="26">
        <v>24293.5</v>
      </c>
      <c r="L722" s="26">
        <v>24166.5</v>
      </c>
      <c r="M722" s="26">
        <v>24335</v>
      </c>
      <c r="N722" s="27">
        <f t="shared" si="22"/>
        <v>46.75</v>
      </c>
      <c r="O722" s="18">
        <v>922.6</v>
      </c>
      <c r="P722" s="18">
        <v>12.4</v>
      </c>
      <c r="Q722" s="18">
        <v>-521.20000000000005</v>
      </c>
      <c r="R722" s="18">
        <v>1373.8</v>
      </c>
      <c r="S722" s="18">
        <f t="shared" si="23"/>
        <v>160726.07999999955</v>
      </c>
      <c r="T722" s="18">
        <f>MAX(0,MAX($S$7:S722))-S722</f>
        <v>50.839999999996508</v>
      </c>
      <c r="U722" s="9" t="s">
        <v>36</v>
      </c>
      <c r="V722" s="11">
        <v>74</v>
      </c>
    </row>
    <row r="723" spans="1:22" x14ac:dyDescent="0.25">
      <c r="A723" s="11">
        <v>717</v>
      </c>
      <c r="B723" s="25">
        <v>45918</v>
      </c>
      <c r="C723" s="9" t="s">
        <v>103</v>
      </c>
      <c r="D723" s="25">
        <v>45918</v>
      </c>
      <c r="E723" s="9" t="s">
        <v>158</v>
      </c>
      <c r="F723" s="9" t="s">
        <v>85</v>
      </c>
      <c r="G723" s="9" t="s">
        <v>15</v>
      </c>
      <c r="H723" s="9" t="s">
        <v>86</v>
      </c>
      <c r="I723" s="11">
        <v>6</v>
      </c>
      <c r="J723" s="26">
        <v>24749.5</v>
      </c>
      <c r="K723" s="26">
        <v>24751</v>
      </c>
      <c r="L723" s="26">
        <v>24669.25</v>
      </c>
      <c r="M723" s="26">
        <v>24842.5</v>
      </c>
      <c r="N723" s="27">
        <f t="shared" si="22"/>
        <v>1.5</v>
      </c>
      <c r="O723" s="18">
        <v>10.56</v>
      </c>
      <c r="P723" s="18">
        <v>7.44</v>
      </c>
      <c r="Q723" s="18">
        <v>-216.72</v>
      </c>
      <c r="R723" s="18">
        <v>791.28</v>
      </c>
      <c r="S723" s="18">
        <f t="shared" si="23"/>
        <v>160736.63999999955</v>
      </c>
      <c r="T723" s="18">
        <f>MAX(0,MAX($S$7:S723))-S723</f>
        <v>40.279999999998836</v>
      </c>
      <c r="U723" s="9" t="s">
        <v>34</v>
      </c>
      <c r="V723" s="11">
        <v>21</v>
      </c>
    </row>
    <row r="724" spans="1:22" x14ac:dyDescent="0.25">
      <c r="A724" s="11">
        <v>718</v>
      </c>
      <c r="B724" s="25">
        <v>45919</v>
      </c>
      <c r="C724" s="9" t="s">
        <v>100</v>
      </c>
      <c r="D724" s="25">
        <v>45919</v>
      </c>
      <c r="E724" s="9" t="s">
        <v>114</v>
      </c>
      <c r="F724" s="9" t="s">
        <v>89</v>
      </c>
      <c r="G724" s="9" t="s">
        <v>21</v>
      </c>
      <c r="H724" s="9" t="s">
        <v>102</v>
      </c>
      <c r="I724" s="11">
        <v>6</v>
      </c>
      <c r="J724" s="26">
        <v>24766.75</v>
      </c>
      <c r="K724" s="26">
        <v>24784.25</v>
      </c>
      <c r="L724" s="26">
        <v>24784</v>
      </c>
      <c r="M724" s="26">
        <v>24698.25</v>
      </c>
      <c r="N724" s="27">
        <f t="shared" si="22"/>
        <v>-17.5</v>
      </c>
      <c r="O724" s="18">
        <v>-217.44</v>
      </c>
      <c r="P724" s="18">
        <v>7.44</v>
      </c>
      <c r="Q724" s="18">
        <v>-213.72</v>
      </c>
      <c r="R724" s="18">
        <v>230.28</v>
      </c>
      <c r="S724" s="18">
        <f t="shared" si="23"/>
        <v>160519.19999999955</v>
      </c>
      <c r="T724" s="18">
        <f>MAX(0,MAX($S$7:S724))-S724</f>
        <v>257.72000000000116</v>
      </c>
      <c r="U724" s="9" t="s">
        <v>32</v>
      </c>
      <c r="V724" s="11">
        <v>1</v>
      </c>
    </row>
    <row r="725" spans="1:22" x14ac:dyDescent="0.25">
      <c r="A725" s="11">
        <v>719</v>
      </c>
      <c r="B725" s="25">
        <v>45922</v>
      </c>
      <c r="C725" s="9" t="s">
        <v>100</v>
      </c>
      <c r="D725" s="25">
        <v>45922</v>
      </c>
      <c r="E725" s="9" t="s">
        <v>114</v>
      </c>
      <c r="F725" s="9" t="s">
        <v>85</v>
      </c>
      <c r="G725" s="9" t="s">
        <v>21</v>
      </c>
      <c r="H725" s="9" t="s">
        <v>102</v>
      </c>
      <c r="I725" s="11">
        <v>6</v>
      </c>
      <c r="J725" s="26">
        <v>24847.25</v>
      </c>
      <c r="K725" s="26">
        <v>24860.25</v>
      </c>
      <c r="L725" s="26">
        <v>24814</v>
      </c>
      <c r="M725" s="26">
        <v>24860.25</v>
      </c>
      <c r="N725" s="27">
        <f t="shared" si="22"/>
        <v>13</v>
      </c>
      <c r="O725" s="18">
        <v>148.56</v>
      </c>
      <c r="P725" s="18">
        <v>7.44</v>
      </c>
      <c r="Q725" s="18">
        <v>-84.72</v>
      </c>
      <c r="R725" s="18">
        <v>152.28</v>
      </c>
      <c r="S725" s="18">
        <f t="shared" si="23"/>
        <v>160667.75999999954</v>
      </c>
      <c r="T725" s="18">
        <f>MAX(0,MAX($S$7:S725))-S725</f>
        <v>109.16000000000349</v>
      </c>
      <c r="U725" s="9" t="s">
        <v>30</v>
      </c>
      <c r="V725" s="11">
        <v>1</v>
      </c>
    </row>
    <row r="726" spans="1:22" x14ac:dyDescent="0.25">
      <c r="A726" s="11">
        <v>720</v>
      </c>
      <c r="B726" s="25">
        <v>45922</v>
      </c>
      <c r="C726" s="9" t="s">
        <v>97</v>
      </c>
      <c r="D726" s="25">
        <v>45922</v>
      </c>
      <c r="E726" s="9" t="s">
        <v>159</v>
      </c>
      <c r="F726" s="9" t="s">
        <v>85</v>
      </c>
      <c r="G726" s="9" t="s">
        <v>13</v>
      </c>
      <c r="H726" s="9" t="s">
        <v>86</v>
      </c>
      <c r="I726" s="11">
        <v>6</v>
      </c>
      <c r="J726" s="26">
        <v>24877.75</v>
      </c>
      <c r="K726" s="26">
        <v>24985</v>
      </c>
      <c r="L726" s="26">
        <v>24797.5</v>
      </c>
      <c r="M726" s="26">
        <v>24985</v>
      </c>
      <c r="N726" s="27">
        <f t="shared" si="22"/>
        <v>107.25</v>
      </c>
      <c r="O726" s="18">
        <v>1279.56</v>
      </c>
      <c r="P726" s="18">
        <v>7.44</v>
      </c>
      <c r="Q726" s="18">
        <v>-279.72000000000003</v>
      </c>
      <c r="R726" s="18">
        <v>1283.28</v>
      </c>
      <c r="S726" s="18">
        <f t="shared" si="23"/>
        <v>161947.31999999954</v>
      </c>
      <c r="T726" s="18">
        <f>MAX(0,MAX($S$7:S726))-S726</f>
        <v>0</v>
      </c>
      <c r="U726" s="9" t="s">
        <v>30</v>
      </c>
      <c r="V726" s="11">
        <v>32</v>
      </c>
    </row>
    <row r="727" spans="1:22" x14ac:dyDescent="0.25">
      <c r="A727" s="11">
        <v>721</v>
      </c>
      <c r="B727" s="25">
        <v>45922</v>
      </c>
      <c r="C727" s="9" t="s">
        <v>159</v>
      </c>
      <c r="D727" s="25">
        <v>45922</v>
      </c>
      <c r="E727" s="9" t="s">
        <v>84</v>
      </c>
      <c r="F727" s="9" t="s">
        <v>85</v>
      </c>
      <c r="G727" s="9" t="s">
        <v>19</v>
      </c>
      <c r="H727" s="9" t="s">
        <v>91</v>
      </c>
      <c r="I727" s="11">
        <v>4</v>
      </c>
      <c r="J727" s="26">
        <v>24985</v>
      </c>
      <c r="K727" s="26">
        <v>24997.5</v>
      </c>
      <c r="L727" s="26">
        <v>24904.75</v>
      </c>
      <c r="M727" s="26">
        <v>25085</v>
      </c>
      <c r="N727" s="27">
        <f t="shared" si="22"/>
        <v>12.5</v>
      </c>
      <c r="O727" s="18">
        <v>95.04</v>
      </c>
      <c r="P727" s="18">
        <v>4.96</v>
      </c>
      <c r="Q727" s="18">
        <v>-96.48</v>
      </c>
      <c r="R727" s="18">
        <v>335.52</v>
      </c>
      <c r="S727" s="18">
        <f t="shared" si="23"/>
        <v>162042.35999999955</v>
      </c>
      <c r="T727" s="18">
        <f>MAX(0,MAX($S$7:S727))-S727</f>
        <v>0</v>
      </c>
      <c r="U727" s="9" t="s">
        <v>36</v>
      </c>
      <c r="V727" s="11">
        <v>42</v>
      </c>
    </row>
    <row r="728" spans="1:22" x14ac:dyDescent="0.25">
      <c r="A728" s="11">
        <v>722</v>
      </c>
      <c r="B728" s="25">
        <v>45929</v>
      </c>
      <c r="C728" s="9" t="s">
        <v>103</v>
      </c>
      <c r="D728" s="25">
        <v>45929</v>
      </c>
      <c r="E728" s="9" t="s">
        <v>147</v>
      </c>
      <c r="F728" s="9" t="s">
        <v>85</v>
      </c>
      <c r="G728" s="9" t="s">
        <v>15</v>
      </c>
      <c r="H728" s="9" t="s">
        <v>86</v>
      </c>
      <c r="I728" s="11">
        <v>6</v>
      </c>
      <c r="J728" s="26">
        <v>24969.75</v>
      </c>
      <c r="K728" s="26">
        <v>24889.25</v>
      </c>
      <c r="L728" s="26">
        <v>24889.5</v>
      </c>
      <c r="M728" s="26">
        <v>25035</v>
      </c>
      <c r="N728" s="27">
        <f t="shared" si="22"/>
        <v>-80.5</v>
      </c>
      <c r="O728" s="18">
        <v>-973.44</v>
      </c>
      <c r="P728" s="18">
        <v>7.44</v>
      </c>
      <c r="Q728" s="18">
        <v>-969.72</v>
      </c>
      <c r="R728" s="18">
        <v>17.28</v>
      </c>
      <c r="S728" s="18">
        <f t="shared" si="23"/>
        <v>161068.91999999955</v>
      </c>
      <c r="T728" s="18">
        <f>MAX(0,MAX($S$7:S728))-S728</f>
        <v>973.44000000000233</v>
      </c>
      <c r="U728" s="9" t="s">
        <v>32</v>
      </c>
      <c r="V728" s="11">
        <v>14</v>
      </c>
    </row>
    <row r="729" spans="1:22" x14ac:dyDescent="0.25">
      <c r="A729" s="11">
        <v>723</v>
      </c>
      <c r="B729" s="25">
        <v>45936</v>
      </c>
      <c r="C729" s="9" t="s">
        <v>105</v>
      </c>
      <c r="D729" s="25">
        <v>45936</v>
      </c>
      <c r="E729" s="9" t="s">
        <v>148</v>
      </c>
      <c r="F729" s="9" t="s">
        <v>85</v>
      </c>
      <c r="G729" s="9" t="s">
        <v>13</v>
      </c>
      <c r="H729" s="9" t="s">
        <v>96</v>
      </c>
      <c r="I729" s="11">
        <v>10</v>
      </c>
      <c r="J729" s="26">
        <v>25245.75</v>
      </c>
      <c r="K729" s="26">
        <v>25195.25</v>
      </c>
      <c r="L729" s="26">
        <v>25195.5</v>
      </c>
      <c r="M729" s="26">
        <v>25285</v>
      </c>
      <c r="N729" s="27">
        <f t="shared" si="22"/>
        <v>-50.5</v>
      </c>
      <c r="O729" s="18">
        <v>-1022.4</v>
      </c>
      <c r="P729" s="18">
        <v>12.4</v>
      </c>
      <c r="Q729" s="18">
        <v>-1016.2</v>
      </c>
      <c r="R729" s="18">
        <v>138.80000000000001</v>
      </c>
      <c r="S729" s="18">
        <f t="shared" si="23"/>
        <v>160046.51999999955</v>
      </c>
      <c r="T729" s="18">
        <f>MAX(0,MAX($S$7:S729))-S729</f>
        <v>1995.8399999999965</v>
      </c>
      <c r="U729" s="9" t="s">
        <v>32</v>
      </c>
      <c r="V729" s="11">
        <v>15</v>
      </c>
    </row>
    <row r="730" spans="1:22" x14ac:dyDescent="0.25">
      <c r="A730" s="11">
        <v>724</v>
      </c>
      <c r="B730" s="25">
        <v>45938</v>
      </c>
      <c r="C730" s="9" t="s">
        <v>97</v>
      </c>
      <c r="D730" s="25">
        <v>45938</v>
      </c>
      <c r="E730" s="9" t="s">
        <v>156</v>
      </c>
      <c r="F730" s="9" t="s">
        <v>85</v>
      </c>
      <c r="G730" s="9" t="s">
        <v>13</v>
      </c>
      <c r="H730" s="9" t="s">
        <v>96</v>
      </c>
      <c r="I730" s="11">
        <v>6</v>
      </c>
      <c r="J730" s="26">
        <v>25164.75</v>
      </c>
      <c r="K730" s="26">
        <v>25238</v>
      </c>
      <c r="L730" s="26">
        <v>25114.5</v>
      </c>
      <c r="M730" s="26">
        <v>25238</v>
      </c>
      <c r="N730" s="27">
        <f t="shared" si="22"/>
        <v>73.25</v>
      </c>
      <c r="O730" s="18">
        <v>871.56</v>
      </c>
      <c r="P730" s="18">
        <v>7.44</v>
      </c>
      <c r="Q730" s="18">
        <v>-60.72</v>
      </c>
      <c r="R730" s="18">
        <v>875.28</v>
      </c>
      <c r="S730" s="18">
        <f t="shared" si="23"/>
        <v>160918.07999999955</v>
      </c>
      <c r="T730" s="18">
        <f>MAX(0,MAX($S$7:S730))-S730</f>
        <v>1124.2799999999988</v>
      </c>
      <c r="U730" s="9" t="s">
        <v>30</v>
      </c>
      <c r="V730" s="11">
        <v>19</v>
      </c>
    </row>
    <row r="731" spans="1:22" x14ac:dyDescent="0.25">
      <c r="A731" s="11">
        <v>725</v>
      </c>
      <c r="B731" s="25">
        <v>45938</v>
      </c>
      <c r="C731" s="9" t="s">
        <v>167</v>
      </c>
      <c r="D731" s="25">
        <v>45938</v>
      </c>
      <c r="E731" s="9" t="s">
        <v>138</v>
      </c>
      <c r="F731" s="9" t="s">
        <v>85</v>
      </c>
      <c r="G731" s="9" t="s">
        <v>19</v>
      </c>
      <c r="H731" s="9" t="s">
        <v>91</v>
      </c>
      <c r="I731" s="11">
        <v>4</v>
      </c>
      <c r="J731" s="26">
        <v>25249.5</v>
      </c>
      <c r="K731" s="26">
        <v>25335</v>
      </c>
      <c r="L731" s="26">
        <v>25169.25</v>
      </c>
      <c r="M731" s="26">
        <v>25335</v>
      </c>
      <c r="N731" s="27">
        <f t="shared" si="22"/>
        <v>85.5</v>
      </c>
      <c r="O731" s="18">
        <v>679.04</v>
      </c>
      <c r="P731" s="18">
        <v>4.96</v>
      </c>
      <c r="Q731" s="18">
        <v>-130.47999999999999</v>
      </c>
      <c r="R731" s="18">
        <v>681.52</v>
      </c>
      <c r="S731" s="18">
        <f t="shared" si="23"/>
        <v>161597.11999999956</v>
      </c>
      <c r="T731" s="18">
        <f>MAX(0,MAX($S$7:S731))-S731</f>
        <v>445.23999999999069</v>
      </c>
      <c r="U731" s="9" t="s">
        <v>30</v>
      </c>
      <c r="V731" s="11">
        <v>39</v>
      </c>
    </row>
    <row r="732" spans="1:22" x14ac:dyDescent="0.25">
      <c r="A732" s="11">
        <v>726</v>
      </c>
      <c r="B732" s="25">
        <v>45945</v>
      </c>
      <c r="C732" s="9" t="s">
        <v>103</v>
      </c>
      <c r="D732" s="25">
        <v>45945</v>
      </c>
      <c r="E732" s="9" t="s">
        <v>146</v>
      </c>
      <c r="F732" s="9" t="s">
        <v>85</v>
      </c>
      <c r="G732" s="9" t="s">
        <v>15</v>
      </c>
      <c r="H732" s="9" t="s">
        <v>86</v>
      </c>
      <c r="I732" s="11">
        <v>6</v>
      </c>
      <c r="J732" s="26">
        <v>25094.75</v>
      </c>
      <c r="K732" s="26">
        <v>25014.25</v>
      </c>
      <c r="L732" s="26">
        <v>25014.5</v>
      </c>
      <c r="M732" s="26">
        <v>25182</v>
      </c>
      <c r="N732" s="27">
        <f t="shared" si="22"/>
        <v>-80.5</v>
      </c>
      <c r="O732" s="18">
        <v>-973.44</v>
      </c>
      <c r="P732" s="18">
        <v>7.44</v>
      </c>
      <c r="Q732" s="18">
        <v>-969.72</v>
      </c>
      <c r="R732" s="18">
        <v>272.27999999999997</v>
      </c>
      <c r="S732" s="18">
        <f t="shared" si="23"/>
        <v>160623.67999999956</v>
      </c>
      <c r="T732" s="18">
        <f>MAX(0,MAX($S$7:S732))-S732</f>
        <v>1418.679999999993</v>
      </c>
      <c r="U732" s="9" t="s">
        <v>32</v>
      </c>
      <c r="V732" s="11">
        <v>17</v>
      </c>
    </row>
    <row r="733" spans="1:22" x14ac:dyDescent="0.25">
      <c r="A733" s="11">
        <v>727</v>
      </c>
      <c r="B733" s="25">
        <v>45946</v>
      </c>
      <c r="C733" s="9" t="s">
        <v>101</v>
      </c>
      <c r="D733" s="25">
        <v>45946</v>
      </c>
      <c r="E733" s="9" t="s">
        <v>156</v>
      </c>
      <c r="F733" s="9" t="s">
        <v>85</v>
      </c>
      <c r="G733" s="9" t="s">
        <v>13</v>
      </c>
      <c r="H733" s="9" t="s">
        <v>86</v>
      </c>
      <c r="I733" s="11">
        <v>6</v>
      </c>
      <c r="J733" s="26">
        <v>25109.75</v>
      </c>
      <c r="K733" s="26">
        <v>25059.25</v>
      </c>
      <c r="L733" s="26">
        <v>25059.5</v>
      </c>
      <c r="M733" s="26">
        <v>25182</v>
      </c>
      <c r="N733" s="27">
        <f t="shared" si="22"/>
        <v>-50.5</v>
      </c>
      <c r="O733" s="18">
        <v>-613.44000000000005</v>
      </c>
      <c r="P733" s="18">
        <v>7.44</v>
      </c>
      <c r="Q733" s="18">
        <v>-609.72</v>
      </c>
      <c r="R733" s="18">
        <v>836.28</v>
      </c>
      <c r="S733" s="18">
        <f t="shared" si="23"/>
        <v>160010.23999999955</v>
      </c>
      <c r="T733" s="18">
        <f>MAX(0,MAX($S$7:S733))-S733</f>
        <v>2032.1199999999953</v>
      </c>
      <c r="U733" s="9" t="s">
        <v>32</v>
      </c>
      <c r="V733" s="11">
        <v>11</v>
      </c>
    </row>
    <row r="734" spans="1:22" x14ac:dyDescent="0.25">
      <c r="A734" s="11">
        <v>728</v>
      </c>
      <c r="B734" s="25">
        <v>45950</v>
      </c>
      <c r="C734" s="9" t="s">
        <v>97</v>
      </c>
      <c r="D734" s="25">
        <v>45950</v>
      </c>
      <c r="E734" s="9" t="s">
        <v>84</v>
      </c>
      <c r="F734" s="9" t="s">
        <v>85</v>
      </c>
      <c r="G734" s="9" t="s">
        <v>13</v>
      </c>
      <c r="H734" s="9" t="s">
        <v>96</v>
      </c>
      <c r="I734" s="11">
        <v>10</v>
      </c>
      <c r="J734" s="26">
        <v>25230.75</v>
      </c>
      <c r="K734" s="26">
        <v>25306.5</v>
      </c>
      <c r="L734" s="26">
        <v>25150.5</v>
      </c>
      <c r="M734" s="26">
        <v>25378</v>
      </c>
      <c r="N734" s="27">
        <f t="shared" si="22"/>
        <v>75.75</v>
      </c>
      <c r="O734" s="18">
        <v>1502.6</v>
      </c>
      <c r="P734" s="18">
        <v>12.4</v>
      </c>
      <c r="Q734" s="18">
        <v>-581.20000000000005</v>
      </c>
      <c r="R734" s="18">
        <v>2478.8000000000002</v>
      </c>
      <c r="S734" s="18">
        <f t="shared" si="23"/>
        <v>161512.83999999956</v>
      </c>
      <c r="T734" s="18">
        <f>MAX(0,MAX($S$7:S734))-S734</f>
        <v>529.51999999998952</v>
      </c>
      <c r="U734" s="9" t="s">
        <v>36</v>
      </c>
      <c r="V734" s="11">
        <v>74</v>
      </c>
    </row>
    <row r="735" spans="1:22" x14ac:dyDescent="0.25">
      <c r="A735" s="11">
        <v>729</v>
      </c>
      <c r="B735" s="25">
        <v>45952</v>
      </c>
      <c r="C735" s="9" t="s">
        <v>126</v>
      </c>
      <c r="D735" s="25">
        <v>45952</v>
      </c>
      <c r="E735" s="9" t="s">
        <v>163</v>
      </c>
      <c r="F735" s="9" t="s">
        <v>85</v>
      </c>
      <c r="G735" s="9" t="s">
        <v>17</v>
      </c>
      <c r="H735" s="9" t="s">
        <v>113</v>
      </c>
      <c r="I735" s="11">
        <v>2</v>
      </c>
      <c r="J735" s="26">
        <v>24934.25</v>
      </c>
      <c r="K735" s="26">
        <v>25051.25</v>
      </c>
      <c r="L735" s="26">
        <v>24854</v>
      </c>
      <c r="M735" s="26">
        <v>25051.24</v>
      </c>
      <c r="N735" s="27">
        <f t="shared" si="22"/>
        <v>117</v>
      </c>
      <c r="O735" s="18">
        <v>465.52</v>
      </c>
      <c r="P735" s="18">
        <v>2.48</v>
      </c>
      <c r="Q735" s="18">
        <v>-182.24</v>
      </c>
      <c r="R735" s="18">
        <v>466.76</v>
      </c>
      <c r="S735" s="18">
        <f t="shared" si="23"/>
        <v>161978.35999999955</v>
      </c>
      <c r="T735" s="18">
        <f>MAX(0,MAX($S$7:S735))-S735</f>
        <v>64</v>
      </c>
      <c r="U735" s="9" t="s">
        <v>30</v>
      </c>
      <c r="V735" s="11">
        <v>15</v>
      </c>
    </row>
    <row r="736" spans="1:22" x14ac:dyDescent="0.25">
      <c r="A736" s="11">
        <v>730</v>
      </c>
      <c r="B736" s="25">
        <v>45967</v>
      </c>
      <c r="C736" s="9" t="s">
        <v>83</v>
      </c>
      <c r="D736" s="25">
        <v>45967</v>
      </c>
      <c r="E736" s="9" t="s">
        <v>87</v>
      </c>
      <c r="F736" s="9" t="s">
        <v>89</v>
      </c>
      <c r="G736" s="9" t="s">
        <v>15</v>
      </c>
      <c r="H736" s="9" t="s">
        <v>86</v>
      </c>
      <c r="I736" s="11">
        <v>6</v>
      </c>
      <c r="J736" s="26">
        <v>25513.25</v>
      </c>
      <c r="K736" s="26">
        <v>25440.5</v>
      </c>
      <c r="L736" s="26">
        <v>25573.25</v>
      </c>
      <c r="M736" s="26">
        <v>25440.57</v>
      </c>
      <c r="N736" s="27">
        <f t="shared" si="22"/>
        <v>72.75</v>
      </c>
      <c r="O736" s="18">
        <v>865.56</v>
      </c>
      <c r="P736" s="18">
        <v>7.44</v>
      </c>
      <c r="Q736" s="18">
        <v>-6.72</v>
      </c>
      <c r="R736" s="18">
        <v>869.28</v>
      </c>
      <c r="S736" s="18">
        <f t="shared" si="23"/>
        <v>162843.91999999955</v>
      </c>
      <c r="T736" s="18">
        <f>MAX(0,MAX($S$7:S736))-S736</f>
        <v>0</v>
      </c>
      <c r="U736" s="9" t="s">
        <v>30</v>
      </c>
      <c r="V736" s="11">
        <v>1</v>
      </c>
    </row>
    <row r="737" spans="1:22" x14ac:dyDescent="0.25">
      <c r="A737" s="11">
        <v>731</v>
      </c>
      <c r="B737" s="25">
        <v>45971</v>
      </c>
      <c r="C737" s="9" t="s">
        <v>94</v>
      </c>
      <c r="D737" s="25">
        <v>45971</v>
      </c>
      <c r="E737" s="9" t="s">
        <v>132</v>
      </c>
      <c r="F737" s="9" t="s">
        <v>85</v>
      </c>
      <c r="G737" s="9" t="s">
        <v>15</v>
      </c>
      <c r="H737" s="9" t="s">
        <v>86</v>
      </c>
      <c r="I737" s="11">
        <v>6</v>
      </c>
      <c r="J737" s="26">
        <v>25655.5</v>
      </c>
      <c r="K737" s="26">
        <v>25575</v>
      </c>
      <c r="L737" s="26">
        <v>25575.25</v>
      </c>
      <c r="M737" s="26">
        <v>25740.5</v>
      </c>
      <c r="N737" s="27">
        <f t="shared" si="22"/>
        <v>-80.5</v>
      </c>
      <c r="O737" s="18">
        <v>-973.44</v>
      </c>
      <c r="P737" s="18">
        <v>7.44</v>
      </c>
      <c r="Q737" s="18">
        <v>-969.72</v>
      </c>
      <c r="R737" s="18">
        <v>128.28</v>
      </c>
      <c r="S737" s="18">
        <f t="shared" si="23"/>
        <v>161870.47999999954</v>
      </c>
      <c r="T737" s="18">
        <f>MAX(0,MAX($S$7:S737))-S737</f>
        <v>973.44000000000233</v>
      </c>
      <c r="U737" s="9" t="s">
        <v>32</v>
      </c>
      <c r="V737" s="11">
        <v>6</v>
      </c>
    </row>
    <row r="738" spans="1:22" x14ac:dyDescent="0.25">
      <c r="A738" s="11">
        <v>732</v>
      </c>
      <c r="B738" s="25">
        <v>45971</v>
      </c>
      <c r="C738" s="9" t="s">
        <v>116</v>
      </c>
      <c r="D738" s="25">
        <v>45971</v>
      </c>
      <c r="E738" s="9" t="s">
        <v>128</v>
      </c>
      <c r="F738" s="9" t="s">
        <v>85</v>
      </c>
      <c r="G738" s="9" t="s">
        <v>17</v>
      </c>
      <c r="H738" s="9" t="s">
        <v>86</v>
      </c>
      <c r="I738" s="11">
        <v>2</v>
      </c>
      <c r="J738" s="26">
        <v>25521.5</v>
      </c>
      <c r="K738" s="26">
        <v>25635</v>
      </c>
      <c r="L738" s="26">
        <v>25441.25</v>
      </c>
      <c r="M738" s="26">
        <v>25635</v>
      </c>
      <c r="N738" s="27">
        <f t="shared" si="22"/>
        <v>113.5</v>
      </c>
      <c r="O738" s="18">
        <v>451.52</v>
      </c>
      <c r="P738" s="18">
        <v>2.48</v>
      </c>
      <c r="Q738" s="18">
        <v>-57.24</v>
      </c>
      <c r="R738" s="18">
        <v>452.76</v>
      </c>
      <c r="S738" s="18">
        <f t="shared" si="23"/>
        <v>162321.99999999953</v>
      </c>
      <c r="T738" s="18">
        <f>MAX(0,MAX($S$7:S738))-S738</f>
        <v>521.92000000001281</v>
      </c>
      <c r="U738" s="9" t="s">
        <v>30</v>
      </c>
      <c r="V738" s="11">
        <v>11</v>
      </c>
    </row>
    <row r="739" spans="1:22" x14ac:dyDescent="0.25">
      <c r="A739" s="11">
        <v>733</v>
      </c>
      <c r="B739" s="25">
        <v>45971</v>
      </c>
      <c r="C739" s="9" t="s">
        <v>128</v>
      </c>
      <c r="D739" s="25">
        <v>45971</v>
      </c>
      <c r="E739" s="9" t="s">
        <v>84</v>
      </c>
      <c r="F739" s="9" t="s">
        <v>85</v>
      </c>
      <c r="G739" s="9" t="s">
        <v>19</v>
      </c>
      <c r="H739" s="9" t="s">
        <v>91</v>
      </c>
      <c r="I739" s="11">
        <v>4</v>
      </c>
      <c r="J739" s="26">
        <v>25633.5</v>
      </c>
      <c r="K739" s="26">
        <v>25731</v>
      </c>
      <c r="L739" s="26">
        <v>25553.25</v>
      </c>
      <c r="M739" s="26">
        <v>25808.75</v>
      </c>
      <c r="N739" s="27">
        <f t="shared" si="22"/>
        <v>97.5</v>
      </c>
      <c r="O739" s="18">
        <v>775.04</v>
      </c>
      <c r="P739" s="18">
        <v>4.96</v>
      </c>
      <c r="Q739" s="18">
        <v>-42.48</v>
      </c>
      <c r="R739" s="18">
        <v>1009.52</v>
      </c>
      <c r="S739" s="18">
        <f t="shared" si="23"/>
        <v>163097.03999999954</v>
      </c>
      <c r="T739" s="18">
        <f>MAX(0,MAX($S$7:S739))-S739</f>
        <v>0</v>
      </c>
      <c r="U739" s="9" t="s">
        <v>36</v>
      </c>
      <c r="V739" s="11">
        <v>38</v>
      </c>
    </row>
    <row r="740" spans="1:22" x14ac:dyDescent="0.25">
      <c r="A740" s="11">
        <v>734</v>
      </c>
      <c r="B740" s="25">
        <v>45972</v>
      </c>
      <c r="C740" s="9" t="s">
        <v>100</v>
      </c>
      <c r="D740" s="25">
        <v>45972</v>
      </c>
      <c r="E740" s="9" t="s">
        <v>114</v>
      </c>
      <c r="F740" s="9" t="s">
        <v>85</v>
      </c>
      <c r="G740" s="9" t="s">
        <v>21</v>
      </c>
      <c r="H740" s="9" t="s">
        <v>102</v>
      </c>
      <c r="I740" s="11">
        <v>6</v>
      </c>
      <c r="J740" s="26">
        <v>25610</v>
      </c>
      <c r="K740" s="26">
        <v>25583.25</v>
      </c>
      <c r="L740" s="26">
        <v>25583.5</v>
      </c>
      <c r="M740" s="26">
        <v>25713</v>
      </c>
      <c r="N740" s="27">
        <f t="shared" si="22"/>
        <v>-26.75</v>
      </c>
      <c r="O740" s="18">
        <v>-328.44</v>
      </c>
      <c r="P740" s="18">
        <v>7.44</v>
      </c>
      <c r="Q740" s="18">
        <v>-324.72000000000003</v>
      </c>
      <c r="R740" s="18">
        <v>176.28</v>
      </c>
      <c r="S740" s="18">
        <f t="shared" si="23"/>
        <v>162768.59999999954</v>
      </c>
      <c r="T740" s="18">
        <f>MAX(0,MAX($S$7:S740))-S740</f>
        <v>328.44000000000233</v>
      </c>
      <c r="U740" s="9" t="s">
        <v>32</v>
      </c>
      <c r="V740" s="11">
        <v>1</v>
      </c>
    </row>
    <row r="741" spans="1:22" x14ac:dyDescent="0.25">
      <c r="A741" s="11">
        <v>735</v>
      </c>
      <c r="B741" s="25">
        <v>45972</v>
      </c>
      <c r="C741" s="9" t="s">
        <v>98</v>
      </c>
      <c r="D741" s="25">
        <v>45972</v>
      </c>
      <c r="E741" s="9" t="s">
        <v>135</v>
      </c>
      <c r="F741" s="9" t="s">
        <v>89</v>
      </c>
      <c r="G741" s="9" t="s">
        <v>15</v>
      </c>
      <c r="H741" s="9" t="s">
        <v>86</v>
      </c>
      <c r="I741" s="11">
        <v>6</v>
      </c>
      <c r="J741" s="26">
        <v>25541.25</v>
      </c>
      <c r="K741" s="26">
        <v>25539.75</v>
      </c>
      <c r="L741" s="26">
        <v>25580.5</v>
      </c>
      <c r="M741" s="26">
        <v>25498.03</v>
      </c>
      <c r="N741" s="27">
        <f t="shared" si="22"/>
        <v>1.5</v>
      </c>
      <c r="O741" s="18">
        <v>10.56</v>
      </c>
      <c r="P741" s="18">
        <v>7.44</v>
      </c>
      <c r="Q741" s="18">
        <v>-465.72</v>
      </c>
      <c r="R741" s="18">
        <v>488.28</v>
      </c>
      <c r="S741" s="18">
        <f t="shared" si="23"/>
        <v>162779.15999999954</v>
      </c>
      <c r="T741" s="18">
        <f>MAX(0,MAX($S$7:S741))-S741</f>
        <v>317.88000000000466</v>
      </c>
      <c r="U741" s="9" t="s">
        <v>34</v>
      </c>
      <c r="V741" s="11">
        <v>5</v>
      </c>
    </row>
    <row r="742" spans="1:22" x14ac:dyDescent="0.25">
      <c r="A742" s="11">
        <v>736</v>
      </c>
      <c r="B742" s="25">
        <v>45979</v>
      </c>
      <c r="C742" s="9" t="s">
        <v>97</v>
      </c>
      <c r="D742" s="25">
        <v>45979</v>
      </c>
      <c r="E742" s="9" t="s">
        <v>87</v>
      </c>
      <c r="F742" s="9" t="s">
        <v>89</v>
      </c>
      <c r="G742" s="9" t="s">
        <v>15</v>
      </c>
      <c r="H742" s="9" t="s">
        <v>86</v>
      </c>
      <c r="I742" s="11">
        <v>6</v>
      </c>
      <c r="J742" s="26">
        <v>24576.25</v>
      </c>
      <c r="K742" s="26">
        <v>24476.5</v>
      </c>
      <c r="L742" s="26">
        <v>24656.5</v>
      </c>
      <c r="M742" s="26">
        <v>24476.5</v>
      </c>
      <c r="N742" s="27">
        <f t="shared" si="22"/>
        <v>99.75</v>
      </c>
      <c r="O742" s="18">
        <v>1189.56</v>
      </c>
      <c r="P742" s="18">
        <v>7.44</v>
      </c>
      <c r="Q742" s="18">
        <v>-144.72</v>
      </c>
      <c r="R742" s="18">
        <v>1193.28</v>
      </c>
      <c r="S742" s="18">
        <f t="shared" si="23"/>
        <v>163968.71999999954</v>
      </c>
      <c r="T742" s="18">
        <f>MAX(0,MAX($S$7:S742))-S742</f>
        <v>0</v>
      </c>
      <c r="U742" s="9" t="s">
        <v>30</v>
      </c>
      <c r="V742" s="11">
        <v>2</v>
      </c>
    </row>
    <row r="743" spans="1:22" x14ac:dyDescent="0.25">
      <c r="A743" s="11">
        <v>737</v>
      </c>
      <c r="B743" s="25">
        <v>45980</v>
      </c>
      <c r="C743" s="9" t="s">
        <v>97</v>
      </c>
      <c r="D743" s="25">
        <v>45980</v>
      </c>
      <c r="E743" s="9" t="s">
        <v>87</v>
      </c>
      <c r="F743" s="9" t="s">
        <v>85</v>
      </c>
      <c r="G743" s="9" t="s">
        <v>15</v>
      </c>
      <c r="H743" s="9" t="s">
        <v>86</v>
      </c>
      <c r="I743" s="11">
        <v>6</v>
      </c>
      <c r="J743" s="26">
        <v>24840.5</v>
      </c>
      <c r="K743" s="26">
        <v>24929.25</v>
      </c>
      <c r="L743" s="26">
        <v>24760.25</v>
      </c>
      <c r="M743" s="26">
        <v>24929.25</v>
      </c>
      <c r="N743" s="27">
        <f t="shared" si="22"/>
        <v>88.75</v>
      </c>
      <c r="O743" s="18">
        <v>1057.56</v>
      </c>
      <c r="P743" s="18">
        <v>7.44</v>
      </c>
      <c r="Q743" s="18">
        <v>-168.72</v>
      </c>
      <c r="R743" s="18">
        <v>1061.28</v>
      </c>
      <c r="S743" s="18">
        <f t="shared" si="23"/>
        <v>165026.27999999953</v>
      </c>
      <c r="T743" s="18">
        <f>MAX(0,MAX($S$7:S743))-S743</f>
        <v>0</v>
      </c>
      <c r="U743" s="9" t="s">
        <v>30</v>
      </c>
      <c r="V743" s="11">
        <v>2</v>
      </c>
    </row>
    <row r="744" spans="1:22" x14ac:dyDescent="0.25">
      <c r="A744" s="11">
        <v>738</v>
      </c>
      <c r="B744" s="25">
        <v>45980</v>
      </c>
      <c r="C744" s="9" t="s">
        <v>95</v>
      </c>
      <c r="D744" s="25">
        <v>45980</v>
      </c>
      <c r="E744" s="9" t="s">
        <v>164</v>
      </c>
      <c r="F744" s="9" t="s">
        <v>85</v>
      </c>
      <c r="G744" s="9" t="s">
        <v>17</v>
      </c>
      <c r="H744" s="9" t="s">
        <v>96</v>
      </c>
      <c r="I744" s="11">
        <v>2</v>
      </c>
      <c r="J744" s="26">
        <v>24675.5</v>
      </c>
      <c r="K744" s="26">
        <v>24785</v>
      </c>
      <c r="L744" s="26">
        <v>24596.75</v>
      </c>
      <c r="M744" s="26">
        <v>24785</v>
      </c>
      <c r="N744" s="27">
        <f t="shared" si="22"/>
        <v>109.5</v>
      </c>
      <c r="O744" s="18">
        <v>435.52</v>
      </c>
      <c r="P744" s="18">
        <v>2.48</v>
      </c>
      <c r="Q744" s="18">
        <v>-157.24</v>
      </c>
      <c r="R744" s="18">
        <v>436.76</v>
      </c>
      <c r="S744" s="18">
        <f t="shared" si="23"/>
        <v>165461.79999999952</v>
      </c>
      <c r="T744" s="18">
        <f>MAX(0,MAX($S$7:S744))-S744</f>
        <v>0</v>
      </c>
      <c r="U744" s="9" t="s">
        <v>30</v>
      </c>
      <c r="V744" s="11">
        <v>5</v>
      </c>
    </row>
    <row r="745" spans="1:22" x14ac:dyDescent="0.25">
      <c r="A745" s="11">
        <v>739</v>
      </c>
      <c r="B745" s="25">
        <v>45989</v>
      </c>
      <c r="C745" s="9" t="s">
        <v>158</v>
      </c>
      <c r="D745" s="25">
        <v>45989</v>
      </c>
      <c r="E745" s="9" t="s">
        <v>125</v>
      </c>
      <c r="F745" s="9" t="s">
        <v>85</v>
      </c>
      <c r="G745" s="9" t="s">
        <v>13</v>
      </c>
      <c r="H745" s="9" t="s">
        <v>86</v>
      </c>
      <c r="I745" s="11">
        <v>10</v>
      </c>
      <c r="J745" s="26">
        <v>25424.25</v>
      </c>
      <c r="K745" s="26">
        <v>25485</v>
      </c>
      <c r="L745" s="26">
        <v>25374</v>
      </c>
      <c r="M745" s="26">
        <v>25485</v>
      </c>
      <c r="N745" s="27">
        <f t="shared" si="22"/>
        <v>60.75</v>
      </c>
      <c r="O745" s="18">
        <v>1202.5999999999999</v>
      </c>
      <c r="P745" s="18">
        <v>12.4</v>
      </c>
      <c r="Q745" s="18">
        <v>-606.20000000000005</v>
      </c>
      <c r="R745" s="18">
        <v>1208.8</v>
      </c>
      <c r="S745" s="18">
        <f t="shared" si="23"/>
        <v>166664.39999999953</v>
      </c>
      <c r="T745" s="18">
        <f>MAX(0,MAX($S$7:S745))-S745</f>
        <v>0</v>
      </c>
      <c r="U745" s="9" t="s">
        <v>30</v>
      </c>
      <c r="V745" s="11">
        <v>13</v>
      </c>
    </row>
    <row r="746" spans="1:22" x14ac:dyDescent="0.25">
      <c r="A746" s="11">
        <v>740</v>
      </c>
      <c r="B746" s="25">
        <v>45989</v>
      </c>
      <c r="C746" s="9" t="s">
        <v>125</v>
      </c>
      <c r="D746" s="25">
        <v>45991</v>
      </c>
      <c r="E746" s="9" t="s">
        <v>151</v>
      </c>
      <c r="F746" s="9" t="s">
        <v>85</v>
      </c>
      <c r="G746" s="9" t="s">
        <v>19</v>
      </c>
      <c r="H746" s="9" t="s">
        <v>91</v>
      </c>
      <c r="I746" s="11">
        <v>4</v>
      </c>
      <c r="J746" s="26">
        <v>25487.25</v>
      </c>
      <c r="K746" s="26">
        <v>25474.5</v>
      </c>
      <c r="L746" s="26">
        <v>25407</v>
      </c>
      <c r="M746" s="26">
        <v>25585</v>
      </c>
      <c r="N746" s="27">
        <f t="shared" si="22"/>
        <v>-12.75</v>
      </c>
      <c r="O746" s="18">
        <v>-106.96</v>
      </c>
      <c r="P746" s="18">
        <v>4.96</v>
      </c>
      <c r="Q746" s="18">
        <v>-156.47999999999999</v>
      </c>
      <c r="R746" s="18">
        <v>437.52</v>
      </c>
      <c r="S746" s="18">
        <f t="shared" si="23"/>
        <v>166557.43999999954</v>
      </c>
      <c r="T746" s="18">
        <f>MAX(0,MAX($S$7:S746))-S746</f>
        <v>106.95999999999185</v>
      </c>
      <c r="U746" s="9" t="s">
        <v>36</v>
      </c>
      <c r="V746" s="11">
        <v>4</v>
      </c>
    </row>
    <row r="747" spans="1:22" x14ac:dyDescent="0.25">
      <c r="A747" s="11">
        <v>741</v>
      </c>
      <c r="B747" s="25">
        <v>45992</v>
      </c>
      <c r="C747" s="9" t="s">
        <v>115</v>
      </c>
      <c r="D747" s="25">
        <v>45992</v>
      </c>
      <c r="E747" s="9" t="s">
        <v>105</v>
      </c>
      <c r="F747" s="9" t="s">
        <v>89</v>
      </c>
      <c r="G747" s="9" t="s">
        <v>17</v>
      </c>
      <c r="H747" s="9" t="s">
        <v>86</v>
      </c>
      <c r="I747" s="11">
        <v>2</v>
      </c>
      <c r="J747" s="26">
        <v>25459</v>
      </c>
      <c r="K747" s="26">
        <v>25386.25</v>
      </c>
      <c r="L747" s="26">
        <v>25539.25</v>
      </c>
      <c r="M747" s="26">
        <v>25386.32</v>
      </c>
      <c r="N747" s="27">
        <f t="shared" si="22"/>
        <v>72.75</v>
      </c>
      <c r="O747" s="18">
        <v>288.52</v>
      </c>
      <c r="P747" s="18">
        <v>2.48</v>
      </c>
      <c r="Q747" s="18">
        <v>-2.2400000000000002</v>
      </c>
      <c r="R747" s="18">
        <v>289.76</v>
      </c>
      <c r="S747" s="18">
        <f t="shared" si="23"/>
        <v>166845.95999999953</v>
      </c>
      <c r="T747" s="18">
        <f>MAX(0,MAX($S$7:S747))-S747</f>
        <v>0</v>
      </c>
      <c r="U747" s="9" t="s">
        <v>30</v>
      </c>
      <c r="V747" s="11">
        <v>6</v>
      </c>
    </row>
    <row r="748" spans="1:22" x14ac:dyDescent="0.25">
      <c r="A748" s="11">
        <v>742</v>
      </c>
      <c r="B748" s="25">
        <v>45993</v>
      </c>
      <c r="C748" s="9" t="s">
        <v>103</v>
      </c>
      <c r="D748" s="25">
        <v>45993</v>
      </c>
      <c r="E748" s="9" t="s">
        <v>101</v>
      </c>
      <c r="F748" s="9" t="s">
        <v>85</v>
      </c>
      <c r="G748" s="9" t="s">
        <v>13</v>
      </c>
      <c r="H748" s="9" t="s">
        <v>86</v>
      </c>
      <c r="I748" s="11">
        <v>6</v>
      </c>
      <c r="J748" s="26">
        <v>25638.25</v>
      </c>
      <c r="K748" s="26">
        <v>25557.75</v>
      </c>
      <c r="L748" s="26">
        <v>25558</v>
      </c>
      <c r="M748" s="26">
        <v>25735</v>
      </c>
      <c r="N748" s="27">
        <f t="shared" si="22"/>
        <v>-80.5</v>
      </c>
      <c r="O748" s="18">
        <v>-973.44</v>
      </c>
      <c r="P748" s="18">
        <v>7.44</v>
      </c>
      <c r="Q748" s="18">
        <v>-969.72</v>
      </c>
      <c r="R748" s="18">
        <v>104.28</v>
      </c>
      <c r="S748" s="18">
        <f t="shared" si="23"/>
        <v>165872.51999999952</v>
      </c>
      <c r="T748" s="18">
        <f>MAX(0,MAX($S$7:S748))-S748</f>
        <v>973.44000000000233</v>
      </c>
      <c r="U748" s="9" t="s">
        <v>32</v>
      </c>
      <c r="V748" s="11">
        <v>5</v>
      </c>
    </row>
    <row r="749" spans="1:22" x14ac:dyDescent="0.25">
      <c r="A749" s="11">
        <v>743</v>
      </c>
      <c r="B749" s="25">
        <v>45993</v>
      </c>
      <c r="C749" s="9" t="s">
        <v>135</v>
      </c>
      <c r="D749" s="25">
        <v>45993</v>
      </c>
      <c r="E749" s="9" t="s">
        <v>143</v>
      </c>
      <c r="F749" s="9" t="s">
        <v>85</v>
      </c>
      <c r="G749" s="9" t="s">
        <v>13</v>
      </c>
      <c r="H749" s="9" t="s">
        <v>86</v>
      </c>
      <c r="I749" s="11">
        <v>6</v>
      </c>
      <c r="J749" s="26">
        <v>25622.25</v>
      </c>
      <c r="K749" s="26">
        <v>25541.75</v>
      </c>
      <c r="L749" s="26">
        <v>25542</v>
      </c>
      <c r="M749" s="26">
        <v>25735</v>
      </c>
      <c r="N749" s="27">
        <f t="shared" si="22"/>
        <v>-80.5</v>
      </c>
      <c r="O749" s="18">
        <v>-973.44</v>
      </c>
      <c r="P749" s="18">
        <v>7.44</v>
      </c>
      <c r="Q749" s="18">
        <v>-969.72</v>
      </c>
      <c r="R749" s="18">
        <v>569.28</v>
      </c>
      <c r="S749" s="18">
        <f t="shared" si="23"/>
        <v>164899.07999999952</v>
      </c>
      <c r="T749" s="18">
        <f>MAX(0,MAX($S$7:S749))-S749</f>
        <v>1946.8800000000047</v>
      </c>
      <c r="U749" s="9" t="s">
        <v>32</v>
      </c>
      <c r="V749" s="11">
        <v>6</v>
      </c>
    </row>
    <row r="750" spans="1:22" x14ac:dyDescent="0.25">
      <c r="A750" s="11">
        <v>744</v>
      </c>
      <c r="B750" s="25">
        <v>45993</v>
      </c>
      <c r="C750" s="9" t="s">
        <v>95</v>
      </c>
      <c r="D750" s="25">
        <v>45993</v>
      </c>
      <c r="E750" s="9" t="s">
        <v>84</v>
      </c>
      <c r="F750" s="9" t="s">
        <v>85</v>
      </c>
      <c r="G750" s="9" t="s">
        <v>13</v>
      </c>
      <c r="H750" s="9" t="s">
        <v>96</v>
      </c>
      <c r="I750" s="11">
        <v>6</v>
      </c>
      <c r="J750" s="26">
        <v>25625.5</v>
      </c>
      <c r="K750" s="26">
        <v>25598.25</v>
      </c>
      <c r="L750" s="26">
        <v>25545.25</v>
      </c>
      <c r="M750" s="26">
        <v>25735</v>
      </c>
      <c r="N750" s="27">
        <f t="shared" si="22"/>
        <v>-27.25</v>
      </c>
      <c r="O750" s="18">
        <v>-334.44</v>
      </c>
      <c r="P750" s="18">
        <v>7.44</v>
      </c>
      <c r="Q750" s="18">
        <v>-414.72</v>
      </c>
      <c r="R750" s="18">
        <v>251.28</v>
      </c>
      <c r="S750" s="18">
        <f t="shared" si="23"/>
        <v>164564.63999999952</v>
      </c>
      <c r="T750" s="18">
        <f>MAX(0,MAX($S$7:S750))-S750</f>
        <v>2281.320000000007</v>
      </c>
      <c r="U750" s="9" t="s">
        <v>36</v>
      </c>
      <c r="V750" s="11">
        <v>14</v>
      </c>
    </row>
    <row r="751" spans="1:22" x14ac:dyDescent="0.25">
      <c r="A751" s="11">
        <v>745</v>
      </c>
      <c r="B751" s="25">
        <v>46003</v>
      </c>
      <c r="C751" s="9" t="s">
        <v>87</v>
      </c>
      <c r="D751" s="25">
        <v>46003</v>
      </c>
      <c r="E751" s="9" t="s">
        <v>94</v>
      </c>
      <c r="F751" s="9" t="s">
        <v>89</v>
      </c>
      <c r="G751" s="9" t="s">
        <v>15</v>
      </c>
      <c r="H751" s="9" t="s">
        <v>86</v>
      </c>
      <c r="I751" s="11">
        <v>6</v>
      </c>
      <c r="J751" s="26">
        <v>25485.75</v>
      </c>
      <c r="K751" s="26">
        <v>25377.5</v>
      </c>
      <c r="L751" s="26">
        <v>25566</v>
      </c>
      <c r="M751" s="26">
        <v>25377.63</v>
      </c>
      <c r="N751" s="27">
        <f t="shared" si="22"/>
        <v>108.25</v>
      </c>
      <c r="O751" s="18">
        <v>1291.56</v>
      </c>
      <c r="P751" s="18">
        <v>7.44</v>
      </c>
      <c r="Q751" s="18">
        <v>-153.72</v>
      </c>
      <c r="R751" s="18">
        <v>1295.28</v>
      </c>
      <c r="S751" s="18">
        <f t="shared" si="23"/>
        <v>165856.19999999952</v>
      </c>
      <c r="T751" s="18">
        <f>MAX(0,MAX($S$7:S751))-S751</f>
        <v>989.76000000000931</v>
      </c>
      <c r="U751" s="9" t="s">
        <v>30</v>
      </c>
      <c r="V751" s="11">
        <v>4</v>
      </c>
    </row>
    <row r="752" spans="1:22" x14ac:dyDescent="0.25">
      <c r="A752" s="11">
        <v>746</v>
      </c>
      <c r="B752" s="25">
        <v>46003</v>
      </c>
      <c r="C752" s="9" t="s">
        <v>94</v>
      </c>
      <c r="D752" s="25">
        <v>46003</v>
      </c>
      <c r="E752" s="9" t="s">
        <v>99</v>
      </c>
      <c r="F752" s="9" t="s">
        <v>89</v>
      </c>
      <c r="G752" s="9" t="s">
        <v>19</v>
      </c>
      <c r="H752" s="9" t="s">
        <v>86</v>
      </c>
      <c r="I752" s="11">
        <v>4</v>
      </c>
      <c r="J752" s="26">
        <v>25380.75</v>
      </c>
      <c r="K752" s="26">
        <v>25315</v>
      </c>
      <c r="L752" s="26">
        <v>25453</v>
      </c>
      <c r="M752" s="26">
        <v>25315</v>
      </c>
      <c r="N752" s="27">
        <f t="shared" si="22"/>
        <v>65.75</v>
      </c>
      <c r="O752" s="18">
        <v>521.04</v>
      </c>
      <c r="P752" s="18">
        <v>4.96</v>
      </c>
      <c r="Q752" s="18">
        <v>-38.479999999999997</v>
      </c>
      <c r="R752" s="18">
        <v>523.52</v>
      </c>
      <c r="S752" s="18">
        <f t="shared" si="23"/>
        <v>166377.23999999953</v>
      </c>
      <c r="T752" s="18">
        <f>MAX(0,MAX($S$7:S752))-S752</f>
        <v>468.72000000000116</v>
      </c>
      <c r="U752" s="9" t="s">
        <v>30</v>
      </c>
      <c r="V752" s="11">
        <v>1</v>
      </c>
    </row>
    <row r="753" spans="1:22" x14ac:dyDescent="0.25">
      <c r="A753" s="11">
        <v>747</v>
      </c>
      <c r="B753" s="25">
        <v>46003</v>
      </c>
      <c r="C753" s="9" t="s">
        <v>99</v>
      </c>
      <c r="D753" s="25">
        <v>46003</v>
      </c>
      <c r="E753" s="9" t="s">
        <v>129</v>
      </c>
      <c r="F753" s="9" t="s">
        <v>89</v>
      </c>
      <c r="G753" s="9" t="s">
        <v>19</v>
      </c>
      <c r="H753" s="9" t="s">
        <v>86</v>
      </c>
      <c r="I753" s="11">
        <v>4</v>
      </c>
      <c r="J753" s="26">
        <v>25319.75</v>
      </c>
      <c r="K753" s="26">
        <v>25400.25</v>
      </c>
      <c r="L753" s="26">
        <v>25400</v>
      </c>
      <c r="M753" s="26">
        <v>25215</v>
      </c>
      <c r="N753" s="27">
        <f t="shared" si="22"/>
        <v>-80.5</v>
      </c>
      <c r="O753" s="18">
        <v>-648.96</v>
      </c>
      <c r="P753" s="18">
        <v>4.96</v>
      </c>
      <c r="Q753" s="18">
        <v>-646.48</v>
      </c>
      <c r="R753" s="18">
        <v>193.52</v>
      </c>
      <c r="S753" s="18">
        <f t="shared" si="23"/>
        <v>165728.27999999953</v>
      </c>
      <c r="T753" s="18">
        <f>MAX(0,MAX($S$7:S753))-S753</f>
        <v>1117.679999999993</v>
      </c>
      <c r="U753" s="9" t="s">
        <v>32</v>
      </c>
      <c r="V753" s="11">
        <v>4</v>
      </c>
    </row>
    <row r="754" spans="1:22" x14ac:dyDescent="0.25">
      <c r="A754" s="11">
        <v>748</v>
      </c>
      <c r="B754" s="25">
        <v>46006</v>
      </c>
      <c r="C754" s="9" t="s">
        <v>135</v>
      </c>
      <c r="D754" s="25">
        <v>46006</v>
      </c>
      <c r="E754" s="9" t="s">
        <v>128</v>
      </c>
      <c r="F754" s="9" t="s">
        <v>85</v>
      </c>
      <c r="G754" s="9" t="s">
        <v>17</v>
      </c>
      <c r="H754" s="9" t="s">
        <v>86</v>
      </c>
      <c r="I754" s="11">
        <v>2</v>
      </c>
      <c r="J754" s="26">
        <v>25177</v>
      </c>
      <c r="K754" s="26">
        <v>25096.5</v>
      </c>
      <c r="L754" s="26">
        <v>25096.75</v>
      </c>
      <c r="M754" s="26">
        <v>25285</v>
      </c>
      <c r="N754" s="27">
        <f t="shared" si="22"/>
        <v>-80.5</v>
      </c>
      <c r="O754" s="18">
        <v>-324.48</v>
      </c>
      <c r="P754" s="18">
        <v>2.48</v>
      </c>
      <c r="Q754" s="18">
        <v>-323.24</v>
      </c>
      <c r="R754" s="18">
        <v>357.76</v>
      </c>
      <c r="S754" s="18">
        <f t="shared" si="23"/>
        <v>165403.79999999952</v>
      </c>
      <c r="T754" s="18">
        <f>MAX(0,MAX($S$7:S754))-S754</f>
        <v>1442.1600000000035</v>
      </c>
      <c r="U754" s="9" t="s">
        <v>32</v>
      </c>
      <c r="V754" s="11">
        <v>26</v>
      </c>
    </row>
    <row r="755" spans="1:22" x14ac:dyDescent="0.25">
      <c r="A755" s="11">
        <v>749</v>
      </c>
      <c r="B755" s="25">
        <v>46021</v>
      </c>
      <c r="C755" s="9" t="s">
        <v>83</v>
      </c>
      <c r="D755" s="25">
        <v>46021</v>
      </c>
      <c r="E755" s="9" t="s">
        <v>138</v>
      </c>
      <c r="F755" s="9" t="s">
        <v>85</v>
      </c>
      <c r="G755" s="9" t="s">
        <v>13</v>
      </c>
      <c r="H755" s="9" t="s">
        <v>96</v>
      </c>
      <c r="I755" s="11">
        <v>6</v>
      </c>
      <c r="J755" s="26">
        <v>25757</v>
      </c>
      <c r="K755" s="26">
        <v>25676.5</v>
      </c>
      <c r="L755" s="26">
        <v>25676.75</v>
      </c>
      <c r="M755" s="26">
        <v>25920</v>
      </c>
      <c r="N755" s="27">
        <f t="shared" si="22"/>
        <v>-80.5</v>
      </c>
      <c r="O755" s="18">
        <v>-973.44</v>
      </c>
      <c r="P755" s="18">
        <v>7.44</v>
      </c>
      <c r="Q755" s="18">
        <v>-969.72</v>
      </c>
      <c r="R755" s="18">
        <v>440.28</v>
      </c>
      <c r="S755" s="18">
        <f t="shared" si="23"/>
        <v>164430.35999999952</v>
      </c>
      <c r="T755" s="18">
        <f>MAX(0,MAX($S$7:S755))-S755</f>
        <v>2415.6000000000058</v>
      </c>
      <c r="U755" s="9" t="s">
        <v>32</v>
      </c>
      <c r="V755" s="11">
        <v>72</v>
      </c>
    </row>
    <row r="756" spans="1:22" x14ac:dyDescent="0.25">
      <c r="A756" s="11">
        <v>750</v>
      </c>
      <c r="B756" s="25">
        <v>46027</v>
      </c>
      <c r="C756" s="9" t="s">
        <v>101</v>
      </c>
      <c r="D756" s="25">
        <v>46027</v>
      </c>
      <c r="E756" s="9" t="s">
        <v>155</v>
      </c>
      <c r="F756" s="9" t="s">
        <v>85</v>
      </c>
      <c r="G756" s="9" t="s">
        <v>13</v>
      </c>
      <c r="H756" s="9" t="s">
        <v>86</v>
      </c>
      <c r="I756" s="11">
        <v>6</v>
      </c>
      <c r="J756" s="26">
        <v>25684</v>
      </c>
      <c r="K756" s="26">
        <v>25633.5</v>
      </c>
      <c r="L756" s="26">
        <v>25633.75</v>
      </c>
      <c r="M756" s="26">
        <v>25735</v>
      </c>
      <c r="N756" s="27">
        <f t="shared" si="22"/>
        <v>-50.5</v>
      </c>
      <c r="O756" s="18">
        <v>-613.44000000000005</v>
      </c>
      <c r="P756" s="18">
        <v>7.44</v>
      </c>
      <c r="Q756" s="18">
        <v>-609.72</v>
      </c>
      <c r="R756" s="18">
        <v>284.27999999999997</v>
      </c>
      <c r="S756" s="18">
        <f t="shared" si="23"/>
        <v>163816.91999999952</v>
      </c>
      <c r="T756" s="18">
        <f>MAX(0,MAX($S$7:S756))-S756</f>
        <v>3029.0400000000081</v>
      </c>
      <c r="U756" s="9" t="s">
        <v>32</v>
      </c>
      <c r="V756" s="11">
        <v>22</v>
      </c>
    </row>
    <row r="757" spans="1:22" x14ac:dyDescent="0.25">
      <c r="A757" s="11">
        <v>751</v>
      </c>
      <c r="B757" s="25">
        <v>46028</v>
      </c>
      <c r="C757" s="9" t="s">
        <v>161</v>
      </c>
      <c r="D757" s="25">
        <v>46028</v>
      </c>
      <c r="E757" s="9" t="s">
        <v>160</v>
      </c>
      <c r="F757" s="9" t="s">
        <v>85</v>
      </c>
      <c r="G757" s="9" t="s">
        <v>13</v>
      </c>
      <c r="H757" s="9" t="s">
        <v>86</v>
      </c>
      <c r="I757" s="11">
        <v>6</v>
      </c>
      <c r="J757" s="26">
        <v>25708.5</v>
      </c>
      <c r="K757" s="26">
        <v>25788.5</v>
      </c>
      <c r="L757" s="26">
        <v>25645.75</v>
      </c>
      <c r="M757" s="26">
        <v>25788.5</v>
      </c>
      <c r="N757" s="27">
        <f t="shared" si="22"/>
        <v>80</v>
      </c>
      <c r="O757" s="18">
        <v>952.56</v>
      </c>
      <c r="P757" s="18">
        <v>7.44</v>
      </c>
      <c r="Q757" s="18">
        <v>-99.72</v>
      </c>
      <c r="R757" s="18">
        <v>956.28</v>
      </c>
      <c r="S757" s="18">
        <f t="shared" si="23"/>
        <v>164769.47999999952</v>
      </c>
      <c r="T757" s="18">
        <f>MAX(0,MAX($S$7:S757))-S757</f>
        <v>2076.4800000000105</v>
      </c>
      <c r="U757" s="9" t="s">
        <v>30</v>
      </c>
      <c r="V757" s="11">
        <v>20</v>
      </c>
    </row>
    <row r="758" spans="1:22" x14ac:dyDescent="0.25">
      <c r="A758" s="11">
        <v>752</v>
      </c>
      <c r="B758" s="25">
        <v>46028</v>
      </c>
      <c r="C758" s="9" t="s">
        <v>160</v>
      </c>
      <c r="D758" s="25">
        <v>46028</v>
      </c>
      <c r="E758" s="9" t="s">
        <v>84</v>
      </c>
      <c r="F758" s="9" t="s">
        <v>85</v>
      </c>
      <c r="G758" s="9" t="s">
        <v>19</v>
      </c>
      <c r="H758" s="9" t="s">
        <v>91</v>
      </c>
      <c r="I758" s="11">
        <v>4</v>
      </c>
      <c r="J758" s="26">
        <v>25801</v>
      </c>
      <c r="K758" s="26">
        <v>25819.25</v>
      </c>
      <c r="L758" s="26">
        <v>25720.75</v>
      </c>
      <c r="M758" s="26">
        <v>25920</v>
      </c>
      <c r="N758" s="27">
        <f t="shared" si="22"/>
        <v>18.25</v>
      </c>
      <c r="O758" s="18">
        <v>141.04</v>
      </c>
      <c r="P758" s="18">
        <v>4.96</v>
      </c>
      <c r="Q758" s="18">
        <v>-58.48</v>
      </c>
      <c r="R758" s="18">
        <v>291.52</v>
      </c>
      <c r="S758" s="18">
        <f t="shared" si="23"/>
        <v>164910.51999999952</v>
      </c>
      <c r="T758" s="18">
        <f>MAX(0,MAX($S$7:S758))-S758</f>
        <v>1935.4400000000023</v>
      </c>
      <c r="U758" s="9" t="s">
        <v>36</v>
      </c>
      <c r="V758" s="11">
        <v>27</v>
      </c>
    </row>
    <row r="759" spans="1:22" x14ac:dyDescent="0.25">
      <c r="A759" s="11">
        <v>753</v>
      </c>
      <c r="B759" s="25">
        <v>46029</v>
      </c>
      <c r="C759" s="9" t="s">
        <v>99</v>
      </c>
      <c r="D759" s="25">
        <v>46029</v>
      </c>
      <c r="E759" s="9" t="s">
        <v>117</v>
      </c>
      <c r="F759" s="9" t="s">
        <v>85</v>
      </c>
      <c r="G759" s="9" t="s">
        <v>13</v>
      </c>
      <c r="H759" s="9" t="s">
        <v>86</v>
      </c>
      <c r="I759" s="11">
        <v>6</v>
      </c>
      <c r="J759" s="26">
        <v>25866.25</v>
      </c>
      <c r="K759" s="26">
        <v>25935</v>
      </c>
      <c r="L759" s="26">
        <v>25786</v>
      </c>
      <c r="M759" s="26">
        <v>25935</v>
      </c>
      <c r="N759" s="27">
        <f t="shared" si="22"/>
        <v>68.75</v>
      </c>
      <c r="O759" s="18">
        <v>817.56</v>
      </c>
      <c r="P759" s="18">
        <v>7.44</v>
      </c>
      <c r="Q759" s="18">
        <v>-690.72</v>
      </c>
      <c r="R759" s="18">
        <v>821.28</v>
      </c>
      <c r="S759" s="18">
        <f t="shared" si="23"/>
        <v>165728.07999999952</v>
      </c>
      <c r="T759" s="18">
        <f>MAX(0,MAX($S$7:S759))-S759</f>
        <v>1117.8800000000047</v>
      </c>
      <c r="U759" s="9" t="s">
        <v>30</v>
      </c>
      <c r="V759" s="11">
        <v>15</v>
      </c>
    </row>
    <row r="760" spans="1:22" x14ac:dyDescent="0.25">
      <c r="A760" s="11">
        <v>754</v>
      </c>
      <c r="B760" s="25">
        <v>46043</v>
      </c>
      <c r="C760" s="9" t="s">
        <v>97</v>
      </c>
      <c r="D760" s="25">
        <v>46043</v>
      </c>
      <c r="E760" s="9" t="s">
        <v>98</v>
      </c>
      <c r="F760" s="9" t="s">
        <v>85</v>
      </c>
      <c r="G760" s="9" t="s">
        <v>15</v>
      </c>
      <c r="H760" s="9" t="s">
        <v>86</v>
      </c>
      <c r="I760" s="11">
        <v>10</v>
      </c>
      <c r="J760" s="26">
        <v>25289.5</v>
      </c>
      <c r="K760" s="26">
        <v>25361</v>
      </c>
      <c r="L760" s="26">
        <v>25209.25</v>
      </c>
      <c r="M760" s="26">
        <v>25360.9</v>
      </c>
      <c r="N760" s="27">
        <f t="shared" si="22"/>
        <v>71.5</v>
      </c>
      <c r="O760" s="18">
        <v>1417.6</v>
      </c>
      <c r="P760" s="18">
        <v>12.4</v>
      </c>
      <c r="Q760" s="18">
        <v>-276.2</v>
      </c>
      <c r="R760" s="18">
        <v>1423.8</v>
      </c>
      <c r="S760" s="18">
        <f t="shared" si="23"/>
        <v>167145.67999999953</v>
      </c>
      <c r="T760" s="18">
        <f>MAX(0,MAX($S$7:S760))-S760</f>
        <v>0</v>
      </c>
      <c r="U760" s="9" t="s">
        <v>30</v>
      </c>
      <c r="V760" s="11">
        <v>5</v>
      </c>
    </row>
    <row r="761" spans="1:22" x14ac:dyDescent="0.25">
      <c r="A761" s="11">
        <v>755</v>
      </c>
      <c r="B761" s="25">
        <v>46043</v>
      </c>
      <c r="C761" s="9" t="s">
        <v>98</v>
      </c>
      <c r="D761" s="25">
        <v>46043</v>
      </c>
      <c r="E761" s="9" t="s">
        <v>106</v>
      </c>
      <c r="F761" s="9" t="s">
        <v>85</v>
      </c>
      <c r="G761" s="9" t="s">
        <v>19</v>
      </c>
      <c r="H761" s="9" t="s">
        <v>86</v>
      </c>
      <c r="I761" s="11">
        <v>4</v>
      </c>
      <c r="J761" s="26">
        <v>25348.25</v>
      </c>
      <c r="K761" s="26">
        <v>25435</v>
      </c>
      <c r="L761" s="26">
        <v>25268</v>
      </c>
      <c r="M761" s="26">
        <v>25435</v>
      </c>
      <c r="N761" s="27">
        <f t="shared" si="22"/>
        <v>86.75</v>
      </c>
      <c r="O761" s="18">
        <v>689.04</v>
      </c>
      <c r="P761" s="18">
        <v>4.96</v>
      </c>
      <c r="Q761" s="18">
        <v>-242.48</v>
      </c>
      <c r="R761" s="18">
        <v>691.52</v>
      </c>
      <c r="S761" s="18">
        <f t="shared" si="23"/>
        <v>167834.71999999954</v>
      </c>
      <c r="T761" s="18">
        <f>MAX(0,MAX($S$7:S761))-S761</f>
        <v>0</v>
      </c>
      <c r="U761" s="9" t="s">
        <v>30</v>
      </c>
      <c r="V761" s="11">
        <v>4</v>
      </c>
    </row>
    <row r="762" spans="1:22" x14ac:dyDescent="0.25">
      <c r="A762" s="11">
        <v>756</v>
      </c>
      <c r="B762" s="25">
        <v>46043</v>
      </c>
      <c r="C762" s="9" t="s">
        <v>162</v>
      </c>
      <c r="D762" s="25">
        <v>46043</v>
      </c>
      <c r="E762" s="9" t="s">
        <v>119</v>
      </c>
      <c r="F762" s="9" t="s">
        <v>85</v>
      </c>
      <c r="G762" s="9" t="s">
        <v>19</v>
      </c>
      <c r="H762" s="9" t="s">
        <v>113</v>
      </c>
      <c r="I762" s="11">
        <v>4</v>
      </c>
      <c r="J762" s="26">
        <v>25430</v>
      </c>
      <c r="K762" s="26">
        <v>25535</v>
      </c>
      <c r="L762" s="26">
        <v>25349.75</v>
      </c>
      <c r="M762" s="26">
        <v>25535</v>
      </c>
      <c r="N762" s="27">
        <f t="shared" si="22"/>
        <v>105</v>
      </c>
      <c r="O762" s="18">
        <v>835.04</v>
      </c>
      <c r="P762" s="18">
        <v>4.96</v>
      </c>
      <c r="Q762" s="18">
        <v>-76.48</v>
      </c>
      <c r="R762" s="18">
        <v>837.52</v>
      </c>
      <c r="S762" s="18">
        <f t="shared" si="23"/>
        <v>168669.75999999954</v>
      </c>
      <c r="T762" s="18">
        <f>MAX(0,MAX($S$7:S762))-S762</f>
        <v>0</v>
      </c>
      <c r="U762" s="9" t="s">
        <v>30</v>
      </c>
      <c r="V762" s="11">
        <v>3</v>
      </c>
    </row>
    <row r="763" spans="1:22" x14ac:dyDescent="0.25">
      <c r="A763" s="11">
        <v>757</v>
      </c>
      <c r="B763" s="25">
        <v>46048</v>
      </c>
      <c r="C763" s="9" t="s">
        <v>83</v>
      </c>
      <c r="D763" s="25">
        <v>46048</v>
      </c>
      <c r="E763" s="9" t="s">
        <v>84</v>
      </c>
      <c r="F763" s="9" t="s">
        <v>85</v>
      </c>
      <c r="G763" s="9" t="s">
        <v>13</v>
      </c>
      <c r="H763" s="9" t="s">
        <v>86</v>
      </c>
      <c r="I763" s="11">
        <v>6</v>
      </c>
      <c r="J763" s="26">
        <v>25838.25</v>
      </c>
      <c r="K763" s="26">
        <v>25842.5</v>
      </c>
      <c r="L763" s="26">
        <v>25758</v>
      </c>
      <c r="M763" s="26">
        <v>26031.25</v>
      </c>
      <c r="N763" s="27">
        <f t="shared" si="22"/>
        <v>4.25</v>
      </c>
      <c r="O763" s="18">
        <v>43.56</v>
      </c>
      <c r="P763" s="18">
        <v>7.44</v>
      </c>
      <c r="Q763" s="18">
        <v>-426.72</v>
      </c>
      <c r="R763" s="18">
        <v>1130.28</v>
      </c>
      <c r="S763" s="18">
        <f t="shared" si="23"/>
        <v>168713.31999999954</v>
      </c>
      <c r="T763" s="18">
        <f>MAX(0,MAX($S$7:S763))-S763</f>
        <v>0</v>
      </c>
      <c r="U763" s="9" t="s">
        <v>36</v>
      </c>
      <c r="V763" s="11">
        <v>73</v>
      </c>
    </row>
    <row r="764" spans="1:22" x14ac:dyDescent="0.25">
      <c r="A764" s="11">
        <v>758</v>
      </c>
      <c r="B764" s="25">
        <v>46051</v>
      </c>
      <c r="C764" s="9" t="s">
        <v>83</v>
      </c>
      <c r="D764" s="25">
        <v>46051</v>
      </c>
      <c r="E764" s="9" t="s">
        <v>110</v>
      </c>
      <c r="F764" s="9" t="s">
        <v>89</v>
      </c>
      <c r="G764" s="9" t="s">
        <v>15</v>
      </c>
      <c r="H764" s="9" t="s">
        <v>86</v>
      </c>
      <c r="I764" s="11">
        <v>10</v>
      </c>
      <c r="J764" s="26">
        <v>25863.75</v>
      </c>
      <c r="K764" s="26">
        <v>25729.75</v>
      </c>
      <c r="L764" s="26">
        <v>25944</v>
      </c>
      <c r="M764" s="26">
        <v>25729.75</v>
      </c>
      <c r="N764" s="27">
        <f t="shared" si="22"/>
        <v>134</v>
      </c>
      <c r="O764" s="18">
        <v>2667.6</v>
      </c>
      <c r="P764" s="18">
        <v>12.4</v>
      </c>
      <c r="Q764" s="18">
        <v>-101.2</v>
      </c>
      <c r="R764" s="18">
        <v>2673.8</v>
      </c>
      <c r="S764" s="18">
        <f t="shared" si="23"/>
        <v>171380.91999999955</v>
      </c>
      <c r="T764" s="18">
        <f>MAX(0,MAX($S$7:S764))-S764</f>
        <v>0</v>
      </c>
      <c r="U764" s="9" t="s">
        <v>30</v>
      </c>
      <c r="V764" s="11">
        <v>3</v>
      </c>
    </row>
    <row r="765" spans="1:22" x14ac:dyDescent="0.25">
      <c r="A765" s="11">
        <v>759</v>
      </c>
      <c r="B765" s="25">
        <v>46056</v>
      </c>
      <c r="C765" s="9" t="s">
        <v>130</v>
      </c>
      <c r="D765" s="25">
        <v>46056</v>
      </c>
      <c r="E765" s="9" t="s">
        <v>95</v>
      </c>
      <c r="F765" s="9" t="s">
        <v>85</v>
      </c>
      <c r="G765" s="9" t="s">
        <v>17</v>
      </c>
      <c r="H765" s="9" t="s">
        <v>113</v>
      </c>
      <c r="I765" s="11">
        <v>2</v>
      </c>
      <c r="J765" s="26">
        <v>25323.25</v>
      </c>
      <c r="K765" s="26">
        <v>25242.75</v>
      </c>
      <c r="L765" s="26">
        <v>25243</v>
      </c>
      <c r="M765" s="26">
        <v>25518.48</v>
      </c>
      <c r="N765" s="27">
        <f t="shared" si="22"/>
        <v>-80.5</v>
      </c>
      <c r="O765" s="18">
        <v>-324.48</v>
      </c>
      <c r="P765" s="18">
        <v>2.48</v>
      </c>
      <c r="Q765" s="18">
        <v>-323.24</v>
      </c>
      <c r="R765" s="18">
        <v>142.76</v>
      </c>
      <c r="S765" s="18">
        <f t="shared" si="23"/>
        <v>171056.43999999954</v>
      </c>
      <c r="T765" s="18">
        <f>MAX(0,MAX($S$7:S765))-S765</f>
        <v>324.48000000001048</v>
      </c>
      <c r="U765" s="9" t="s">
        <v>32</v>
      </c>
      <c r="V765" s="11">
        <v>8</v>
      </c>
    </row>
    <row r="766" spans="1:22" x14ac:dyDescent="0.25">
      <c r="A766" s="11">
        <v>760</v>
      </c>
      <c r="B766" s="25">
        <v>46058</v>
      </c>
      <c r="C766" s="9" t="s">
        <v>147</v>
      </c>
      <c r="D766" s="25">
        <v>46058</v>
      </c>
      <c r="E766" s="9" t="s">
        <v>146</v>
      </c>
      <c r="F766" s="9" t="s">
        <v>85</v>
      </c>
      <c r="G766" s="9" t="s">
        <v>17</v>
      </c>
      <c r="H766" s="9" t="s">
        <v>86</v>
      </c>
      <c r="I766" s="11">
        <v>2</v>
      </c>
      <c r="J766" s="26">
        <v>24676.5</v>
      </c>
      <c r="K766" s="26">
        <v>24785</v>
      </c>
      <c r="L766" s="26">
        <v>24596.25</v>
      </c>
      <c r="M766" s="26">
        <v>24785</v>
      </c>
      <c r="N766" s="27">
        <f t="shared" si="22"/>
        <v>108.5</v>
      </c>
      <c r="O766" s="18">
        <v>431.52</v>
      </c>
      <c r="P766" s="18">
        <v>2.48</v>
      </c>
      <c r="Q766" s="18">
        <v>-21.24</v>
      </c>
      <c r="R766" s="18">
        <v>432.76</v>
      </c>
      <c r="S766" s="18">
        <f t="shared" si="23"/>
        <v>171487.95999999953</v>
      </c>
      <c r="T766" s="18">
        <f>MAX(0,MAX($S$7:S766))-S766</f>
        <v>0</v>
      </c>
      <c r="U766" s="9" t="s">
        <v>30</v>
      </c>
      <c r="V766" s="11">
        <v>3</v>
      </c>
    </row>
    <row r="767" spans="1:22" x14ac:dyDescent="0.25">
      <c r="A767" s="11">
        <v>761</v>
      </c>
      <c r="B767" s="25">
        <v>46065</v>
      </c>
      <c r="C767" s="9" t="s">
        <v>100</v>
      </c>
      <c r="D767" s="25">
        <v>46065</v>
      </c>
      <c r="E767" s="9" t="s">
        <v>114</v>
      </c>
      <c r="F767" s="9" t="s">
        <v>89</v>
      </c>
      <c r="G767" s="9" t="s">
        <v>21</v>
      </c>
      <c r="H767" s="9" t="s">
        <v>102</v>
      </c>
      <c r="I767" s="11">
        <v>6</v>
      </c>
      <c r="J767" s="26">
        <v>25309</v>
      </c>
      <c r="K767" s="26">
        <v>25278.25</v>
      </c>
      <c r="L767" s="26">
        <v>25394</v>
      </c>
      <c r="M767" s="26">
        <v>25278.25</v>
      </c>
      <c r="N767" s="27">
        <f t="shared" si="22"/>
        <v>30.75</v>
      </c>
      <c r="O767" s="18">
        <v>361.56</v>
      </c>
      <c r="P767" s="18">
        <v>7.44</v>
      </c>
      <c r="Q767" s="18">
        <v>-186.72</v>
      </c>
      <c r="R767" s="18">
        <v>365.28</v>
      </c>
      <c r="S767" s="18">
        <f t="shared" si="23"/>
        <v>171849.51999999952</v>
      </c>
      <c r="T767" s="18">
        <f>MAX(0,MAX($S$7:S767))-S767</f>
        <v>0</v>
      </c>
      <c r="U767" s="9" t="s">
        <v>30</v>
      </c>
      <c r="V767" s="11">
        <v>1</v>
      </c>
    </row>
    <row r="768" spans="1:22" x14ac:dyDescent="0.25">
      <c r="A768" s="11">
        <v>762</v>
      </c>
      <c r="B768" s="25">
        <v>46071</v>
      </c>
      <c r="C768" s="9" t="s">
        <v>83</v>
      </c>
      <c r="D768" s="25">
        <v>46071</v>
      </c>
      <c r="E768" s="9" t="s">
        <v>103</v>
      </c>
      <c r="F768" s="9" t="s">
        <v>85</v>
      </c>
      <c r="G768" s="9" t="s">
        <v>15</v>
      </c>
      <c r="H768" s="9" t="s">
        <v>86</v>
      </c>
      <c r="I768" s="11">
        <v>6</v>
      </c>
      <c r="J768" s="26">
        <v>24940.75</v>
      </c>
      <c r="K768" s="26">
        <v>25042.75</v>
      </c>
      <c r="L768" s="26">
        <v>24860.5</v>
      </c>
      <c r="M768" s="26">
        <v>25042.65</v>
      </c>
      <c r="N768" s="27">
        <f t="shared" si="22"/>
        <v>102</v>
      </c>
      <c r="O768" s="18">
        <v>1216.56</v>
      </c>
      <c r="P768" s="18">
        <v>7.44</v>
      </c>
      <c r="Q768" s="18">
        <v>-48.72</v>
      </c>
      <c r="R768" s="18">
        <v>1220.28</v>
      </c>
      <c r="S768" s="18">
        <f t="shared" si="23"/>
        <v>173066.07999999952</v>
      </c>
      <c r="T768" s="18">
        <f>MAX(0,MAX($S$7:S768))-S768</f>
        <v>0</v>
      </c>
      <c r="U768" s="9" t="s">
        <v>30</v>
      </c>
      <c r="V768" s="11">
        <v>2</v>
      </c>
    </row>
    <row r="769" spans="1:22" x14ac:dyDescent="0.25">
      <c r="A769" s="11">
        <v>763</v>
      </c>
      <c r="B769" s="25">
        <v>46071</v>
      </c>
      <c r="C769" s="9" t="s">
        <v>110</v>
      </c>
      <c r="D769" s="25">
        <v>46071</v>
      </c>
      <c r="E769" s="9" t="s">
        <v>129</v>
      </c>
      <c r="F769" s="9" t="s">
        <v>85</v>
      </c>
      <c r="G769" s="9" t="s">
        <v>19</v>
      </c>
      <c r="H769" s="9" t="s">
        <v>86</v>
      </c>
      <c r="I769" s="11">
        <v>4</v>
      </c>
      <c r="J769" s="26">
        <v>25043.25</v>
      </c>
      <c r="K769" s="26">
        <v>25085</v>
      </c>
      <c r="L769" s="26">
        <v>24989.25</v>
      </c>
      <c r="M769" s="26">
        <v>25085</v>
      </c>
      <c r="N769" s="27">
        <f t="shared" si="22"/>
        <v>41.75</v>
      </c>
      <c r="O769" s="18">
        <v>329.04</v>
      </c>
      <c r="P769" s="18">
        <v>4.96</v>
      </c>
      <c r="Q769" s="18">
        <v>-178.48</v>
      </c>
      <c r="R769" s="18">
        <v>331.52</v>
      </c>
      <c r="S769" s="18">
        <f t="shared" si="23"/>
        <v>173395.11999999953</v>
      </c>
      <c r="T769" s="18">
        <f>MAX(0,MAX($S$7:S769))-S769</f>
        <v>0</v>
      </c>
      <c r="U769" s="9" t="s">
        <v>30</v>
      </c>
      <c r="V769" s="11">
        <v>7</v>
      </c>
    </row>
    <row r="770" spans="1:22" x14ac:dyDescent="0.25">
      <c r="A770" s="11">
        <v>764</v>
      </c>
      <c r="B770" s="25">
        <v>46071</v>
      </c>
      <c r="C770" s="9" t="s">
        <v>104</v>
      </c>
      <c r="D770" s="25">
        <v>46071</v>
      </c>
      <c r="E770" s="9" t="s">
        <v>127</v>
      </c>
      <c r="F770" s="9" t="s">
        <v>85</v>
      </c>
      <c r="G770" s="9" t="s">
        <v>19</v>
      </c>
      <c r="H770" s="9" t="s">
        <v>91</v>
      </c>
      <c r="I770" s="11">
        <v>4</v>
      </c>
      <c r="J770" s="26">
        <v>25088</v>
      </c>
      <c r="K770" s="26">
        <v>25007.5</v>
      </c>
      <c r="L770" s="26">
        <v>25007.75</v>
      </c>
      <c r="M770" s="26">
        <v>25185</v>
      </c>
      <c r="N770" s="27">
        <f t="shared" si="22"/>
        <v>-80.5</v>
      </c>
      <c r="O770" s="18">
        <v>-648.96</v>
      </c>
      <c r="P770" s="18">
        <v>4.96</v>
      </c>
      <c r="Q770" s="18">
        <v>-646.48</v>
      </c>
      <c r="R770" s="18">
        <v>313.52</v>
      </c>
      <c r="S770" s="18">
        <f t="shared" si="23"/>
        <v>172746.15999999954</v>
      </c>
      <c r="T770" s="18">
        <f>MAX(0,MAX($S$7:S770))-S770</f>
        <v>648.95999999999185</v>
      </c>
      <c r="U770" s="9" t="s">
        <v>32</v>
      </c>
      <c r="V770" s="11">
        <v>15</v>
      </c>
    </row>
    <row r="771" spans="1:22" x14ac:dyDescent="0.25">
      <c r="A771" s="11">
        <v>765</v>
      </c>
      <c r="B771" s="25">
        <v>46072</v>
      </c>
      <c r="C771" s="9" t="s">
        <v>100</v>
      </c>
      <c r="D771" s="25">
        <v>46072</v>
      </c>
      <c r="E771" s="9" t="s">
        <v>118</v>
      </c>
      <c r="F771" s="9" t="s">
        <v>85</v>
      </c>
      <c r="G771" s="9" t="s">
        <v>21</v>
      </c>
      <c r="H771" s="9" t="s">
        <v>102</v>
      </c>
      <c r="I771" s="11">
        <v>6</v>
      </c>
      <c r="J771" s="26">
        <v>24846.75</v>
      </c>
      <c r="K771" s="26">
        <v>24957.5</v>
      </c>
      <c r="L771" s="26">
        <v>24762.25</v>
      </c>
      <c r="M771" s="26">
        <v>24957.5</v>
      </c>
      <c r="N771" s="27">
        <f t="shared" si="22"/>
        <v>110.75</v>
      </c>
      <c r="O771" s="18">
        <v>1321.56</v>
      </c>
      <c r="P771" s="18">
        <v>7.44</v>
      </c>
      <c r="Q771" s="18">
        <v>-840.72</v>
      </c>
      <c r="R771" s="18">
        <v>1325.28</v>
      </c>
      <c r="S771" s="18">
        <f t="shared" si="23"/>
        <v>174067.71999999954</v>
      </c>
      <c r="T771" s="18">
        <f>MAX(0,MAX($S$7:S771))-S771</f>
        <v>0</v>
      </c>
      <c r="U771" s="9" t="s">
        <v>30</v>
      </c>
      <c r="V771" s="11">
        <v>20</v>
      </c>
    </row>
    <row r="772" spans="1:22" x14ac:dyDescent="0.25">
      <c r="A772" s="11">
        <v>766</v>
      </c>
      <c r="B772" s="25">
        <v>46077</v>
      </c>
      <c r="C772" s="9" t="s">
        <v>94</v>
      </c>
      <c r="D772" s="25">
        <v>46077</v>
      </c>
      <c r="E772" s="9" t="s">
        <v>134</v>
      </c>
      <c r="F772" s="9" t="s">
        <v>85</v>
      </c>
      <c r="G772" s="9" t="s">
        <v>15</v>
      </c>
      <c r="H772" s="9" t="s">
        <v>86</v>
      </c>
      <c r="I772" s="11">
        <v>6</v>
      </c>
      <c r="J772" s="26">
        <v>24949</v>
      </c>
      <c r="K772" s="26">
        <v>25032.25</v>
      </c>
      <c r="L772" s="26">
        <v>24868.75</v>
      </c>
      <c r="M772" s="26">
        <v>25032.13</v>
      </c>
      <c r="N772" s="27">
        <f t="shared" si="22"/>
        <v>83.25</v>
      </c>
      <c r="O772" s="18">
        <v>991.56</v>
      </c>
      <c r="P772" s="18">
        <v>7.44</v>
      </c>
      <c r="Q772" s="18">
        <v>-177.72</v>
      </c>
      <c r="R772" s="18">
        <v>995.28</v>
      </c>
      <c r="S772" s="18">
        <f t="shared" si="23"/>
        <v>175059.27999999953</v>
      </c>
      <c r="T772" s="18">
        <f>MAX(0,MAX($S$7:S772))-S772</f>
        <v>0</v>
      </c>
      <c r="U772" s="9" t="s">
        <v>30</v>
      </c>
      <c r="V772" s="11">
        <v>9</v>
      </c>
    </row>
    <row r="773" spans="1:22" x14ac:dyDescent="0.25">
      <c r="A773" s="11">
        <v>767</v>
      </c>
      <c r="B773" s="25">
        <v>46078</v>
      </c>
      <c r="C773" s="9" t="s">
        <v>99</v>
      </c>
      <c r="D773" s="25">
        <v>46078</v>
      </c>
      <c r="E773" s="9" t="s">
        <v>84</v>
      </c>
      <c r="F773" s="9" t="s">
        <v>85</v>
      </c>
      <c r="G773" s="9" t="s">
        <v>15</v>
      </c>
      <c r="H773" s="9" t="s">
        <v>86</v>
      </c>
      <c r="I773" s="11">
        <v>6</v>
      </c>
      <c r="J773" s="26">
        <v>25334.5</v>
      </c>
      <c r="K773" s="26">
        <v>25383.75</v>
      </c>
      <c r="L773" s="26">
        <v>25254.25</v>
      </c>
      <c r="M773" s="26">
        <v>25463.759999999998</v>
      </c>
      <c r="N773" s="27">
        <f t="shared" si="22"/>
        <v>49.25</v>
      </c>
      <c r="O773" s="18">
        <v>583.55999999999995</v>
      </c>
      <c r="P773" s="18">
        <v>7.44</v>
      </c>
      <c r="Q773" s="18">
        <v>-840.72</v>
      </c>
      <c r="R773" s="18">
        <v>743.28</v>
      </c>
      <c r="S773" s="18">
        <f t="shared" si="23"/>
        <v>175642.83999999953</v>
      </c>
      <c r="T773" s="18">
        <f>MAX(0,MAX($S$7:S773))-S773</f>
        <v>0</v>
      </c>
      <c r="U773" s="9" t="s">
        <v>36</v>
      </c>
      <c r="V773" s="11">
        <v>67</v>
      </c>
    </row>
    <row r="774" spans="1:22" x14ac:dyDescent="0.25">
      <c r="A774" s="11">
        <v>768</v>
      </c>
      <c r="B774" s="25">
        <v>46084</v>
      </c>
      <c r="C774" s="9" t="s">
        <v>98</v>
      </c>
      <c r="D774" s="25">
        <v>46084</v>
      </c>
      <c r="E774" s="9" t="s">
        <v>99</v>
      </c>
      <c r="F774" s="9" t="s">
        <v>89</v>
      </c>
      <c r="G774" s="9" t="s">
        <v>15</v>
      </c>
      <c r="H774" s="9" t="s">
        <v>86</v>
      </c>
      <c r="I774" s="11">
        <v>6</v>
      </c>
      <c r="J774" s="26">
        <v>24434.5</v>
      </c>
      <c r="K774" s="26">
        <v>24358.5</v>
      </c>
      <c r="L774" s="26">
        <v>24514.75</v>
      </c>
      <c r="M774" s="26">
        <v>24358.5</v>
      </c>
      <c r="N774" s="27">
        <f t="shared" si="22"/>
        <v>76</v>
      </c>
      <c r="O774" s="18">
        <v>904.56</v>
      </c>
      <c r="P774" s="18">
        <v>7.44</v>
      </c>
      <c r="Q774" s="18">
        <v>-99.72</v>
      </c>
      <c r="R774" s="18">
        <v>908.28</v>
      </c>
      <c r="S774" s="18">
        <f t="shared" si="23"/>
        <v>176547.39999999953</v>
      </c>
      <c r="T774" s="18">
        <f>MAX(0,MAX($S$7:S774))-S774</f>
        <v>0</v>
      </c>
      <c r="U774" s="9" t="s">
        <v>30</v>
      </c>
      <c r="V774" s="11">
        <v>2</v>
      </c>
    </row>
    <row r="775" spans="1:22" x14ac:dyDescent="0.25">
      <c r="A775" s="11">
        <v>769</v>
      </c>
      <c r="B775" s="25">
        <v>46085</v>
      </c>
      <c r="C775" s="9" t="s">
        <v>100</v>
      </c>
      <c r="D775" s="25">
        <v>46085</v>
      </c>
      <c r="E775" s="9" t="s">
        <v>87</v>
      </c>
      <c r="F775" s="9" t="s">
        <v>89</v>
      </c>
      <c r="G775" s="9" t="s">
        <v>21</v>
      </c>
      <c r="H775" s="9" t="s">
        <v>102</v>
      </c>
      <c r="I775" s="11">
        <v>6</v>
      </c>
      <c r="J775" s="26">
        <v>24852</v>
      </c>
      <c r="K775" s="26">
        <v>24971</v>
      </c>
      <c r="L775" s="26">
        <v>24970.75</v>
      </c>
      <c r="M775" s="26">
        <v>24756.75</v>
      </c>
      <c r="N775" s="27">
        <f t="shared" ref="N775:N841" si="24">(K775-J775)*IF(F775="Long",1,-1)</f>
        <v>-119</v>
      </c>
      <c r="O775" s="18">
        <v>-1435.44</v>
      </c>
      <c r="P775" s="18">
        <v>7.44</v>
      </c>
      <c r="Q775" s="18">
        <v>-1431.72</v>
      </c>
      <c r="R775" s="18">
        <v>458.28</v>
      </c>
      <c r="S775" s="18">
        <f t="shared" si="23"/>
        <v>175111.95999999953</v>
      </c>
      <c r="T775" s="18">
        <f>MAX(0,MAX($S$7:S775))-S775</f>
        <v>1435.4400000000023</v>
      </c>
      <c r="U775" s="9" t="s">
        <v>32</v>
      </c>
      <c r="V775" s="11">
        <v>4</v>
      </c>
    </row>
    <row r="776" spans="1:22" x14ac:dyDescent="0.25">
      <c r="A776" s="11">
        <v>770</v>
      </c>
      <c r="B776" s="25">
        <v>46085</v>
      </c>
      <c r="C776" s="9" t="s">
        <v>98</v>
      </c>
      <c r="D776" s="25">
        <v>46085</v>
      </c>
      <c r="E776" s="9" t="s">
        <v>158</v>
      </c>
      <c r="F776" s="9" t="s">
        <v>85</v>
      </c>
      <c r="G776" s="9" t="s">
        <v>15</v>
      </c>
      <c r="H776" s="9" t="s">
        <v>86</v>
      </c>
      <c r="I776" s="11">
        <v>6</v>
      </c>
      <c r="J776" s="26">
        <v>25033.25</v>
      </c>
      <c r="K776" s="26">
        <v>25171.25</v>
      </c>
      <c r="L776" s="26">
        <v>24953</v>
      </c>
      <c r="M776" s="26">
        <v>25171.1</v>
      </c>
      <c r="N776" s="27">
        <f t="shared" si="24"/>
        <v>138</v>
      </c>
      <c r="O776" s="18">
        <v>1648.56</v>
      </c>
      <c r="P776" s="18">
        <v>7.44</v>
      </c>
      <c r="Q776" s="18">
        <v>-138.72</v>
      </c>
      <c r="R776" s="18">
        <v>1652.28</v>
      </c>
      <c r="S776" s="18">
        <f t="shared" ref="S776:S841" si="25">S775+O776</f>
        <v>176760.51999999952</v>
      </c>
      <c r="T776" s="18">
        <f>MAX(0,MAX($S$7:S776))-S776</f>
        <v>0</v>
      </c>
      <c r="U776" s="9" t="s">
        <v>30</v>
      </c>
      <c r="V776" s="11">
        <v>19</v>
      </c>
    </row>
    <row r="777" spans="1:22" x14ac:dyDescent="0.25">
      <c r="A777" s="11">
        <v>771</v>
      </c>
      <c r="B777" s="25">
        <v>46085</v>
      </c>
      <c r="C777" s="9" t="s">
        <v>104</v>
      </c>
      <c r="D777" s="25">
        <v>46085</v>
      </c>
      <c r="E777" s="9" t="s">
        <v>84</v>
      </c>
      <c r="F777" s="9" t="s">
        <v>85</v>
      </c>
      <c r="G777" s="9" t="s">
        <v>19</v>
      </c>
      <c r="H777" s="9" t="s">
        <v>91</v>
      </c>
      <c r="I777" s="11">
        <v>4</v>
      </c>
      <c r="J777" s="26">
        <v>25165.75</v>
      </c>
      <c r="K777" s="26">
        <v>25115.25</v>
      </c>
      <c r="L777" s="26">
        <v>25085.5</v>
      </c>
      <c r="M777" s="26">
        <v>25235</v>
      </c>
      <c r="N777" s="27">
        <f t="shared" si="24"/>
        <v>-50.5</v>
      </c>
      <c r="O777" s="18">
        <v>-408.96</v>
      </c>
      <c r="P777" s="18">
        <v>4.96</v>
      </c>
      <c r="Q777" s="18">
        <v>-578.48</v>
      </c>
      <c r="R777" s="18">
        <v>407.52</v>
      </c>
      <c r="S777" s="18">
        <f t="shared" si="25"/>
        <v>176351.55999999953</v>
      </c>
      <c r="T777" s="18">
        <f>MAX(0,MAX($S$7:S777))-S777</f>
        <v>408.95999999999185</v>
      </c>
      <c r="U777" s="9" t="s">
        <v>36</v>
      </c>
      <c r="V777" s="11">
        <v>41</v>
      </c>
    </row>
    <row r="778" spans="1:22" x14ac:dyDescent="0.25">
      <c r="A778" s="11">
        <v>772</v>
      </c>
      <c r="B778" s="25">
        <v>46086</v>
      </c>
      <c r="C778" s="9" t="s">
        <v>100</v>
      </c>
      <c r="D778" s="25">
        <v>46086</v>
      </c>
      <c r="E778" s="9" t="s">
        <v>114</v>
      </c>
      <c r="F778" s="9" t="s">
        <v>85</v>
      </c>
      <c r="G778" s="9" t="s">
        <v>21</v>
      </c>
      <c r="H778" s="9" t="s">
        <v>102</v>
      </c>
      <c r="I778" s="11">
        <v>6</v>
      </c>
      <c r="J778" s="26">
        <v>25059.75</v>
      </c>
      <c r="K778" s="26">
        <v>25120</v>
      </c>
      <c r="L778" s="26">
        <v>24985</v>
      </c>
      <c r="M778" s="26">
        <v>25120</v>
      </c>
      <c r="N778" s="27">
        <f t="shared" si="24"/>
        <v>60.25</v>
      </c>
      <c r="O778" s="18">
        <v>715.56</v>
      </c>
      <c r="P778" s="18">
        <v>7.44</v>
      </c>
      <c r="Q778" s="18">
        <v>-297.72000000000003</v>
      </c>
      <c r="R778" s="18">
        <v>719.28</v>
      </c>
      <c r="S778" s="18">
        <f t="shared" si="25"/>
        <v>177067.11999999953</v>
      </c>
      <c r="T778" s="18">
        <f>MAX(0,MAX($S$7:S778))-S778</f>
        <v>0</v>
      </c>
      <c r="U778" s="9" t="s">
        <v>30</v>
      </c>
      <c r="V778" s="11">
        <v>1</v>
      </c>
    </row>
    <row r="779" spans="1:22" x14ac:dyDescent="0.25">
      <c r="A779" s="11">
        <v>773</v>
      </c>
      <c r="B779" s="25">
        <v>46091</v>
      </c>
      <c r="C779" s="9" t="s">
        <v>90</v>
      </c>
      <c r="D779" s="25">
        <v>46091</v>
      </c>
      <c r="E779" s="9" t="s">
        <v>130</v>
      </c>
      <c r="F779" s="9" t="s">
        <v>89</v>
      </c>
      <c r="G779" s="9" t="s">
        <v>17</v>
      </c>
      <c r="H779" s="9" t="s">
        <v>86</v>
      </c>
      <c r="I779" s="11">
        <v>2</v>
      </c>
      <c r="J779" s="26">
        <v>25162.25</v>
      </c>
      <c r="K779" s="26">
        <v>25087.5</v>
      </c>
      <c r="L779" s="26">
        <v>25242.5</v>
      </c>
      <c r="M779" s="26">
        <v>25087.74</v>
      </c>
      <c r="N779" s="27">
        <f t="shared" si="24"/>
        <v>74.75</v>
      </c>
      <c r="O779" s="18">
        <v>296.52</v>
      </c>
      <c r="P779" s="18">
        <v>2.48</v>
      </c>
      <c r="Q779" s="18">
        <v>-105.24</v>
      </c>
      <c r="R779" s="18">
        <v>297.76</v>
      </c>
      <c r="S779" s="18">
        <f t="shared" si="25"/>
        <v>177363.63999999952</v>
      </c>
      <c r="T779" s="18">
        <f>MAX(0,MAX($S$7:S779))-S779</f>
        <v>0</v>
      </c>
      <c r="U779" s="9" t="s">
        <v>30</v>
      </c>
      <c r="V779" s="11">
        <v>8</v>
      </c>
    </row>
    <row r="780" spans="1:22" x14ac:dyDescent="0.25">
      <c r="A780" s="11">
        <v>774</v>
      </c>
      <c r="B780" s="25">
        <v>46093</v>
      </c>
      <c r="C780" s="9" t="s">
        <v>97</v>
      </c>
      <c r="D780" s="25">
        <v>46093</v>
      </c>
      <c r="E780" s="9" t="s">
        <v>98</v>
      </c>
      <c r="F780" s="9" t="s">
        <v>89</v>
      </c>
      <c r="G780" s="9" t="s">
        <v>15</v>
      </c>
      <c r="H780" s="9" t="s">
        <v>86</v>
      </c>
      <c r="I780" s="11">
        <v>6</v>
      </c>
      <c r="J780" s="26">
        <v>24669</v>
      </c>
      <c r="K780" s="26">
        <v>24749.5</v>
      </c>
      <c r="L780" s="26">
        <v>24749.25</v>
      </c>
      <c r="M780" s="26">
        <v>24565</v>
      </c>
      <c r="N780" s="27">
        <f t="shared" si="24"/>
        <v>-80.5</v>
      </c>
      <c r="O780" s="18">
        <v>-973.44</v>
      </c>
      <c r="P780" s="18">
        <v>7.44</v>
      </c>
      <c r="Q780" s="18">
        <v>-969.72</v>
      </c>
      <c r="R780" s="18">
        <v>458.28</v>
      </c>
      <c r="S780" s="18">
        <f t="shared" si="25"/>
        <v>176390.19999999952</v>
      </c>
      <c r="T780" s="18">
        <f>MAX(0,MAX($S$7:S780))-S780</f>
        <v>973.44000000000233</v>
      </c>
      <c r="U780" s="9" t="s">
        <v>32</v>
      </c>
      <c r="V780" s="11">
        <v>5</v>
      </c>
    </row>
    <row r="781" spans="1:22" x14ac:dyDescent="0.25">
      <c r="A781" s="11">
        <v>775</v>
      </c>
      <c r="B781" s="25">
        <v>46093</v>
      </c>
      <c r="C781" s="9" t="s">
        <v>98</v>
      </c>
      <c r="D781" s="25">
        <v>46093</v>
      </c>
      <c r="E781" s="9" t="s">
        <v>101</v>
      </c>
      <c r="F781" s="9" t="s">
        <v>89</v>
      </c>
      <c r="G781" s="9" t="s">
        <v>15</v>
      </c>
      <c r="H781" s="9" t="s">
        <v>86</v>
      </c>
      <c r="I781" s="11">
        <v>6</v>
      </c>
      <c r="J781" s="26">
        <v>24680</v>
      </c>
      <c r="K781" s="26">
        <v>24606.75</v>
      </c>
      <c r="L781" s="26">
        <v>24760.25</v>
      </c>
      <c r="M781" s="26">
        <v>24606.93</v>
      </c>
      <c r="N781" s="27">
        <f t="shared" si="24"/>
        <v>73.25</v>
      </c>
      <c r="O781" s="18">
        <v>871.56</v>
      </c>
      <c r="P781" s="18">
        <v>7.44</v>
      </c>
      <c r="Q781" s="18">
        <v>-282.72000000000003</v>
      </c>
      <c r="R781" s="18">
        <v>875.28</v>
      </c>
      <c r="S781" s="18">
        <f t="shared" si="25"/>
        <v>177261.75999999951</v>
      </c>
      <c r="T781" s="18">
        <f>MAX(0,MAX($S$7:S781))-S781</f>
        <v>101.88000000000466</v>
      </c>
      <c r="U781" s="9" t="s">
        <v>30</v>
      </c>
      <c r="V781" s="11">
        <v>3</v>
      </c>
    </row>
    <row r="782" spans="1:22" x14ac:dyDescent="0.25">
      <c r="A782" s="11">
        <v>776</v>
      </c>
      <c r="B782" s="25">
        <v>46093</v>
      </c>
      <c r="C782" s="9" t="s">
        <v>105</v>
      </c>
      <c r="D782" s="25">
        <v>46093</v>
      </c>
      <c r="E782" s="9" t="s">
        <v>84</v>
      </c>
      <c r="F782" s="9" t="s">
        <v>89</v>
      </c>
      <c r="G782" s="9" t="s">
        <v>19</v>
      </c>
      <c r="H782" s="9" t="s">
        <v>96</v>
      </c>
      <c r="I782" s="11">
        <v>4</v>
      </c>
      <c r="J782" s="26">
        <v>24618.75</v>
      </c>
      <c r="K782" s="26">
        <v>24571.75</v>
      </c>
      <c r="L782" s="26">
        <v>24699</v>
      </c>
      <c r="M782" s="26">
        <v>24515</v>
      </c>
      <c r="N782" s="27">
        <f t="shared" si="24"/>
        <v>47</v>
      </c>
      <c r="O782" s="18">
        <v>371.04</v>
      </c>
      <c r="P782" s="18">
        <v>4.96</v>
      </c>
      <c r="Q782" s="18">
        <v>-198.48</v>
      </c>
      <c r="R782" s="18">
        <v>603.52</v>
      </c>
      <c r="S782" s="18">
        <f t="shared" si="25"/>
        <v>177632.79999999952</v>
      </c>
      <c r="T782" s="18">
        <f>MAX(0,MAX($S$7:S782))-S782</f>
        <v>0</v>
      </c>
      <c r="U782" s="9" t="s">
        <v>36</v>
      </c>
      <c r="V782" s="11">
        <v>18</v>
      </c>
    </row>
    <row r="783" spans="1:22" x14ac:dyDescent="0.25">
      <c r="A783" s="11">
        <v>777</v>
      </c>
      <c r="B783" s="25">
        <v>46100</v>
      </c>
      <c r="C783" s="9" t="s">
        <v>100</v>
      </c>
      <c r="D783" s="25">
        <v>46100</v>
      </c>
      <c r="E783" s="9" t="s">
        <v>152</v>
      </c>
      <c r="F783" s="9" t="s">
        <v>85</v>
      </c>
      <c r="G783" s="9" t="s">
        <v>21</v>
      </c>
      <c r="H783" s="9" t="s">
        <v>102</v>
      </c>
      <c r="I783" s="11">
        <v>6</v>
      </c>
      <c r="J783" s="26">
        <v>24432.5</v>
      </c>
      <c r="K783" s="26">
        <v>24651.75</v>
      </c>
      <c r="L783" s="26">
        <v>24324</v>
      </c>
      <c r="M783" s="26">
        <v>24651.75</v>
      </c>
      <c r="N783" s="27">
        <f t="shared" si="24"/>
        <v>219.25</v>
      </c>
      <c r="O783" s="18">
        <v>2623.56</v>
      </c>
      <c r="P783" s="18">
        <v>7.44</v>
      </c>
      <c r="Q783" s="18">
        <v>-666.72</v>
      </c>
      <c r="R783" s="18">
        <v>2627.28</v>
      </c>
      <c r="S783" s="18">
        <f t="shared" si="25"/>
        <v>180256.35999999952</v>
      </c>
      <c r="T783" s="18">
        <f>MAX(0,MAX($S$7:S783))-S783</f>
        <v>0</v>
      </c>
      <c r="U783" s="9" t="s">
        <v>30</v>
      </c>
      <c r="V783" s="11">
        <v>65</v>
      </c>
    </row>
    <row r="784" spans="1:22" x14ac:dyDescent="0.25">
      <c r="A784" s="11">
        <v>778</v>
      </c>
      <c r="B784" s="25">
        <v>46101</v>
      </c>
      <c r="C784" s="9" t="s">
        <v>83</v>
      </c>
      <c r="D784" s="25">
        <v>46101</v>
      </c>
      <c r="E784" s="9" t="s">
        <v>90</v>
      </c>
      <c r="F784" s="9" t="s">
        <v>89</v>
      </c>
      <c r="G784" s="9" t="s">
        <v>15</v>
      </c>
      <c r="H784" s="9" t="s">
        <v>86</v>
      </c>
      <c r="I784" s="11">
        <v>6</v>
      </c>
      <c r="J784" s="26">
        <v>24285.25</v>
      </c>
      <c r="K784" s="26">
        <v>24213.25</v>
      </c>
      <c r="L784" s="26">
        <v>24365.5</v>
      </c>
      <c r="M784" s="26">
        <v>24213.439999999999</v>
      </c>
      <c r="N784" s="27">
        <f t="shared" si="24"/>
        <v>72</v>
      </c>
      <c r="O784" s="18">
        <v>856.56</v>
      </c>
      <c r="P784" s="18">
        <v>7.44</v>
      </c>
      <c r="Q784" s="18">
        <v>-888.72</v>
      </c>
      <c r="R784" s="18">
        <v>860.28</v>
      </c>
      <c r="S784" s="18">
        <f t="shared" si="25"/>
        <v>181112.91999999952</v>
      </c>
      <c r="T784" s="18">
        <f>MAX(0,MAX($S$7:S784))-S784</f>
        <v>0</v>
      </c>
      <c r="U784" s="9" t="s">
        <v>30</v>
      </c>
      <c r="V784" s="11">
        <v>43</v>
      </c>
    </row>
    <row r="785" spans="1:22" x14ac:dyDescent="0.25">
      <c r="A785" s="11">
        <v>779</v>
      </c>
      <c r="B785" s="25">
        <v>46101</v>
      </c>
      <c r="C785" s="9" t="s">
        <v>90</v>
      </c>
      <c r="D785" s="25">
        <v>46101</v>
      </c>
      <c r="E785" s="9" t="s">
        <v>126</v>
      </c>
      <c r="F785" s="9" t="s">
        <v>89</v>
      </c>
      <c r="G785" s="9" t="s">
        <v>19</v>
      </c>
      <c r="H785" s="9" t="s">
        <v>91</v>
      </c>
      <c r="I785" s="11">
        <v>4</v>
      </c>
      <c r="J785" s="26">
        <v>24206.25</v>
      </c>
      <c r="K785" s="26">
        <v>24115</v>
      </c>
      <c r="L785" s="26">
        <v>24286.5</v>
      </c>
      <c r="M785" s="26">
        <v>24115</v>
      </c>
      <c r="N785" s="27">
        <f t="shared" si="24"/>
        <v>91.25</v>
      </c>
      <c r="O785" s="18">
        <v>725.04</v>
      </c>
      <c r="P785" s="18">
        <v>4.96</v>
      </c>
      <c r="Q785" s="18">
        <v>-130.47999999999999</v>
      </c>
      <c r="R785" s="18">
        <v>727.52</v>
      </c>
      <c r="S785" s="18">
        <f t="shared" si="25"/>
        <v>181837.95999999953</v>
      </c>
      <c r="T785" s="18">
        <f>MAX(0,MAX($S$7:S785))-S785</f>
        <v>0</v>
      </c>
      <c r="U785" s="9" t="s">
        <v>30</v>
      </c>
      <c r="V785" s="11">
        <v>10</v>
      </c>
    </row>
    <row r="786" spans="1:22" x14ac:dyDescent="0.25">
      <c r="A786" s="11">
        <v>780</v>
      </c>
      <c r="B786" s="25">
        <v>46101</v>
      </c>
      <c r="C786" s="9" t="s">
        <v>126</v>
      </c>
      <c r="D786" s="25">
        <v>46101</v>
      </c>
      <c r="E786" s="9" t="s">
        <v>163</v>
      </c>
      <c r="F786" s="9" t="s">
        <v>89</v>
      </c>
      <c r="G786" s="9" t="s">
        <v>19</v>
      </c>
      <c r="H786" s="9" t="s">
        <v>113</v>
      </c>
      <c r="I786" s="11">
        <v>4</v>
      </c>
      <c r="J786" s="26">
        <v>24123.25</v>
      </c>
      <c r="K786" s="26">
        <v>24015</v>
      </c>
      <c r="L786" s="26">
        <v>24203.5</v>
      </c>
      <c r="M786" s="26">
        <v>24015</v>
      </c>
      <c r="N786" s="27">
        <f t="shared" si="24"/>
        <v>108.25</v>
      </c>
      <c r="O786" s="18">
        <v>861.04</v>
      </c>
      <c r="P786" s="18">
        <v>4.96</v>
      </c>
      <c r="Q786" s="18">
        <v>-322.48</v>
      </c>
      <c r="R786" s="18">
        <v>863.52</v>
      </c>
      <c r="S786" s="18">
        <f t="shared" si="25"/>
        <v>182698.99999999953</v>
      </c>
      <c r="T786" s="18">
        <f>MAX(0,MAX($S$7:S786))-S786</f>
        <v>0</v>
      </c>
      <c r="U786" s="9" t="s">
        <v>30</v>
      </c>
      <c r="V786" s="11">
        <v>15</v>
      </c>
    </row>
    <row r="787" spans="1:22" x14ac:dyDescent="0.25">
      <c r="A787" s="11">
        <v>781</v>
      </c>
      <c r="B787" s="25">
        <v>46104</v>
      </c>
      <c r="C787" s="9" t="s">
        <v>105</v>
      </c>
      <c r="D787" s="25">
        <v>46104</v>
      </c>
      <c r="E787" s="9" t="s">
        <v>138</v>
      </c>
      <c r="F787" s="9" t="s">
        <v>85</v>
      </c>
      <c r="G787" s="9" t="s">
        <v>17</v>
      </c>
      <c r="H787" s="9" t="s">
        <v>96</v>
      </c>
      <c r="I787" s="11">
        <v>2</v>
      </c>
      <c r="J787" s="26">
        <v>24510.25</v>
      </c>
      <c r="K787" s="26">
        <v>24438</v>
      </c>
      <c r="L787" s="26">
        <v>24438.25</v>
      </c>
      <c r="M787" s="26">
        <v>24710.25</v>
      </c>
      <c r="N787" s="27">
        <f t="shared" si="24"/>
        <v>-72.25</v>
      </c>
      <c r="O787" s="18">
        <v>-291.48</v>
      </c>
      <c r="P787" s="18">
        <v>2.48</v>
      </c>
      <c r="Q787" s="18">
        <v>-290.24</v>
      </c>
      <c r="R787" s="18">
        <v>105.76</v>
      </c>
      <c r="S787" s="18">
        <f t="shared" si="25"/>
        <v>182407.51999999952</v>
      </c>
      <c r="T787" s="18">
        <f>MAX(0,MAX($S$7:S787))-S787</f>
        <v>291.48000000001048</v>
      </c>
      <c r="U787" s="9" t="s">
        <v>32</v>
      </c>
      <c r="V787" s="11">
        <v>17</v>
      </c>
    </row>
    <row r="788" spans="1:22" x14ac:dyDescent="0.25">
      <c r="A788" s="11">
        <v>782</v>
      </c>
      <c r="B788" s="25">
        <v>46106</v>
      </c>
      <c r="C788" s="9" t="s">
        <v>155</v>
      </c>
      <c r="D788" s="25">
        <v>46106</v>
      </c>
      <c r="E788" s="9" t="s">
        <v>93</v>
      </c>
      <c r="F788" s="9" t="s">
        <v>85</v>
      </c>
      <c r="G788" s="9" t="s">
        <v>17</v>
      </c>
      <c r="H788" s="9" t="s">
        <v>86</v>
      </c>
      <c r="I788" s="11">
        <v>2</v>
      </c>
      <c r="J788" s="26">
        <v>24419</v>
      </c>
      <c r="K788" s="26">
        <v>24485</v>
      </c>
      <c r="L788" s="26">
        <v>24342.5</v>
      </c>
      <c r="M788" s="26">
        <v>24485</v>
      </c>
      <c r="N788" s="27">
        <f t="shared" si="24"/>
        <v>66</v>
      </c>
      <c r="O788" s="18">
        <v>261.52</v>
      </c>
      <c r="P788" s="18">
        <v>2.48</v>
      </c>
      <c r="Q788" s="18">
        <v>-165.24</v>
      </c>
      <c r="R788" s="18">
        <v>262.76</v>
      </c>
      <c r="S788" s="18">
        <f t="shared" si="25"/>
        <v>182669.03999999951</v>
      </c>
      <c r="T788" s="18">
        <f>MAX(0,MAX($S$7:S788))-S788</f>
        <v>29.960000000020955</v>
      </c>
      <c r="U788" s="9" t="s">
        <v>30</v>
      </c>
      <c r="V788" s="11">
        <v>16</v>
      </c>
    </row>
    <row r="789" spans="1:22" x14ac:dyDescent="0.25">
      <c r="A789" s="11">
        <v>783</v>
      </c>
      <c r="B789" s="25">
        <v>46107</v>
      </c>
      <c r="C789" s="9" t="s">
        <v>100</v>
      </c>
      <c r="D789" s="25">
        <v>46107</v>
      </c>
      <c r="E789" s="9" t="s">
        <v>124</v>
      </c>
      <c r="F789" s="9" t="s">
        <v>85</v>
      </c>
      <c r="G789" s="9" t="s">
        <v>21</v>
      </c>
      <c r="H789" s="9" t="s">
        <v>102</v>
      </c>
      <c r="I789" s="11">
        <v>6</v>
      </c>
      <c r="J789" s="26">
        <v>24156.75</v>
      </c>
      <c r="K789" s="26">
        <v>24065.5</v>
      </c>
      <c r="L789" s="26">
        <v>24065.75</v>
      </c>
      <c r="M789" s="26">
        <v>24372.25</v>
      </c>
      <c r="N789" s="27">
        <f t="shared" si="24"/>
        <v>-91.25</v>
      </c>
      <c r="O789" s="18">
        <v>-1102.44</v>
      </c>
      <c r="P789" s="18">
        <v>7.44</v>
      </c>
      <c r="Q789" s="18">
        <v>-1098.72</v>
      </c>
      <c r="R789" s="18">
        <v>1010.28</v>
      </c>
      <c r="S789" s="18">
        <f t="shared" si="25"/>
        <v>181566.59999999951</v>
      </c>
      <c r="T789" s="18">
        <f>MAX(0,MAX($S$7:S789))-S789</f>
        <v>1132.4000000000233</v>
      </c>
      <c r="U789" s="9" t="s">
        <v>32</v>
      </c>
      <c r="V789" s="11">
        <v>15</v>
      </c>
    </row>
    <row r="790" spans="1:22" x14ac:dyDescent="0.25">
      <c r="A790" s="11">
        <v>784</v>
      </c>
      <c r="B790" s="25">
        <v>46107</v>
      </c>
      <c r="C790" s="9" t="s">
        <v>155</v>
      </c>
      <c r="D790" s="25">
        <v>46107</v>
      </c>
      <c r="E790" s="9" t="s">
        <v>166</v>
      </c>
      <c r="F790" s="9" t="s">
        <v>89</v>
      </c>
      <c r="G790" s="9" t="s">
        <v>13</v>
      </c>
      <c r="H790" s="9" t="s">
        <v>86</v>
      </c>
      <c r="I790" s="11">
        <v>10</v>
      </c>
      <c r="J790" s="26">
        <v>24045.25</v>
      </c>
      <c r="K790" s="26">
        <v>23965</v>
      </c>
      <c r="L790" s="26">
        <v>24125.5</v>
      </c>
      <c r="M790" s="26">
        <v>23965</v>
      </c>
      <c r="N790" s="27">
        <f t="shared" si="24"/>
        <v>80.25</v>
      </c>
      <c r="O790" s="18">
        <v>1592.6</v>
      </c>
      <c r="P790" s="18">
        <v>12.4</v>
      </c>
      <c r="Q790" s="18">
        <v>-91.2</v>
      </c>
      <c r="R790" s="18">
        <v>1598.8</v>
      </c>
      <c r="S790" s="18">
        <f t="shared" si="25"/>
        <v>183159.19999999952</v>
      </c>
      <c r="T790" s="18">
        <f>MAX(0,MAX($S$7:S790))-S790</f>
        <v>0</v>
      </c>
      <c r="U790" s="9" t="s">
        <v>30</v>
      </c>
      <c r="V790" s="11">
        <v>10</v>
      </c>
    </row>
    <row r="791" spans="1:22" x14ac:dyDescent="0.25">
      <c r="A791" s="11">
        <v>785</v>
      </c>
      <c r="B791" s="25">
        <v>46107</v>
      </c>
      <c r="C791" s="9" t="s">
        <v>166</v>
      </c>
      <c r="D791" s="25">
        <v>46107</v>
      </c>
      <c r="E791" s="9" t="s">
        <v>109</v>
      </c>
      <c r="F791" s="9" t="s">
        <v>89</v>
      </c>
      <c r="G791" s="9" t="s">
        <v>19</v>
      </c>
      <c r="H791" s="9" t="s">
        <v>91</v>
      </c>
      <c r="I791" s="11">
        <v>4</v>
      </c>
      <c r="J791" s="26">
        <v>23967</v>
      </c>
      <c r="K791" s="26">
        <v>23865</v>
      </c>
      <c r="L791" s="26">
        <v>24047.25</v>
      </c>
      <c r="M791" s="26">
        <v>23865</v>
      </c>
      <c r="N791" s="27">
        <f t="shared" si="24"/>
        <v>102</v>
      </c>
      <c r="O791" s="18">
        <v>811.04</v>
      </c>
      <c r="P791" s="18">
        <v>4.96</v>
      </c>
      <c r="Q791" s="18">
        <v>-136.47999999999999</v>
      </c>
      <c r="R791" s="18">
        <v>813.52</v>
      </c>
      <c r="S791" s="18">
        <f t="shared" si="25"/>
        <v>183970.23999999953</v>
      </c>
      <c r="T791" s="18">
        <f>MAX(0,MAX($S$7:S791))-S791</f>
        <v>0</v>
      </c>
      <c r="U791" s="9" t="s">
        <v>30</v>
      </c>
      <c r="V791" s="11">
        <v>9</v>
      </c>
    </row>
    <row r="792" spans="1:22" x14ac:dyDescent="0.25">
      <c r="A792" s="11">
        <v>786</v>
      </c>
      <c r="B792" s="25">
        <v>46107</v>
      </c>
      <c r="C792" s="9" t="s">
        <v>109</v>
      </c>
      <c r="D792" s="25">
        <v>46107</v>
      </c>
      <c r="E792" s="9" t="s">
        <v>84</v>
      </c>
      <c r="F792" s="9" t="s">
        <v>89</v>
      </c>
      <c r="G792" s="9" t="s">
        <v>19</v>
      </c>
      <c r="H792" s="9" t="s">
        <v>91</v>
      </c>
      <c r="I792" s="11">
        <v>4</v>
      </c>
      <c r="J792" s="26">
        <v>23861.25</v>
      </c>
      <c r="K792" s="26">
        <v>23765</v>
      </c>
      <c r="L792" s="26">
        <v>23941.5</v>
      </c>
      <c r="M792" s="26">
        <v>23765</v>
      </c>
      <c r="N792" s="27">
        <f t="shared" si="24"/>
        <v>96.25</v>
      </c>
      <c r="O792" s="18">
        <v>765.04</v>
      </c>
      <c r="P792" s="18">
        <v>4.96</v>
      </c>
      <c r="Q792" s="18">
        <v>-320.48</v>
      </c>
      <c r="R792" s="18">
        <v>767.52</v>
      </c>
      <c r="S792" s="18">
        <f t="shared" si="25"/>
        <v>184735.27999999953</v>
      </c>
      <c r="T792" s="18">
        <f>MAX(0,MAX($S$7:S792))-S792</f>
        <v>0</v>
      </c>
      <c r="U792" s="9" t="s">
        <v>30</v>
      </c>
      <c r="V792" s="11">
        <v>25</v>
      </c>
    </row>
    <row r="793" spans="1:22" x14ac:dyDescent="0.25">
      <c r="A793" s="11">
        <v>787</v>
      </c>
      <c r="B793" s="25">
        <v>46111</v>
      </c>
      <c r="C793" s="9" t="s">
        <v>100</v>
      </c>
      <c r="D793" s="25">
        <v>46111</v>
      </c>
      <c r="E793" s="9" t="s">
        <v>83</v>
      </c>
      <c r="F793" s="9" t="s">
        <v>89</v>
      </c>
      <c r="G793" s="9" t="s">
        <v>21</v>
      </c>
      <c r="H793" s="9" t="s">
        <v>102</v>
      </c>
      <c r="I793" s="11">
        <v>6</v>
      </c>
      <c r="J793" s="26">
        <v>23393.25</v>
      </c>
      <c r="K793" s="26">
        <v>23308.75</v>
      </c>
      <c r="L793" s="26">
        <v>23538.25</v>
      </c>
      <c r="M793" s="26">
        <v>23308.75</v>
      </c>
      <c r="N793" s="27">
        <f t="shared" si="24"/>
        <v>84.5</v>
      </c>
      <c r="O793" s="18">
        <v>1006.56</v>
      </c>
      <c r="P793" s="18">
        <v>7.44</v>
      </c>
      <c r="Q793" s="18">
        <v>-153.72</v>
      </c>
      <c r="R793" s="18">
        <v>1010.28</v>
      </c>
      <c r="S793" s="18">
        <f t="shared" si="25"/>
        <v>185741.83999999953</v>
      </c>
      <c r="T793" s="18">
        <f>MAX(0,MAX($S$7:S793))-S793</f>
        <v>0</v>
      </c>
      <c r="U793" s="9" t="s">
        <v>30</v>
      </c>
      <c r="V793" s="11">
        <v>3</v>
      </c>
    </row>
    <row r="794" spans="1:22" x14ac:dyDescent="0.25">
      <c r="A794" s="11">
        <v>788</v>
      </c>
      <c r="B794" s="25">
        <v>46118</v>
      </c>
      <c r="C794" s="9" t="s">
        <v>83</v>
      </c>
      <c r="D794" s="25">
        <v>46118</v>
      </c>
      <c r="E794" s="9" t="s">
        <v>87</v>
      </c>
      <c r="F794" s="9" t="s">
        <v>85</v>
      </c>
      <c r="G794" s="9" t="s">
        <v>15</v>
      </c>
      <c r="H794" s="9" t="s">
        <v>86</v>
      </c>
      <c r="I794" s="11">
        <v>6</v>
      </c>
      <c r="J794" s="26">
        <v>24418.25</v>
      </c>
      <c r="K794" s="26">
        <v>24342.25</v>
      </c>
      <c r="L794" s="26">
        <v>24342.5</v>
      </c>
      <c r="M794" s="26">
        <v>24487.25</v>
      </c>
      <c r="N794" s="27">
        <f t="shared" si="24"/>
        <v>-76</v>
      </c>
      <c r="O794" s="18">
        <v>-919.44</v>
      </c>
      <c r="P794" s="18">
        <v>7.44</v>
      </c>
      <c r="Q794" s="18">
        <v>-915.72</v>
      </c>
      <c r="R794" s="18">
        <v>413.28</v>
      </c>
      <c r="S794" s="18">
        <f t="shared" si="25"/>
        <v>184822.39999999953</v>
      </c>
      <c r="T794" s="18">
        <f>MAX(0,MAX($S$7:S794))-S794</f>
        <v>919.44000000000233</v>
      </c>
      <c r="U794" s="9" t="s">
        <v>32</v>
      </c>
      <c r="V794" s="11">
        <v>1</v>
      </c>
    </row>
    <row r="795" spans="1:22" x14ac:dyDescent="0.25">
      <c r="A795" s="11">
        <v>789</v>
      </c>
      <c r="B795" s="25">
        <v>46119</v>
      </c>
      <c r="C795" s="9" t="s">
        <v>83</v>
      </c>
      <c r="D795" s="25">
        <v>46119</v>
      </c>
      <c r="E795" s="9" t="s">
        <v>103</v>
      </c>
      <c r="F795" s="9" t="s">
        <v>89</v>
      </c>
      <c r="G795" s="9" t="s">
        <v>15</v>
      </c>
      <c r="H795" s="9" t="s">
        <v>86</v>
      </c>
      <c r="I795" s="11">
        <v>6</v>
      </c>
      <c r="J795" s="26">
        <v>24120</v>
      </c>
      <c r="K795" s="26">
        <v>24015.75</v>
      </c>
      <c r="L795" s="26">
        <v>24200.25</v>
      </c>
      <c r="M795" s="26">
        <v>24015.87</v>
      </c>
      <c r="N795" s="27">
        <f t="shared" si="24"/>
        <v>104.25</v>
      </c>
      <c r="O795" s="18">
        <v>1243.56</v>
      </c>
      <c r="P795" s="18">
        <v>7.44</v>
      </c>
      <c r="Q795" s="18">
        <v>-117.72</v>
      </c>
      <c r="R795" s="18">
        <v>1247.28</v>
      </c>
      <c r="S795" s="18">
        <f t="shared" si="25"/>
        <v>186065.95999999953</v>
      </c>
      <c r="T795" s="18">
        <f>MAX(0,MAX($S$7:S795))-S795</f>
        <v>0</v>
      </c>
      <c r="U795" s="9" t="s">
        <v>30</v>
      </c>
      <c r="V795" s="11">
        <v>2</v>
      </c>
    </row>
    <row r="796" spans="1:22" x14ac:dyDescent="0.25">
      <c r="A796" s="11">
        <v>790</v>
      </c>
      <c r="B796" s="25">
        <v>46119</v>
      </c>
      <c r="C796" s="9" t="s">
        <v>103</v>
      </c>
      <c r="D796" s="25">
        <v>46119</v>
      </c>
      <c r="E796" s="9" t="s">
        <v>94</v>
      </c>
      <c r="F796" s="9" t="s">
        <v>89</v>
      </c>
      <c r="G796" s="9" t="s">
        <v>19</v>
      </c>
      <c r="H796" s="9" t="s">
        <v>86</v>
      </c>
      <c r="I796" s="11">
        <v>4</v>
      </c>
      <c r="J796" s="26">
        <v>24019.25</v>
      </c>
      <c r="K796" s="26">
        <v>24099.75</v>
      </c>
      <c r="L796" s="26">
        <v>24099.5</v>
      </c>
      <c r="M796" s="26">
        <v>23915</v>
      </c>
      <c r="N796" s="27">
        <f t="shared" si="24"/>
        <v>-80.5</v>
      </c>
      <c r="O796" s="18">
        <v>-648.96</v>
      </c>
      <c r="P796" s="18">
        <v>4.96</v>
      </c>
      <c r="Q796" s="18">
        <v>-646.48</v>
      </c>
      <c r="R796" s="18">
        <v>45.52</v>
      </c>
      <c r="S796" s="18">
        <f t="shared" si="25"/>
        <v>185416.99999999953</v>
      </c>
      <c r="T796" s="18">
        <f>MAX(0,MAX($S$7:S796))-S796</f>
        <v>648.95999999999185</v>
      </c>
      <c r="U796" s="9" t="s">
        <v>32</v>
      </c>
      <c r="V796" s="11">
        <v>3</v>
      </c>
    </row>
    <row r="797" spans="1:22" x14ac:dyDescent="0.25">
      <c r="A797" s="11">
        <v>791</v>
      </c>
      <c r="B797" s="25">
        <v>46127</v>
      </c>
      <c r="C797" s="9" t="s">
        <v>94</v>
      </c>
      <c r="D797" s="25">
        <v>46127</v>
      </c>
      <c r="E797" s="9" t="s">
        <v>153</v>
      </c>
      <c r="F797" s="9" t="s">
        <v>85</v>
      </c>
      <c r="G797" s="9" t="s">
        <v>15</v>
      </c>
      <c r="H797" s="9" t="s">
        <v>86</v>
      </c>
      <c r="I797" s="11">
        <v>6</v>
      </c>
      <c r="J797" s="26">
        <v>26120.75</v>
      </c>
      <c r="K797" s="26">
        <v>26235</v>
      </c>
      <c r="L797" s="26">
        <v>26040.5</v>
      </c>
      <c r="M797" s="26">
        <v>26235</v>
      </c>
      <c r="N797" s="27">
        <f t="shared" si="24"/>
        <v>114.25</v>
      </c>
      <c r="O797" s="18">
        <v>1363.56</v>
      </c>
      <c r="P797" s="18">
        <v>7.44</v>
      </c>
      <c r="Q797" s="18">
        <v>-171.72</v>
      </c>
      <c r="R797" s="18">
        <v>1367.28</v>
      </c>
      <c r="S797" s="18">
        <f t="shared" si="25"/>
        <v>186780.55999999953</v>
      </c>
      <c r="T797" s="18">
        <f>MAX(0,MAX($S$7:S797))-S797</f>
        <v>0</v>
      </c>
      <c r="U797" s="9" t="s">
        <v>30</v>
      </c>
      <c r="V797" s="11">
        <v>23</v>
      </c>
    </row>
    <row r="798" spans="1:22" x14ac:dyDescent="0.25">
      <c r="A798" s="11">
        <v>792</v>
      </c>
      <c r="B798" s="25">
        <v>46128</v>
      </c>
      <c r="C798" s="9" t="s">
        <v>100</v>
      </c>
      <c r="D798" s="25">
        <v>46128</v>
      </c>
      <c r="E798" s="9" t="s">
        <v>114</v>
      </c>
      <c r="F798" s="9" t="s">
        <v>89</v>
      </c>
      <c r="G798" s="9" t="s">
        <v>21</v>
      </c>
      <c r="H798" s="9" t="s">
        <v>102</v>
      </c>
      <c r="I798" s="11">
        <v>6</v>
      </c>
      <c r="J798" s="26">
        <v>26394</v>
      </c>
      <c r="K798" s="26">
        <v>26364</v>
      </c>
      <c r="L798" s="26">
        <v>26453.75</v>
      </c>
      <c r="M798" s="26">
        <v>26364</v>
      </c>
      <c r="N798" s="27">
        <f t="shared" si="24"/>
        <v>30</v>
      </c>
      <c r="O798" s="18">
        <v>352.56</v>
      </c>
      <c r="P798" s="18">
        <v>7.44</v>
      </c>
      <c r="Q798" s="18">
        <v>-12.72</v>
      </c>
      <c r="R798" s="18">
        <v>356.28</v>
      </c>
      <c r="S798" s="18">
        <f t="shared" si="25"/>
        <v>187133.11999999953</v>
      </c>
      <c r="T798" s="18">
        <f>MAX(0,MAX($S$7:S798))-S798</f>
        <v>0</v>
      </c>
      <c r="U798" s="9" t="s">
        <v>30</v>
      </c>
      <c r="V798" s="11">
        <v>1</v>
      </c>
    </row>
    <row r="799" spans="1:22" x14ac:dyDescent="0.25">
      <c r="A799" s="11">
        <v>793</v>
      </c>
      <c r="B799" s="25">
        <v>46133</v>
      </c>
      <c r="C799" s="9" t="s">
        <v>100</v>
      </c>
      <c r="D799" s="25">
        <v>46133</v>
      </c>
      <c r="E799" s="9" t="s">
        <v>114</v>
      </c>
      <c r="F799" s="9" t="s">
        <v>89</v>
      </c>
      <c r="G799" s="9" t="s">
        <v>21</v>
      </c>
      <c r="H799" s="9" t="s">
        <v>102</v>
      </c>
      <c r="I799" s="11">
        <v>6</v>
      </c>
      <c r="J799" s="26">
        <v>26768.5</v>
      </c>
      <c r="K799" s="26">
        <v>26745.25</v>
      </c>
      <c r="L799" s="26">
        <v>26838.25</v>
      </c>
      <c r="M799" s="26">
        <v>26745.25</v>
      </c>
      <c r="N799" s="27">
        <f t="shared" si="24"/>
        <v>23.25</v>
      </c>
      <c r="O799" s="18">
        <v>271.56</v>
      </c>
      <c r="P799" s="18">
        <v>7.44</v>
      </c>
      <c r="Q799" s="18">
        <v>-261.72000000000003</v>
      </c>
      <c r="R799" s="18">
        <v>275.27999999999997</v>
      </c>
      <c r="S799" s="18">
        <f t="shared" si="25"/>
        <v>187404.67999999953</v>
      </c>
      <c r="T799" s="18">
        <f>MAX(0,MAX($S$7:S799))-S799</f>
        <v>0</v>
      </c>
      <c r="U799" s="9" t="s">
        <v>30</v>
      </c>
      <c r="V799" s="11">
        <v>1</v>
      </c>
    </row>
    <row r="800" spans="1:22" x14ac:dyDescent="0.25">
      <c r="A800" s="11">
        <v>794</v>
      </c>
      <c r="B800" s="25">
        <v>46133</v>
      </c>
      <c r="C800" s="9" t="s">
        <v>95</v>
      </c>
      <c r="D800" s="25">
        <v>46133</v>
      </c>
      <c r="E800" s="9" t="s">
        <v>149</v>
      </c>
      <c r="F800" s="9" t="s">
        <v>85</v>
      </c>
      <c r="G800" s="9" t="s">
        <v>17</v>
      </c>
      <c r="H800" s="9" t="s">
        <v>96</v>
      </c>
      <c r="I800" s="11">
        <v>2</v>
      </c>
      <c r="J800" s="26">
        <v>26727.25</v>
      </c>
      <c r="K800" s="26">
        <v>26646.75</v>
      </c>
      <c r="L800" s="26">
        <v>26647</v>
      </c>
      <c r="M800" s="26">
        <v>26868</v>
      </c>
      <c r="N800" s="27">
        <f t="shared" si="24"/>
        <v>-80.5</v>
      </c>
      <c r="O800" s="18">
        <v>-324.48</v>
      </c>
      <c r="P800" s="18">
        <v>2.48</v>
      </c>
      <c r="Q800" s="18">
        <v>-323.24</v>
      </c>
      <c r="R800" s="18">
        <v>242.76</v>
      </c>
      <c r="S800" s="18">
        <f t="shared" si="25"/>
        <v>187080.19999999952</v>
      </c>
      <c r="T800" s="18">
        <f>MAX(0,MAX($S$7:S800))-S800</f>
        <v>324.48000000001048</v>
      </c>
      <c r="U800" s="9" t="s">
        <v>32</v>
      </c>
      <c r="V800" s="11">
        <v>10</v>
      </c>
    </row>
    <row r="801" spans="1:22" x14ac:dyDescent="0.25">
      <c r="A801" s="11">
        <v>795</v>
      </c>
      <c r="B801" s="25">
        <v>46134</v>
      </c>
      <c r="C801" s="9" t="s">
        <v>110</v>
      </c>
      <c r="D801" s="25">
        <v>46134</v>
      </c>
      <c r="E801" s="9" t="s">
        <v>166</v>
      </c>
      <c r="F801" s="9" t="s">
        <v>85</v>
      </c>
      <c r="G801" s="9" t="s">
        <v>13</v>
      </c>
      <c r="H801" s="9" t="s">
        <v>96</v>
      </c>
      <c r="I801" s="11">
        <v>6</v>
      </c>
      <c r="J801" s="26">
        <v>26922.75</v>
      </c>
      <c r="K801" s="26">
        <v>27035</v>
      </c>
      <c r="L801" s="26">
        <v>26842.5</v>
      </c>
      <c r="M801" s="26">
        <v>27035</v>
      </c>
      <c r="N801" s="27">
        <f t="shared" si="24"/>
        <v>112.25</v>
      </c>
      <c r="O801" s="18">
        <v>1339.56</v>
      </c>
      <c r="P801" s="18">
        <v>7.44</v>
      </c>
      <c r="Q801" s="18">
        <v>-15.72</v>
      </c>
      <c r="R801" s="18">
        <v>1343.28</v>
      </c>
      <c r="S801" s="18">
        <f t="shared" si="25"/>
        <v>188419.75999999951</v>
      </c>
      <c r="T801" s="18">
        <f>MAX(0,MAX($S$7:S801))-S801</f>
        <v>0</v>
      </c>
      <c r="U801" s="9" t="s">
        <v>30</v>
      </c>
      <c r="V801" s="11">
        <v>36</v>
      </c>
    </row>
    <row r="802" spans="1:22" x14ac:dyDescent="0.25">
      <c r="A802" s="11">
        <v>796</v>
      </c>
      <c r="B802" s="25">
        <v>46134</v>
      </c>
      <c r="C802" s="9" t="s">
        <v>139</v>
      </c>
      <c r="D802" s="25">
        <v>46134</v>
      </c>
      <c r="E802" s="9" t="s">
        <v>84</v>
      </c>
      <c r="F802" s="9" t="s">
        <v>85</v>
      </c>
      <c r="G802" s="9" t="s">
        <v>19</v>
      </c>
      <c r="H802" s="9" t="s">
        <v>91</v>
      </c>
      <c r="I802" s="11">
        <v>4</v>
      </c>
      <c r="J802" s="26">
        <v>27037.5</v>
      </c>
      <c r="K802" s="26">
        <v>27115</v>
      </c>
      <c r="L802" s="26">
        <v>26957.25</v>
      </c>
      <c r="M802" s="26">
        <v>27135</v>
      </c>
      <c r="N802" s="27">
        <f t="shared" si="24"/>
        <v>77.5</v>
      </c>
      <c r="O802" s="18">
        <v>615.04</v>
      </c>
      <c r="P802" s="18">
        <v>4.96</v>
      </c>
      <c r="Q802" s="18">
        <v>-480.48</v>
      </c>
      <c r="R802" s="18">
        <v>739.52</v>
      </c>
      <c r="S802" s="18">
        <f t="shared" si="25"/>
        <v>189034.79999999952</v>
      </c>
      <c r="T802" s="18">
        <f>MAX(0,MAX($S$7:S802))-S802</f>
        <v>0</v>
      </c>
      <c r="U802" s="9" t="s">
        <v>36</v>
      </c>
      <c r="V802" s="11">
        <v>32</v>
      </c>
    </row>
    <row r="803" spans="1:22" x14ac:dyDescent="0.25">
      <c r="A803" s="11">
        <v>797</v>
      </c>
      <c r="B803" s="25">
        <v>46143</v>
      </c>
      <c r="C803" s="9" t="s">
        <v>130</v>
      </c>
      <c r="D803" s="25">
        <v>46143</v>
      </c>
      <c r="E803" s="9" t="s">
        <v>119</v>
      </c>
      <c r="F803" s="9" t="s">
        <v>89</v>
      </c>
      <c r="G803" s="9" t="s">
        <v>17</v>
      </c>
      <c r="H803" s="9" t="s">
        <v>113</v>
      </c>
      <c r="I803" s="11">
        <v>2</v>
      </c>
      <c r="J803" s="26">
        <v>27846.75</v>
      </c>
      <c r="K803" s="26">
        <v>27815</v>
      </c>
      <c r="L803" s="26">
        <v>27888</v>
      </c>
      <c r="M803" s="26">
        <v>27815</v>
      </c>
      <c r="N803" s="27">
        <f t="shared" si="24"/>
        <v>31.75</v>
      </c>
      <c r="O803" s="18">
        <v>124.52</v>
      </c>
      <c r="P803" s="18">
        <v>2.48</v>
      </c>
      <c r="Q803" s="18">
        <v>-110.24</v>
      </c>
      <c r="R803" s="18">
        <v>125.76</v>
      </c>
      <c r="S803" s="18">
        <f t="shared" si="25"/>
        <v>189159.31999999951</v>
      </c>
      <c r="T803" s="18">
        <f>MAX(0,MAX($S$7:S803))-S803</f>
        <v>0</v>
      </c>
      <c r="U803" s="9" t="s">
        <v>30</v>
      </c>
      <c r="V803" s="11">
        <v>6</v>
      </c>
    </row>
    <row r="804" spans="1:22" x14ac:dyDescent="0.25">
      <c r="A804" s="11">
        <v>798</v>
      </c>
      <c r="B804" s="25">
        <v>46147</v>
      </c>
      <c r="C804" s="9" t="s">
        <v>87</v>
      </c>
      <c r="D804" s="25">
        <v>46147</v>
      </c>
      <c r="E804" s="9" t="s">
        <v>130</v>
      </c>
      <c r="F804" s="9" t="s">
        <v>85</v>
      </c>
      <c r="G804" s="9" t="s">
        <v>13</v>
      </c>
      <c r="H804" s="9" t="s">
        <v>86</v>
      </c>
      <c r="I804" s="11">
        <v>10</v>
      </c>
      <c r="J804" s="26">
        <v>28099</v>
      </c>
      <c r="K804" s="26">
        <v>28185</v>
      </c>
      <c r="L804" s="26">
        <v>28018.75</v>
      </c>
      <c r="M804" s="26">
        <v>28185</v>
      </c>
      <c r="N804" s="27">
        <f t="shared" si="24"/>
        <v>86</v>
      </c>
      <c r="O804" s="18">
        <v>1707.6</v>
      </c>
      <c r="P804" s="18">
        <v>12.4</v>
      </c>
      <c r="Q804" s="18">
        <v>-1341.2</v>
      </c>
      <c r="R804" s="18">
        <v>1713.8</v>
      </c>
      <c r="S804" s="18">
        <f t="shared" si="25"/>
        <v>190866.91999999952</v>
      </c>
      <c r="T804" s="18">
        <f>MAX(0,MAX($S$7:S804))-S804</f>
        <v>0</v>
      </c>
      <c r="U804" s="9" t="s">
        <v>30</v>
      </c>
      <c r="V804" s="11">
        <v>50</v>
      </c>
    </row>
    <row r="805" spans="1:22" x14ac:dyDescent="0.25">
      <c r="A805" s="11">
        <v>799</v>
      </c>
      <c r="B805" s="25">
        <v>46149</v>
      </c>
      <c r="C805" s="9" t="s">
        <v>103</v>
      </c>
      <c r="D805" s="25">
        <v>46149</v>
      </c>
      <c r="E805" s="9" t="s">
        <v>124</v>
      </c>
      <c r="F805" s="9" t="s">
        <v>85</v>
      </c>
      <c r="G805" s="9" t="s">
        <v>15</v>
      </c>
      <c r="H805" s="9" t="s">
        <v>86</v>
      </c>
      <c r="I805" s="11">
        <v>10</v>
      </c>
      <c r="J805" s="26">
        <v>28832.5</v>
      </c>
      <c r="K805" s="26">
        <v>28935</v>
      </c>
      <c r="L805" s="26">
        <v>28752.25</v>
      </c>
      <c r="M805" s="26">
        <v>28935</v>
      </c>
      <c r="N805" s="27">
        <f t="shared" si="24"/>
        <v>102.5</v>
      </c>
      <c r="O805" s="18">
        <v>2037.6</v>
      </c>
      <c r="P805" s="18">
        <v>12.4</v>
      </c>
      <c r="Q805" s="18">
        <v>-356.2</v>
      </c>
      <c r="R805" s="18">
        <v>2043.8</v>
      </c>
      <c r="S805" s="18">
        <f t="shared" si="25"/>
        <v>192904.51999999952</v>
      </c>
      <c r="T805" s="18">
        <f>MAX(0,MAX($S$7:S805))-S805</f>
        <v>0</v>
      </c>
      <c r="U805" s="9" t="s">
        <v>30</v>
      </c>
      <c r="V805" s="11">
        <v>10</v>
      </c>
    </row>
    <row r="806" spans="1:22" x14ac:dyDescent="0.25">
      <c r="A806" s="11">
        <v>800</v>
      </c>
      <c r="B806" s="25">
        <v>46153</v>
      </c>
      <c r="C806" s="9" t="s">
        <v>120</v>
      </c>
      <c r="D806" s="25">
        <v>46153</v>
      </c>
      <c r="E806" s="9" t="s">
        <v>84</v>
      </c>
      <c r="F806" s="9" t="s">
        <v>85</v>
      </c>
      <c r="G806" s="9" t="s">
        <v>13</v>
      </c>
      <c r="H806" s="9" t="s">
        <v>86</v>
      </c>
      <c r="I806" s="11">
        <v>6</v>
      </c>
      <c r="J806" s="26">
        <v>29440.5</v>
      </c>
      <c r="K806" s="26">
        <v>29405</v>
      </c>
      <c r="L806" s="26">
        <v>29360.25</v>
      </c>
      <c r="M806" s="26">
        <v>29535</v>
      </c>
      <c r="N806" s="27">
        <f t="shared" si="24"/>
        <v>-35.5</v>
      </c>
      <c r="O806" s="18">
        <v>-433.44</v>
      </c>
      <c r="P806" s="18">
        <v>7.44</v>
      </c>
      <c r="Q806" s="18">
        <v>-876.72</v>
      </c>
      <c r="R806" s="18">
        <v>476.28</v>
      </c>
      <c r="S806" s="18">
        <f t="shared" si="25"/>
        <v>192471.07999999952</v>
      </c>
      <c r="T806" s="18">
        <f>MAX(0,MAX($S$7:S806))-S806</f>
        <v>433.44000000000233</v>
      </c>
      <c r="U806" s="9" t="s">
        <v>36</v>
      </c>
      <c r="V806" s="11">
        <v>51</v>
      </c>
    </row>
    <row r="807" spans="1:22" x14ac:dyDescent="0.25">
      <c r="A807" s="11">
        <v>801</v>
      </c>
      <c r="B807" s="25">
        <v>46156</v>
      </c>
      <c r="C807" s="9" t="s">
        <v>157</v>
      </c>
      <c r="D807" s="25">
        <v>46156</v>
      </c>
      <c r="E807" s="9" t="s">
        <v>121</v>
      </c>
      <c r="F807" s="9" t="s">
        <v>89</v>
      </c>
      <c r="G807" s="9" t="s">
        <v>17</v>
      </c>
      <c r="H807" s="9" t="s">
        <v>86</v>
      </c>
      <c r="I807" s="11">
        <v>2</v>
      </c>
      <c r="J807" s="26">
        <v>29687.75</v>
      </c>
      <c r="K807" s="26">
        <v>29615</v>
      </c>
      <c r="L807" s="26">
        <v>29752.25</v>
      </c>
      <c r="M807" s="26">
        <v>29615</v>
      </c>
      <c r="N807" s="27">
        <f t="shared" si="24"/>
        <v>72.75</v>
      </c>
      <c r="O807" s="18">
        <v>288.52</v>
      </c>
      <c r="P807" s="18">
        <v>2.48</v>
      </c>
      <c r="Q807" s="18">
        <v>-75.239999999999995</v>
      </c>
      <c r="R807" s="18">
        <v>289.76</v>
      </c>
      <c r="S807" s="18">
        <f t="shared" si="25"/>
        <v>192759.59999999951</v>
      </c>
      <c r="T807" s="18">
        <f>MAX(0,MAX($S$7:S807))-S807</f>
        <v>144.92000000001281</v>
      </c>
      <c r="U807" s="9" t="s">
        <v>30</v>
      </c>
      <c r="V807" s="11">
        <v>2</v>
      </c>
    </row>
    <row r="808" spans="1:22" x14ac:dyDescent="0.25">
      <c r="A808" s="11">
        <v>802</v>
      </c>
      <c r="B808" s="25">
        <v>46157</v>
      </c>
      <c r="C808" s="9" t="s">
        <v>112</v>
      </c>
      <c r="D808" s="25">
        <v>46157</v>
      </c>
      <c r="E808" s="9" t="s">
        <v>165</v>
      </c>
      <c r="F808" s="9" t="s">
        <v>89</v>
      </c>
      <c r="G808" s="9" t="s">
        <v>17</v>
      </c>
      <c r="H808" s="9" t="s">
        <v>113</v>
      </c>
      <c r="I808" s="11">
        <v>2</v>
      </c>
      <c r="J808" s="26">
        <v>29396</v>
      </c>
      <c r="K808" s="26">
        <v>29305.75</v>
      </c>
      <c r="L808" s="26">
        <v>29476.25</v>
      </c>
      <c r="M808" s="26">
        <v>29305.82</v>
      </c>
      <c r="N808" s="27">
        <f t="shared" si="24"/>
        <v>90.25</v>
      </c>
      <c r="O808" s="18">
        <v>358.52</v>
      </c>
      <c r="P808" s="18">
        <v>2.48</v>
      </c>
      <c r="Q808" s="18">
        <v>-184.24</v>
      </c>
      <c r="R808" s="18">
        <v>359.76</v>
      </c>
      <c r="S808" s="18">
        <f t="shared" si="25"/>
        <v>193118.1199999995</v>
      </c>
      <c r="T808" s="18">
        <f>MAX(0,MAX($S$7:S808))-S808</f>
        <v>0</v>
      </c>
      <c r="U808" s="9" t="s">
        <v>30</v>
      </c>
      <c r="V808" s="11">
        <v>11</v>
      </c>
    </row>
    <row r="809" spans="1:22" x14ac:dyDescent="0.25">
      <c r="A809" s="11">
        <v>803</v>
      </c>
      <c r="B809" s="25">
        <v>46181</v>
      </c>
      <c r="C809" s="9" t="s">
        <v>131</v>
      </c>
      <c r="D809" s="25">
        <v>46181</v>
      </c>
      <c r="E809" s="9" t="s">
        <v>154</v>
      </c>
      <c r="F809" s="9" t="s">
        <v>85</v>
      </c>
      <c r="G809" s="9" t="s">
        <v>13</v>
      </c>
      <c r="H809" s="9" t="s">
        <v>86</v>
      </c>
      <c r="I809" s="11">
        <v>6</v>
      </c>
      <c r="J809" s="26">
        <v>29606.75</v>
      </c>
      <c r="K809" s="26">
        <v>29526.25</v>
      </c>
      <c r="L809" s="26">
        <v>29526.5</v>
      </c>
      <c r="M809" s="26">
        <v>29685</v>
      </c>
      <c r="N809" s="27">
        <f t="shared" si="24"/>
        <v>-80.5</v>
      </c>
      <c r="O809" s="18">
        <v>-973.44</v>
      </c>
      <c r="P809" s="18">
        <v>7.44</v>
      </c>
      <c r="Q809" s="18">
        <v>-969.72</v>
      </c>
      <c r="R809" s="18">
        <v>158.28</v>
      </c>
      <c r="S809" s="18">
        <f t="shared" si="25"/>
        <v>192144.6799999995</v>
      </c>
      <c r="T809" s="18">
        <f>MAX(0,MAX($S$7:S809))-S809</f>
        <v>973.44000000000233</v>
      </c>
      <c r="U809" s="9" t="s">
        <v>32</v>
      </c>
      <c r="V809" s="11">
        <v>3</v>
      </c>
    </row>
    <row r="810" spans="1:22" x14ac:dyDescent="0.25">
      <c r="A810" s="11">
        <v>804</v>
      </c>
      <c r="B810" s="25">
        <v>46182</v>
      </c>
      <c r="C810" s="9" t="s">
        <v>125</v>
      </c>
      <c r="D810" s="25">
        <v>46182</v>
      </c>
      <c r="E810" s="9" t="s">
        <v>140</v>
      </c>
      <c r="F810" s="9" t="s">
        <v>85</v>
      </c>
      <c r="G810" s="9" t="s">
        <v>17</v>
      </c>
      <c r="H810" s="9" t="s">
        <v>86</v>
      </c>
      <c r="I810" s="11">
        <v>2</v>
      </c>
      <c r="J810" s="26">
        <v>28480.75</v>
      </c>
      <c r="K810" s="26">
        <v>29105.25</v>
      </c>
      <c r="L810" s="26">
        <v>28400.5</v>
      </c>
      <c r="M810" s="26">
        <v>29105.02</v>
      </c>
      <c r="N810" s="27">
        <f t="shared" si="24"/>
        <v>624.5</v>
      </c>
      <c r="O810" s="18">
        <v>2495.52</v>
      </c>
      <c r="P810" s="18">
        <v>2.48</v>
      </c>
      <c r="Q810" s="18">
        <v>-53.24</v>
      </c>
      <c r="R810" s="18">
        <v>2496.7600000000002</v>
      </c>
      <c r="S810" s="18">
        <f t="shared" si="25"/>
        <v>194640.19999999949</v>
      </c>
      <c r="T810" s="18">
        <f>MAX(0,MAX($S$7:S810))-S810</f>
        <v>0</v>
      </c>
      <c r="U810" s="9" t="s">
        <v>30</v>
      </c>
      <c r="V810" s="11">
        <v>25</v>
      </c>
    </row>
    <row r="811" spans="1:22" x14ac:dyDescent="0.25">
      <c r="A811" s="11">
        <v>805</v>
      </c>
      <c r="B811" s="25">
        <v>46189</v>
      </c>
      <c r="C811" s="9" t="s">
        <v>100</v>
      </c>
      <c r="D811" s="25">
        <v>46189</v>
      </c>
      <c r="E811" s="9" t="s">
        <v>114</v>
      </c>
      <c r="F811" s="9" t="s">
        <v>85</v>
      </c>
      <c r="G811" s="9" t="s">
        <v>21</v>
      </c>
      <c r="H811" s="9" t="s">
        <v>102</v>
      </c>
      <c r="I811" s="11">
        <v>6</v>
      </c>
      <c r="J811" s="26">
        <v>30818.5</v>
      </c>
      <c r="K811" s="26">
        <v>30873.25</v>
      </c>
      <c r="L811" s="26">
        <v>30750.5</v>
      </c>
      <c r="M811" s="26">
        <v>30873.25</v>
      </c>
      <c r="N811" s="27">
        <f t="shared" si="24"/>
        <v>54.75</v>
      </c>
      <c r="O811" s="18">
        <v>649.55999999999995</v>
      </c>
      <c r="P811" s="18">
        <v>7.44</v>
      </c>
      <c r="Q811" s="18">
        <v>-72.72</v>
      </c>
      <c r="R811" s="18">
        <v>653.28</v>
      </c>
      <c r="S811" s="18">
        <f t="shared" si="25"/>
        <v>195289.75999999949</v>
      </c>
      <c r="T811" s="18">
        <f>MAX(0,MAX($S$7:S811))-S811</f>
        <v>0</v>
      </c>
      <c r="U811" s="9" t="s">
        <v>30</v>
      </c>
      <c r="V811" s="11">
        <v>1</v>
      </c>
    </row>
    <row r="812" spans="1:22" x14ac:dyDescent="0.25">
      <c r="A812" s="11">
        <v>806</v>
      </c>
      <c r="B812" s="25">
        <v>46195</v>
      </c>
      <c r="C812" s="9" t="s">
        <v>103</v>
      </c>
      <c r="D812" s="25">
        <v>46195</v>
      </c>
      <c r="E812" s="9" t="s">
        <v>98</v>
      </c>
      <c r="F812" s="9" t="s">
        <v>85</v>
      </c>
      <c r="G812" s="9" t="s">
        <v>13</v>
      </c>
      <c r="H812" s="9" t="s">
        <v>86</v>
      </c>
      <c r="I812" s="11">
        <v>10</v>
      </c>
      <c r="J812" s="26">
        <v>30950.75</v>
      </c>
      <c r="K812" s="26">
        <v>30870.25</v>
      </c>
      <c r="L812" s="26">
        <v>30870.5</v>
      </c>
      <c r="M812" s="26">
        <v>31035</v>
      </c>
      <c r="N812" s="27">
        <f t="shared" si="24"/>
        <v>-80.5</v>
      </c>
      <c r="O812" s="18">
        <v>-1622.4</v>
      </c>
      <c r="P812" s="18">
        <v>12.4</v>
      </c>
      <c r="Q812" s="18">
        <v>-1616.2</v>
      </c>
      <c r="R812" s="18">
        <v>333.8</v>
      </c>
      <c r="S812" s="18">
        <f t="shared" si="25"/>
        <v>193667.35999999949</v>
      </c>
      <c r="T812" s="18">
        <f>MAX(0,MAX($S$7:S812))-S812</f>
        <v>1622.3999999999942</v>
      </c>
      <c r="U812" s="9" t="s">
        <v>32</v>
      </c>
      <c r="V812" s="11">
        <v>2</v>
      </c>
    </row>
    <row r="813" spans="1:22" x14ac:dyDescent="0.25">
      <c r="A813" s="11">
        <v>807</v>
      </c>
      <c r="B813" s="25">
        <v>46197</v>
      </c>
      <c r="C813" s="9" t="s">
        <v>100</v>
      </c>
      <c r="D813" s="25">
        <v>46197</v>
      </c>
      <c r="E813" s="9" t="s">
        <v>114</v>
      </c>
      <c r="F813" s="9" t="s">
        <v>89</v>
      </c>
      <c r="G813" s="9" t="s">
        <v>21</v>
      </c>
      <c r="H813" s="9" t="s">
        <v>102</v>
      </c>
      <c r="I813" s="11">
        <v>6</v>
      </c>
      <c r="J813" s="26">
        <v>29661.75</v>
      </c>
      <c r="K813" s="26">
        <v>29650.75</v>
      </c>
      <c r="L813" s="26">
        <v>29843.75</v>
      </c>
      <c r="M813" s="26">
        <v>29650.75</v>
      </c>
      <c r="N813" s="27">
        <f t="shared" si="24"/>
        <v>11</v>
      </c>
      <c r="O813" s="18">
        <v>124.56</v>
      </c>
      <c r="P813" s="18">
        <v>7.44</v>
      </c>
      <c r="Q813" s="18">
        <v>-642.72</v>
      </c>
      <c r="R813" s="18">
        <v>128.28</v>
      </c>
      <c r="S813" s="18">
        <f t="shared" si="25"/>
        <v>193791.91999999949</v>
      </c>
      <c r="T813" s="18">
        <f>MAX(0,MAX($S$7:S813))-S813</f>
        <v>1497.8399999999965</v>
      </c>
      <c r="U813" s="9" t="s">
        <v>30</v>
      </c>
      <c r="V813" s="11">
        <v>1</v>
      </c>
    </row>
    <row r="814" spans="1:22" x14ac:dyDescent="0.25">
      <c r="A814" s="11">
        <v>808</v>
      </c>
      <c r="B814" s="25">
        <v>46211</v>
      </c>
      <c r="C814" s="9" t="s">
        <v>100</v>
      </c>
      <c r="D814" s="25">
        <v>46211</v>
      </c>
      <c r="E814" s="9" t="s">
        <v>114</v>
      </c>
      <c r="F814" s="9" t="s">
        <v>85</v>
      </c>
      <c r="G814" s="9" t="s">
        <v>21</v>
      </c>
      <c r="H814" s="9" t="s">
        <v>102</v>
      </c>
      <c r="I814" s="11">
        <v>6</v>
      </c>
      <c r="J814" s="26">
        <v>29349.25</v>
      </c>
      <c r="K814" s="26">
        <v>29395.25</v>
      </c>
      <c r="L814" s="26">
        <v>29201.5</v>
      </c>
      <c r="M814" s="26">
        <v>29395.25</v>
      </c>
      <c r="N814" s="27">
        <f t="shared" si="24"/>
        <v>46</v>
      </c>
      <c r="O814" s="18">
        <v>544.55999999999995</v>
      </c>
      <c r="P814" s="18">
        <v>7.44</v>
      </c>
      <c r="Q814" s="18">
        <v>-576.72</v>
      </c>
      <c r="R814" s="18">
        <v>548.28</v>
      </c>
      <c r="S814" s="18">
        <f t="shared" si="25"/>
        <v>194336.47999999949</v>
      </c>
      <c r="T814" s="18">
        <f>MAX(0,MAX($S$7:S814))-S814</f>
        <v>953.27999999999884</v>
      </c>
      <c r="U814" s="9" t="s">
        <v>30</v>
      </c>
      <c r="V814" s="11">
        <v>1</v>
      </c>
    </row>
    <row r="815" spans="1:22" x14ac:dyDescent="0.25">
      <c r="A815" s="11">
        <v>809</v>
      </c>
      <c r="B815" s="25">
        <v>46213</v>
      </c>
      <c r="C815" s="9" t="s">
        <v>100</v>
      </c>
      <c r="D815" s="25">
        <v>46213</v>
      </c>
      <c r="E815" s="9" t="s">
        <v>114</v>
      </c>
      <c r="F815" s="9" t="s">
        <v>85</v>
      </c>
      <c r="G815" s="9" t="s">
        <v>21</v>
      </c>
      <c r="H815" s="9" t="s">
        <v>102</v>
      </c>
      <c r="I815" s="11">
        <v>6</v>
      </c>
      <c r="J815" s="26">
        <v>29856.5</v>
      </c>
      <c r="K815" s="26">
        <v>29948.25</v>
      </c>
      <c r="L815" s="26">
        <v>29796.25</v>
      </c>
      <c r="M815" s="26">
        <v>29948.25</v>
      </c>
      <c r="N815" s="27">
        <f t="shared" si="24"/>
        <v>91.75</v>
      </c>
      <c r="O815" s="18">
        <v>1093.56</v>
      </c>
      <c r="P815" s="18">
        <v>7.44</v>
      </c>
      <c r="Q815" s="18">
        <v>-45.72</v>
      </c>
      <c r="R815" s="18">
        <v>1097.28</v>
      </c>
      <c r="S815" s="18">
        <f t="shared" si="25"/>
        <v>195430.03999999948</v>
      </c>
      <c r="T815" s="18">
        <f>MAX(0,MAX($S$7:S815))-S815</f>
        <v>0</v>
      </c>
      <c r="U815" s="9" t="s">
        <v>30</v>
      </c>
      <c r="V815" s="11">
        <v>1</v>
      </c>
    </row>
    <row r="816" spans="1:22" x14ac:dyDescent="0.25">
      <c r="A816" s="11">
        <v>810</v>
      </c>
      <c r="B816" s="25">
        <v>46216</v>
      </c>
      <c r="C816" s="9" t="s">
        <v>97</v>
      </c>
      <c r="D816" s="25">
        <v>46216</v>
      </c>
      <c r="E816" s="9" t="s">
        <v>83</v>
      </c>
      <c r="F816" s="9" t="s">
        <v>89</v>
      </c>
      <c r="G816" s="9" t="s">
        <v>13</v>
      </c>
      <c r="H816" s="9" t="s">
        <v>96</v>
      </c>
      <c r="I816" s="11">
        <v>6</v>
      </c>
      <c r="J816" s="26">
        <v>29540.25</v>
      </c>
      <c r="K816" s="26">
        <v>29595.25</v>
      </c>
      <c r="L816" s="26">
        <v>29595</v>
      </c>
      <c r="M816" s="26">
        <v>29410</v>
      </c>
      <c r="N816" s="27">
        <f t="shared" si="24"/>
        <v>-55</v>
      </c>
      <c r="O816" s="18">
        <v>-667.44</v>
      </c>
      <c r="P816" s="18">
        <v>7.44</v>
      </c>
      <c r="Q816" s="18">
        <v>-663.72</v>
      </c>
      <c r="R816" s="18">
        <v>167.28</v>
      </c>
      <c r="S816" s="18">
        <f t="shared" si="25"/>
        <v>194762.59999999948</v>
      </c>
      <c r="T816" s="18">
        <f>MAX(0,MAX($S$7:S816))-S816</f>
        <v>667.44000000000233</v>
      </c>
      <c r="U816" s="9" t="s">
        <v>32</v>
      </c>
      <c r="V816" s="11">
        <v>1</v>
      </c>
    </row>
    <row r="817" spans="1:22" x14ac:dyDescent="0.25">
      <c r="A817" s="11">
        <v>811</v>
      </c>
      <c r="B817" s="25">
        <v>46216</v>
      </c>
      <c r="C817" s="9" t="s">
        <v>166</v>
      </c>
      <c r="D817" s="25">
        <v>46216</v>
      </c>
      <c r="E817" s="9" t="s">
        <v>137</v>
      </c>
      <c r="F817" s="9" t="s">
        <v>89</v>
      </c>
      <c r="G817" s="9" t="s">
        <v>13</v>
      </c>
      <c r="H817" s="9" t="s">
        <v>86</v>
      </c>
      <c r="I817" s="11">
        <v>6</v>
      </c>
      <c r="J817" s="26">
        <v>29541</v>
      </c>
      <c r="K817" s="26">
        <v>29410</v>
      </c>
      <c r="L817" s="26">
        <v>29596.68</v>
      </c>
      <c r="M817" s="26">
        <v>29410</v>
      </c>
      <c r="N817" s="27">
        <f t="shared" si="24"/>
        <v>131</v>
      </c>
      <c r="O817" s="18">
        <v>1564.56</v>
      </c>
      <c r="P817" s="18">
        <v>7.44</v>
      </c>
      <c r="Q817" s="18">
        <v>-138.72</v>
      </c>
      <c r="R817" s="18">
        <v>1568.28</v>
      </c>
      <c r="S817" s="18">
        <f t="shared" si="25"/>
        <v>196327.15999999948</v>
      </c>
      <c r="T817" s="18">
        <f>MAX(0,MAX($S$7:S817))-S817</f>
        <v>0</v>
      </c>
      <c r="U817" s="9" t="s">
        <v>30</v>
      </c>
      <c r="V817" s="11">
        <v>27</v>
      </c>
    </row>
    <row r="818" spans="1:22" x14ac:dyDescent="0.25">
      <c r="A818" s="11">
        <v>812</v>
      </c>
      <c r="B818" s="25">
        <v>46219</v>
      </c>
      <c r="C818" s="9" t="s">
        <v>150</v>
      </c>
      <c r="D818" s="25">
        <v>46219</v>
      </c>
      <c r="E818" s="9" t="s">
        <v>112</v>
      </c>
      <c r="F818" s="9" t="s">
        <v>89</v>
      </c>
      <c r="G818" s="9" t="s">
        <v>13</v>
      </c>
      <c r="H818" s="9" t="s">
        <v>86</v>
      </c>
      <c r="I818" s="11">
        <v>6</v>
      </c>
      <c r="J818" s="26">
        <v>29293</v>
      </c>
      <c r="K818" s="26">
        <v>29215</v>
      </c>
      <c r="L818" s="26">
        <v>29373.25</v>
      </c>
      <c r="M818" s="26">
        <v>29215</v>
      </c>
      <c r="N818" s="27">
        <f t="shared" si="24"/>
        <v>78</v>
      </c>
      <c r="O818" s="18">
        <v>928.56</v>
      </c>
      <c r="P818" s="18">
        <v>7.44</v>
      </c>
      <c r="Q818" s="18">
        <v>-717.72</v>
      </c>
      <c r="R818" s="18">
        <v>932.28</v>
      </c>
      <c r="S818" s="18">
        <f t="shared" si="25"/>
        <v>197255.71999999948</v>
      </c>
      <c r="T818" s="18">
        <f>MAX(0,MAX($S$7:S818))-S818</f>
        <v>0</v>
      </c>
      <c r="U818" s="9" t="s">
        <v>30</v>
      </c>
      <c r="V818" s="11">
        <v>25</v>
      </c>
    </row>
    <row r="819" spans="1:22" x14ac:dyDescent="0.25">
      <c r="A819" s="11">
        <v>813</v>
      </c>
      <c r="B819" s="25">
        <v>46219</v>
      </c>
      <c r="C819" s="9" t="s">
        <v>122</v>
      </c>
      <c r="D819" s="25">
        <v>46219</v>
      </c>
      <c r="E819" s="9" t="s">
        <v>108</v>
      </c>
      <c r="F819" s="9" t="s">
        <v>89</v>
      </c>
      <c r="G819" s="9" t="s">
        <v>19</v>
      </c>
      <c r="H819" s="9" t="s">
        <v>96</v>
      </c>
      <c r="I819" s="11">
        <v>4</v>
      </c>
      <c r="J819" s="26">
        <v>29225.25</v>
      </c>
      <c r="K819" s="26">
        <v>29253.25</v>
      </c>
      <c r="L819" s="26">
        <v>29253</v>
      </c>
      <c r="M819" s="26">
        <v>29165</v>
      </c>
      <c r="N819" s="27">
        <f t="shared" si="24"/>
        <v>-28</v>
      </c>
      <c r="O819" s="18">
        <v>-228.96</v>
      </c>
      <c r="P819" s="18">
        <v>4.96</v>
      </c>
      <c r="Q819" s="18">
        <v>-226.48</v>
      </c>
      <c r="R819" s="18">
        <v>217.52</v>
      </c>
      <c r="S819" s="18">
        <f t="shared" si="25"/>
        <v>197026.75999999949</v>
      </c>
      <c r="T819" s="18">
        <f>MAX(0,MAX($S$7:S819))-S819</f>
        <v>228.95999999999185</v>
      </c>
      <c r="U819" s="9" t="s">
        <v>32</v>
      </c>
      <c r="V819" s="11">
        <v>2</v>
      </c>
    </row>
    <row r="820" spans="1:22" x14ac:dyDescent="0.25">
      <c r="A820" s="11">
        <v>814</v>
      </c>
      <c r="B820" s="25">
        <v>46225</v>
      </c>
      <c r="C820" s="9" t="s">
        <v>100</v>
      </c>
      <c r="D820" s="25">
        <v>46225</v>
      </c>
      <c r="E820" s="9" t="s">
        <v>143</v>
      </c>
      <c r="F820" s="9" t="s">
        <v>85</v>
      </c>
      <c r="G820" s="9" t="s">
        <v>21</v>
      </c>
      <c r="H820" s="9" t="s">
        <v>102</v>
      </c>
      <c r="I820" s="11">
        <v>6</v>
      </c>
      <c r="J820" s="26">
        <v>29179.25</v>
      </c>
      <c r="K820" s="26">
        <v>29310.75</v>
      </c>
      <c r="L820" s="26">
        <v>29089.5</v>
      </c>
      <c r="M820" s="26">
        <v>29310.75</v>
      </c>
      <c r="N820" s="27">
        <f t="shared" si="24"/>
        <v>131.5</v>
      </c>
      <c r="O820" s="18">
        <v>1570.56</v>
      </c>
      <c r="P820" s="18">
        <v>7.44</v>
      </c>
      <c r="Q820" s="18">
        <v>-330.72</v>
      </c>
      <c r="R820" s="18">
        <v>1574.28</v>
      </c>
      <c r="S820" s="18">
        <f t="shared" si="25"/>
        <v>198597.31999999948</v>
      </c>
      <c r="T820" s="18">
        <f>MAX(0,MAX($S$7:S820))-S820</f>
        <v>0</v>
      </c>
      <c r="U820" s="9" t="s">
        <v>30</v>
      </c>
      <c r="V820" s="11">
        <v>18</v>
      </c>
    </row>
    <row r="821" spans="1:22" x14ac:dyDescent="0.25">
      <c r="A821" s="11">
        <v>815</v>
      </c>
      <c r="B821" s="25">
        <v>46226</v>
      </c>
      <c r="C821" s="9" t="s">
        <v>135</v>
      </c>
      <c r="D821" s="25">
        <v>46226</v>
      </c>
      <c r="E821" s="9" t="s">
        <v>107</v>
      </c>
      <c r="F821" s="9" t="s">
        <v>89</v>
      </c>
      <c r="G821" s="9" t="s">
        <v>13</v>
      </c>
      <c r="H821" s="9" t="s">
        <v>86</v>
      </c>
      <c r="I821" s="11">
        <v>10</v>
      </c>
      <c r="J821" s="26">
        <v>28644.5</v>
      </c>
      <c r="K821" s="26">
        <v>28565</v>
      </c>
      <c r="L821" s="26">
        <v>28724.75</v>
      </c>
      <c r="M821" s="26">
        <v>28565</v>
      </c>
      <c r="N821" s="27">
        <f t="shared" si="24"/>
        <v>79.5</v>
      </c>
      <c r="O821" s="18">
        <v>1577.6</v>
      </c>
      <c r="P821" s="18">
        <v>12.4</v>
      </c>
      <c r="Q821" s="18">
        <v>-536.20000000000005</v>
      </c>
      <c r="R821" s="18">
        <v>1583.8</v>
      </c>
      <c r="S821" s="18">
        <f t="shared" si="25"/>
        <v>200174.91999999949</v>
      </c>
      <c r="T821" s="18">
        <f>MAX(0,MAX($S$7:S821))-S821</f>
        <v>0</v>
      </c>
      <c r="U821" s="9" t="s">
        <v>30</v>
      </c>
      <c r="V821" s="11">
        <v>4</v>
      </c>
    </row>
    <row r="822" spans="1:22" x14ac:dyDescent="0.25">
      <c r="A822" s="11">
        <v>816</v>
      </c>
      <c r="B822" s="25">
        <v>46226</v>
      </c>
      <c r="C822" s="9" t="s">
        <v>131</v>
      </c>
      <c r="D822" s="25">
        <v>46226</v>
      </c>
      <c r="E822" s="9" t="s">
        <v>115</v>
      </c>
      <c r="F822" s="9" t="s">
        <v>89</v>
      </c>
      <c r="G822" s="9" t="s">
        <v>13</v>
      </c>
      <c r="H822" s="9" t="s">
        <v>86</v>
      </c>
      <c r="I822" s="11">
        <v>10</v>
      </c>
      <c r="J822" s="26">
        <v>28636.75</v>
      </c>
      <c r="K822" s="26">
        <v>28565</v>
      </c>
      <c r="L822" s="26">
        <v>28717</v>
      </c>
      <c r="M822" s="26">
        <v>28565</v>
      </c>
      <c r="N822" s="27">
        <f t="shared" si="24"/>
        <v>71.75</v>
      </c>
      <c r="O822" s="18">
        <v>1422.6</v>
      </c>
      <c r="P822" s="18">
        <v>12.4</v>
      </c>
      <c r="Q822" s="18">
        <v>-821.2</v>
      </c>
      <c r="R822" s="18">
        <v>1428.8</v>
      </c>
      <c r="S822" s="18">
        <f t="shared" si="25"/>
        <v>201597.51999999949</v>
      </c>
      <c r="T822" s="18">
        <f>MAX(0,MAX($S$7:S822))-S822</f>
        <v>0</v>
      </c>
      <c r="U822" s="9" t="s">
        <v>30</v>
      </c>
      <c r="V822" s="11">
        <v>15</v>
      </c>
    </row>
    <row r="823" spans="1:22" x14ac:dyDescent="0.25">
      <c r="A823" s="11">
        <v>817</v>
      </c>
      <c r="B823" s="25">
        <v>46227</v>
      </c>
      <c r="C823" s="9" t="s">
        <v>157</v>
      </c>
      <c r="D823" s="25">
        <v>46227</v>
      </c>
      <c r="E823" s="9" t="s">
        <v>88</v>
      </c>
      <c r="F823" s="9" t="s">
        <v>89</v>
      </c>
      <c r="G823" s="9" t="s">
        <v>13</v>
      </c>
      <c r="H823" s="9" t="s">
        <v>86</v>
      </c>
      <c r="I823" s="11">
        <v>6</v>
      </c>
      <c r="J823" s="26">
        <v>28435.5</v>
      </c>
      <c r="K823" s="26">
        <v>28516</v>
      </c>
      <c r="L823" s="26">
        <v>28515.75</v>
      </c>
      <c r="M823" s="26">
        <v>28365</v>
      </c>
      <c r="N823" s="27">
        <f t="shared" si="24"/>
        <v>-80.5</v>
      </c>
      <c r="O823" s="18">
        <v>-973.44</v>
      </c>
      <c r="P823" s="18">
        <v>7.44</v>
      </c>
      <c r="Q823" s="18">
        <v>-969.72</v>
      </c>
      <c r="R823" s="18">
        <v>98.28</v>
      </c>
      <c r="S823" s="18">
        <f t="shared" si="25"/>
        <v>200624.07999999949</v>
      </c>
      <c r="T823" s="18">
        <f>MAX(0,MAX($S$7:S823))-S823</f>
        <v>973.44000000000233</v>
      </c>
      <c r="U823" s="9" t="s">
        <v>32</v>
      </c>
      <c r="V823" s="11">
        <v>4</v>
      </c>
    </row>
    <row r="824" spans="1:22" x14ac:dyDescent="0.25">
      <c r="A824" s="11">
        <v>818</v>
      </c>
      <c r="B824" s="25">
        <v>46230</v>
      </c>
      <c r="C824" s="9" t="s">
        <v>95</v>
      </c>
      <c r="D824" s="25">
        <v>46230</v>
      </c>
      <c r="E824" s="9" t="s">
        <v>136</v>
      </c>
      <c r="F824" s="9" t="s">
        <v>85</v>
      </c>
      <c r="G824" s="9" t="s">
        <v>17</v>
      </c>
      <c r="H824" s="9" t="s">
        <v>96</v>
      </c>
      <c r="I824" s="11">
        <v>2</v>
      </c>
      <c r="J824" s="26">
        <v>28151.25</v>
      </c>
      <c r="K824" s="26">
        <v>28235</v>
      </c>
      <c r="L824" s="26">
        <v>28071</v>
      </c>
      <c r="M824" s="26">
        <v>28235</v>
      </c>
      <c r="N824" s="27">
        <f t="shared" si="24"/>
        <v>83.75</v>
      </c>
      <c r="O824" s="18">
        <v>332.52</v>
      </c>
      <c r="P824" s="18">
        <v>2.48</v>
      </c>
      <c r="Q824" s="18">
        <v>-3.24</v>
      </c>
      <c r="R824" s="18">
        <v>333.76</v>
      </c>
      <c r="S824" s="18">
        <f t="shared" si="25"/>
        <v>200956.59999999948</v>
      </c>
      <c r="T824" s="18">
        <f>MAX(0,MAX($S$7:S824))-S824</f>
        <v>640.92000000001281</v>
      </c>
      <c r="U824" s="9" t="s">
        <v>30</v>
      </c>
      <c r="V824" s="11">
        <v>6</v>
      </c>
    </row>
    <row r="825" spans="1:22" x14ac:dyDescent="0.25">
      <c r="A825" s="11">
        <v>819</v>
      </c>
      <c r="B825" s="25">
        <v>46238</v>
      </c>
      <c r="C825" s="9" t="s">
        <v>97</v>
      </c>
      <c r="D825" s="25">
        <v>46238</v>
      </c>
      <c r="E825" s="9" t="s">
        <v>107</v>
      </c>
      <c r="F825" s="9" t="s">
        <v>85</v>
      </c>
      <c r="G825" s="9" t="s">
        <v>15</v>
      </c>
      <c r="H825" s="9" t="s">
        <v>86</v>
      </c>
      <c r="I825" s="11">
        <v>6</v>
      </c>
      <c r="J825" s="26">
        <v>29501</v>
      </c>
      <c r="K825" s="26">
        <v>29588.75</v>
      </c>
      <c r="L825" s="26">
        <v>29420.75</v>
      </c>
      <c r="M825" s="26">
        <v>29588.6</v>
      </c>
      <c r="N825" s="27">
        <f t="shared" si="24"/>
        <v>87.75</v>
      </c>
      <c r="O825" s="18">
        <v>1045.56</v>
      </c>
      <c r="P825" s="18">
        <v>7.44</v>
      </c>
      <c r="Q825" s="18">
        <v>-915.72</v>
      </c>
      <c r="R825" s="18">
        <v>1049.28</v>
      </c>
      <c r="S825" s="18">
        <f t="shared" si="25"/>
        <v>202002.15999999948</v>
      </c>
      <c r="T825" s="18">
        <f>MAX(0,MAX($S$7:S825))-S825</f>
        <v>0</v>
      </c>
      <c r="U825" s="9" t="s">
        <v>30</v>
      </c>
      <c r="V825" s="11">
        <v>14</v>
      </c>
    </row>
    <row r="826" spans="1:22" x14ac:dyDescent="0.25">
      <c r="A826" s="11">
        <v>820</v>
      </c>
      <c r="B826" s="25">
        <v>46240</v>
      </c>
      <c r="C826" s="9" t="s">
        <v>100</v>
      </c>
      <c r="D826" s="25">
        <v>46240</v>
      </c>
      <c r="E826" s="9" t="s">
        <v>110</v>
      </c>
      <c r="F826" s="9" t="s">
        <v>85</v>
      </c>
      <c r="G826" s="9" t="s">
        <v>21</v>
      </c>
      <c r="H826" s="9" t="s">
        <v>102</v>
      </c>
      <c r="I826" s="11">
        <v>6</v>
      </c>
      <c r="J826" s="26">
        <v>29458</v>
      </c>
      <c r="K826" s="26">
        <v>29606.75</v>
      </c>
      <c r="L826" s="26">
        <v>29240.75</v>
      </c>
      <c r="M826" s="26">
        <v>29606.75</v>
      </c>
      <c r="N826" s="27">
        <f t="shared" si="24"/>
        <v>148.75</v>
      </c>
      <c r="O826" s="18">
        <v>1777.56</v>
      </c>
      <c r="P826" s="18">
        <v>7.44</v>
      </c>
      <c r="Q826" s="18">
        <v>-132.72</v>
      </c>
      <c r="R826" s="18">
        <v>1781.28</v>
      </c>
      <c r="S826" s="18">
        <f t="shared" si="25"/>
        <v>203779.71999999948</v>
      </c>
      <c r="T826" s="18">
        <f>MAX(0,MAX($S$7:S826))-S826</f>
        <v>0</v>
      </c>
      <c r="U826" s="9" t="s">
        <v>30</v>
      </c>
      <c r="V826" s="11">
        <v>6</v>
      </c>
    </row>
    <row r="827" spans="1:22" x14ac:dyDescent="0.25">
      <c r="A827" s="11">
        <v>821</v>
      </c>
      <c r="B827" s="25">
        <v>46245</v>
      </c>
      <c r="C827" s="9" t="s">
        <v>108</v>
      </c>
      <c r="D827" s="25">
        <v>46245</v>
      </c>
      <c r="E827" s="9" t="s">
        <v>84</v>
      </c>
      <c r="F827" s="9" t="s">
        <v>85</v>
      </c>
      <c r="G827" s="9" t="s">
        <v>17</v>
      </c>
      <c r="H827" s="9" t="s">
        <v>96</v>
      </c>
      <c r="I827" s="11">
        <v>2</v>
      </c>
      <c r="J827" s="26">
        <v>29585.5</v>
      </c>
      <c r="K827" s="26">
        <v>29621</v>
      </c>
      <c r="L827" s="26">
        <v>29505.25</v>
      </c>
      <c r="M827" s="26">
        <v>29680.17</v>
      </c>
      <c r="N827" s="27">
        <f t="shared" si="24"/>
        <v>35.5</v>
      </c>
      <c r="O827" s="18">
        <v>139.52000000000001</v>
      </c>
      <c r="P827" s="18">
        <v>2.48</v>
      </c>
      <c r="Q827" s="18">
        <v>-57.24</v>
      </c>
      <c r="R827" s="18">
        <v>297.76</v>
      </c>
      <c r="S827" s="18">
        <f t="shared" si="25"/>
        <v>203919.23999999947</v>
      </c>
      <c r="T827" s="18">
        <f>MAX(0,MAX($S$7:S827))-S827</f>
        <v>0</v>
      </c>
      <c r="U827" s="9" t="s">
        <v>36</v>
      </c>
      <c r="V827" s="11">
        <v>15</v>
      </c>
    </row>
    <row r="828" spans="1:22" x14ac:dyDescent="0.25">
      <c r="A828" s="11">
        <v>822</v>
      </c>
      <c r="B828" s="25">
        <v>46254</v>
      </c>
      <c r="C828" s="9" t="s">
        <v>98</v>
      </c>
      <c r="D828" s="25">
        <v>46254</v>
      </c>
      <c r="E828" s="9" t="s">
        <v>94</v>
      </c>
      <c r="F828" s="9" t="s">
        <v>89</v>
      </c>
      <c r="G828" s="9" t="s">
        <v>15</v>
      </c>
      <c r="H828" s="9" t="s">
        <v>86</v>
      </c>
      <c r="I828" s="11">
        <v>10</v>
      </c>
      <c r="J828" s="26">
        <v>29315.5</v>
      </c>
      <c r="K828" s="26">
        <v>29396</v>
      </c>
      <c r="L828" s="26">
        <v>29395.75</v>
      </c>
      <c r="M828" s="26">
        <v>29221.75</v>
      </c>
      <c r="N828" s="27">
        <f t="shared" si="24"/>
        <v>-80.5</v>
      </c>
      <c r="O828" s="18">
        <v>-1622.4</v>
      </c>
      <c r="P828" s="18">
        <v>12.4</v>
      </c>
      <c r="Q828" s="18">
        <v>-1616.2</v>
      </c>
      <c r="R828" s="18">
        <v>213.8</v>
      </c>
      <c r="S828" s="18">
        <f t="shared" si="25"/>
        <v>202296.83999999947</v>
      </c>
      <c r="T828" s="18">
        <f>MAX(0,MAX($S$7:S828))-S828</f>
        <v>1622.3999999999942</v>
      </c>
      <c r="U828" s="9" t="s">
        <v>32</v>
      </c>
      <c r="V828" s="11">
        <v>1</v>
      </c>
    </row>
    <row r="829" spans="1:22" x14ac:dyDescent="0.25">
      <c r="A829" s="11">
        <v>823</v>
      </c>
      <c r="B829" s="25">
        <v>46261</v>
      </c>
      <c r="C829" s="9" t="s">
        <v>115</v>
      </c>
      <c r="D829" s="25">
        <v>46261</v>
      </c>
      <c r="E829" s="9" t="s">
        <v>123</v>
      </c>
      <c r="F829" s="9" t="s">
        <v>89</v>
      </c>
      <c r="G829" s="9" t="s">
        <v>17</v>
      </c>
      <c r="H829" s="9" t="s">
        <v>86</v>
      </c>
      <c r="I829" s="11">
        <v>2</v>
      </c>
      <c r="J829" s="26">
        <v>29574.75</v>
      </c>
      <c r="K829" s="26">
        <v>29655.25</v>
      </c>
      <c r="L829" s="26">
        <v>29655</v>
      </c>
      <c r="M829" s="26">
        <v>29465</v>
      </c>
      <c r="N829" s="27">
        <f t="shared" si="24"/>
        <v>-80.5</v>
      </c>
      <c r="O829" s="18">
        <v>-324.48</v>
      </c>
      <c r="P829" s="18">
        <v>2.48</v>
      </c>
      <c r="Q829" s="18">
        <v>-323.24</v>
      </c>
      <c r="R829" s="18">
        <v>191.76</v>
      </c>
      <c r="S829" s="18">
        <f t="shared" si="25"/>
        <v>201972.35999999946</v>
      </c>
      <c r="T829" s="18">
        <f>MAX(0,MAX($S$7:S829))-S829</f>
        <v>1946.8800000000047</v>
      </c>
      <c r="U829" s="9" t="s">
        <v>32</v>
      </c>
      <c r="V829" s="11">
        <v>22</v>
      </c>
    </row>
    <row r="830" spans="1:22" x14ac:dyDescent="0.25">
      <c r="A830" s="11">
        <v>824</v>
      </c>
      <c r="B830" s="25">
        <v>46265</v>
      </c>
      <c r="C830" s="9" t="s">
        <v>94</v>
      </c>
      <c r="D830" s="25">
        <v>46265</v>
      </c>
      <c r="E830" s="9" t="s">
        <v>127</v>
      </c>
      <c r="F830" s="9" t="s">
        <v>89</v>
      </c>
      <c r="G830" s="9" t="s">
        <v>15</v>
      </c>
      <c r="H830" s="9" t="s">
        <v>86</v>
      </c>
      <c r="I830" s="11">
        <v>10</v>
      </c>
      <c r="J830" s="26">
        <v>29366.5</v>
      </c>
      <c r="K830" s="26">
        <v>29447</v>
      </c>
      <c r="L830" s="26">
        <v>29446.75</v>
      </c>
      <c r="M830" s="26">
        <v>29278</v>
      </c>
      <c r="N830" s="27">
        <f t="shared" si="24"/>
        <v>-80.5</v>
      </c>
      <c r="O830" s="18">
        <v>-1622.4</v>
      </c>
      <c r="P830" s="18">
        <v>12.4</v>
      </c>
      <c r="Q830" s="18">
        <v>-1616.2</v>
      </c>
      <c r="R830" s="18">
        <v>243.8</v>
      </c>
      <c r="S830" s="18">
        <f t="shared" si="25"/>
        <v>200349.95999999947</v>
      </c>
      <c r="T830" s="18">
        <f>MAX(0,MAX($S$7:S830))-S830</f>
        <v>3569.2799999999988</v>
      </c>
      <c r="U830" s="9" t="s">
        <v>32</v>
      </c>
      <c r="V830" s="11">
        <v>42</v>
      </c>
    </row>
    <row r="831" spans="1:22" x14ac:dyDescent="0.25">
      <c r="A831" s="11">
        <v>825</v>
      </c>
      <c r="B831" s="25">
        <v>46282</v>
      </c>
      <c r="C831" s="9" t="s">
        <v>154</v>
      </c>
      <c r="D831" s="25">
        <v>46282</v>
      </c>
      <c r="E831" s="9" t="s">
        <v>84</v>
      </c>
      <c r="F831" s="9" t="s">
        <v>85</v>
      </c>
      <c r="G831" s="9" t="s">
        <v>13</v>
      </c>
      <c r="H831" s="9" t="s">
        <v>86</v>
      </c>
      <c r="I831" s="11">
        <v>10</v>
      </c>
      <c r="J831" s="26">
        <v>29754.5</v>
      </c>
      <c r="K831" s="26">
        <v>29736.75</v>
      </c>
      <c r="L831" s="26">
        <v>29674.25</v>
      </c>
      <c r="M831" s="26">
        <v>29835</v>
      </c>
      <c r="N831" s="27">
        <f t="shared" si="24"/>
        <v>-17.75</v>
      </c>
      <c r="O831" s="18">
        <v>-367.4</v>
      </c>
      <c r="P831" s="18">
        <v>12.4</v>
      </c>
      <c r="Q831" s="18">
        <v>-991.2</v>
      </c>
      <c r="R831" s="18">
        <v>768.8</v>
      </c>
      <c r="S831" s="18">
        <f t="shared" si="25"/>
        <v>199982.55999999947</v>
      </c>
      <c r="T831" s="18">
        <f>MAX(0,MAX($S$7:S831))-S831</f>
        <v>3936.679999999993</v>
      </c>
      <c r="U831" s="9" t="s">
        <v>36</v>
      </c>
      <c r="V831" s="11">
        <v>36</v>
      </c>
    </row>
    <row r="832" spans="1:22" x14ac:dyDescent="0.25">
      <c r="A832" s="11">
        <v>826</v>
      </c>
      <c r="B832" s="25">
        <v>46286</v>
      </c>
      <c r="C832" s="9" t="s">
        <v>97</v>
      </c>
      <c r="D832" s="25">
        <v>46286</v>
      </c>
      <c r="E832" s="9" t="s">
        <v>101</v>
      </c>
      <c r="F832" s="9" t="s">
        <v>85</v>
      </c>
      <c r="G832" s="9" t="s">
        <v>15</v>
      </c>
      <c r="H832" s="9" t="s">
        <v>86</v>
      </c>
      <c r="I832" s="11">
        <v>10</v>
      </c>
      <c r="J832" s="26">
        <v>30408</v>
      </c>
      <c r="K832" s="26">
        <v>30527</v>
      </c>
      <c r="L832" s="26">
        <v>30327.75</v>
      </c>
      <c r="M832" s="26">
        <v>30526.79</v>
      </c>
      <c r="N832" s="27">
        <f t="shared" si="24"/>
        <v>119</v>
      </c>
      <c r="O832" s="18">
        <v>2367.6</v>
      </c>
      <c r="P832" s="18">
        <v>12.4</v>
      </c>
      <c r="Q832" s="18">
        <v>-276.2</v>
      </c>
      <c r="R832" s="18">
        <v>2373.8000000000002</v>
      </c>
      <c r="S832" s="18">
        <f t="shared" si="25"/>
        <v>202350.15999999948</v>
      </c>
      <c r="T832" s="18">
        <f>MAX(0,MAX($S$7:S832))-S832</f>
        <v>1569.0799999999872</v>
      </c>
      <c r="U832" s="9" t="s">
        <v>30</v>
      </c>
      <c r="V832" s="11">
        <v>8</v>
      </c>
    </row>
    <row r="833" spans="1:22" x14ac:dyDescent="0.25">
      <c r="A833" s="11">
        <v>827</v>
      </c>
      <c r="B833" s="25">
        <v>46288</v>
      </c>
      <c r="C833" s="9" t="s">
        <v>97</v>
      </c>
      <c r="D833" s="25">
        <v>46288</v>
      </c>
      <c r="E833" s="9" t="s">
        <v>103</v>
      </c>
      <c r="F833" s="9" t="s">
        <v>89</v>
      </c>
      <c r="G833" s="9" t="s">
        <v>15</v>
      </c>
      <c r="H833" s="9" t="s">
        <v>86</v>
      </c>
      <c r="I833" s="11">
        <v>10</v>
      </c>
      <c r="J833" s="26">
        <v>30848.5</v>
      </c>
      <c r="K833" s="26">
        <v>30805.5</v>
      </c>
      <c r="L833" s="26">
        <v>30896</v>
      </c>
      <c r="M833" s="26">
        <v>30805.5</v>
      </c>
      <c r="N833" s="27">
        <f t="shared" si="24"/>
        <v>43</v>
      </c>
      <c r="O833" s="18">
        <v>847.6</v>
      </c>
      <c r="P833" s="18">
        <v>12.4</v>
      </c>
      <c r="Q833" s="18">
        <v>-451.2</v>
      </c>
      <c r="R833" s="18">
        <v>853.8</v>
      </c>
      <c r="S833" s="18">
        <f t="shared" si="25"/>
        <v>203197.75999999949</v>
      </c>
      <c r="T833" s="18">
        <f>MAX(0,MAX($S$7:S833))-S833</f>
        <v>721.47999999998137</v>
      </c>
      <c r="U833" s="9" t="s">
        <v>30</v>
      </c>
      <c r="V833" s="11">
        <v>3</v>
      </c>
    </row>
    <row r="834" spans="1:22" x14ac:dyDescent="0.25">
      <c r="A834" s="11">
        <v>828</v>
      </c>
      <c r="B834" s="25">
        <v>46293</v>
      </c>
      <c r="C834" s="9" t="s">
        <v>110</v>
      </c>
      <c r="D834" s="25">
        <v>46293</v>
      </c>
      <c r="E834" s="9" t="s">
        <v>129</v>
      </c>
      <c r="F834" s="9" t="s">
        <v>89</v>
      </c>
      <c r="G834" s="9" t="s">
        <v>15</v>
      </c>
      <c r="H834" s="9" t="s">
        <v>86</v>
      </c>
      <c r="I834" s="11">
        <v>10</v>
      </c>
      <c r="J834" s="26">
        <v>30521.25</v>
      </c>
      <c r="K834" s="26">
        <v>30361.25</v>
      </c>
      <c r="L834" s="26">
        <v>30601.5</v>
      </c>
      <c r="M834" s="26">
        <v>30361.26</v>
      </c>
      <c r="N834" s="27">
        <f t="shared" si="24"/>
        <v>160</v>
      </c>
      <c r="O834" s="18">
        <v>3187.6</v>
      </c>
      <c r="P834" s="18">
        <v>12.4</v>
      </c>
      <c r="Q834" s="18">
        <v>-1601.2</v>
      </c>
      <c r="R834" s="18">
        <v>3193.8</v>
      </c>
      <c r="S834" s="18">
        <f t="shared" si="25"/>
        <v>206385.35999999949</v>
      </c>
      <c r="T834" s="18">
        <f>MAX(0,MAX($S$7:S834))-S834</f>
        <v>0</v>
      </c>
      <c r="U834" s="9" t="s">
        <v>30</v>
      </c>
      <c r="V834" s="11">
        <v>7</v>
      </c>
    </row>
    <row r="835" spans="1:22" x14ac:dyDescent="0.25">
      <c r="A835" s="11">
        <v>829</v>
      </c>
      <c r="B835" s="25">
        <v>46300</v>
      </c>
      <c r="C835" s="9" t="s">
        <v>94</v>
      </c>
      <c r="D835" s="25">
        <v>46300</v>
      </c>
      <c r="E835" s="9" t="s">
        <v>140</v>
      </c>
      <c r="F835" s="9" t="s">
        <v>85</v>
      </c>
      <c r="G835" s="9" t="s">
        <v>13</v>
      </c>
      <c r="H835" s="9" t="s">
        <v>86</v>
      </c>
      <c r="I835" s="11">
        <v>6</v>
      </c>
      <c r="J835" s="26">
        <v>31231.25</v>
      </c>
      <c r="K835" s="26">
        <v>31335</v>
      </c>
      <c r="L835" s="26">
        <v>31151</v>
      </c>
      <c r="M835" s="26">
        <v>31335</v>
      </c>
      <c r="N835" s="27">
        <f t="shared" si="24"/>
        <v>103.75</v>
      </c>
      <c r="O835" s="18">
        <v>1237.56</v>
      </c>
      <c r="P835" s="18">
        <v>7.44</v>
      </c>
      <c r="Q835" s="18">
        <v>-477.72</v>
      </c>
      <c r="R835" s="18">
        <v>1241.28</v>
      </c>
      <c r="S835" s="18">
        <f t="shared" si="25"/>
        <v>207622.91999999949</v>
      </c>
      <c r="T835" s="18">
        <f>MAX(0,MAX($S$7:S835))-S835</f>
        <v>0</v>
      </c>
      <c r="U835" s="9" t="s">
        <v>30</v>
      </c>
      <c r="V835" s="11">
        <v>56</v>
      </c>
    </row>
    <row r="836" spans="1:22" x14ac:dyDescent="0.25">
      <c r="A836" s="11">
        <v>830</v>
      </c>
      <c r="B836" s="25">
        <v>46307</v>
      </c>
      <c r="C836" s="9" t="s">
        <v>94</v>
      </c>
      <c r="D836" s="25">
        <v>46307</v>
      </c>
      <c r="E836" s="9" t="s">
        <v>117</v>
      </c>
      <c r="F836" s="9" t="s">
        <v>89</v>
      </c>
      <c r="G836" s="9" t="s">
        <v>15</v>
      </c>
      <c r="H836" s="9" t="s">
        <v>86</v>
      </c>
      <c r="I836" s="11">
        <v>10</v>
      </c>
      <c r="J836" s="26">
        <v>30877.25</v>
      </c>
      <c r="K836" s="26">
        <v>30940.75</v>
      </c>
      <c r="L836" s="26">
        <v>30940.5</v>
      </c>
      <c r="M836" s="26">
        <v>30768.82</v>
      </c>
      <c r="N836" s="27">
        <f t="shared" si="24"/>
        <v>-63.5</v>
      </c>
      <c r="O836" s="18">
        <v>-1282.4000000000001</v>
      </c>
      <c r="P836" s="18">
        <v>12.4</v>
      </c>
      <c r="Q836" s="18">
        <v>-1276.2</v>
      </c>
      <c r="R836" s="18">
        <v>383.8</v>
      </c>
      <c r="S836" s="18">
        <f t="shared" si="25"/>
        <v>206340.51999999949</v>
      </c>
      <c r="T836" s="18">
        <f>MAX(0,MAX($S$7:S836))-S836</f>
        <v>1282.3999999999942</v>
      </c>
      <c r="U836" s="9" t="s">
        <v>32</v>
      </c>
      <c r="V836" s="11">
        <v>16</v>
      </c>
    </row>
    <row r="837" spans="1:22" x14ac:dyDescent="0.25">
      <c r="A837" s="11">
        <v>831</v>
      </c>
      <c r="B837" s="25">
        <v>46315</v>
      </c>
      <c r="C837" s="9" t="s">
        <v>143</v>
      </c>
      <c r="D837" s="25">
        <v>46315</v>
      </c>
      <c r="E837" s="9" t="s">
        <v>136</v>
      </c>
      <c r="F837" s="9" t="s">
        <v>89</v>
      </c>
      <c r="G837" s="9" t="s">
        <v>17</v>
      </c>
      <c r="H837" s="9" t="s">
        <v>86</v>
      </c>
      <c r="I837" s="11">
        <v>2</v>
      </c>
      <c r="J837" s="26">
        <v>29743.25</v>
      </c>
      <c r="K837" s="26">
        <v>29665</v>
      </c>
      <c r="L837" s="26">
        <v>29823.5</v>
      </c>
      <c r="M837" s="26">
        <v>29665</v>
      </c>
      <c r="N837" s="27">
        <f t="shared" si="24"/>
        <v>78.25</v>
      </c>
      <c r="O837" s="18">
        <v>310.52</v>
      </c>
      <c r="P837" s="18">
        <v>2.48</v>
      </c>
      <c r="Q837" s="18">
        <v>-236.24</v>
      </c>
      <c r="R837" s="18">
        <v>311.76</v>
      </c>
      <c r="S837" s="18">
        <f t="shared" si="25"/>
        <v>206651.03999999948</v>
      </c>
      <c r="T837" s="18">
        <f>MAX(0,MAX($S$7:S837))-S837</f>
        <v>971.88000000000466</v>
      </c>
      <c r="U837" s="9" t="s">
        <v>30</v>
      </c>
      <c r="V837" s="11">
        <v>50</v>
      </c>
    </row>
    <row r="838" spans="1:22" x14ac:dyDescent="0.25">
      <c r="A838" s="11">
        <v>832</v>
      </c>
      <c r="B838" s="25">
        <v>46316</v>
      </c>
      <c r="C838" s="9" t="s">
        <v>100</v>
      </c>
      <c r="D838" s="25">
        <v>46316</v>
      </c>
      <c r="E838" s="9" t="s">
        <v>114</v>
      </c>
      <c r="F838" s="9" t="s">
        <v>89</v>
      </c>
      <c r="G838" s="9" t="s">
        <v>21</v>
      </c>
      <c r="H838" s="9" t="s">
        <v>102</v>
      </c>
      <c r="I838" s="11">
        <v>6</v>
      </c>
      <c r="J838" s="26">
        <v>29820.25</v>
      </c>
      <c r="K838" s="26">
        <v>29914.25</v>
      </c>
      <c r="L838" s="26">
        <v>29914</v>
      </c>
      <c r="M838" s="26">
        <v>29688</v>
      </c>
      <c r="N838" s="27">
        <f t="shared" si="24"/>
        <v>-94</v>
      </c>
      <c r="O838" s="18">
        <v>-1135.44</v>
      </c>
      <c r="P838" s="18">
        <v>7.44</v>
      </c>
      <c r="Q838" s="18">
        <v>-1131.72</v>
      </c>
      <c r="R838" s="18">
        <v>215.28</v>
      </c>
      <c r="S838" s="18">
        <f t="shared" si="25"/>
        <v>205515.59999999948</v>
      </c>
      <c r="T838" s="18">
        <f>MAX(0,MAX($S$7:S838))-S838</f>
        <v>2107.320000000007</v>
      </c>
      <c r="U838" s="9" t="s">
        <v>32</v>
      </c>
      <c r="V838" s="11">
        <v>1</v>
      </c>
    </row>
    <row r="839" spans="1:22" x14ac:dyDescent="0.25">
      <c r="A839" s="11">
        <v>833</v>
      </c>
      <c r="B839" s="25">
        <v>46316</v>
      </c>
      <c r="C839" s="9" t="s">
        <v>108</v>
      </c>
      <c r="D839" s="25">
        <v>46316</v>
      </c>
      <c r="E839" s="9" t="s">
        <v>140</v>
      </c>
      <c r="F839" s="9" t="s">
        <v>89</v>
      </c>
      <c r="G839" s="9" t="s">
        <v>17</v>
      </c>
      <c r="H839" s="9" t="s">
        <v>96</v>
      </c>
      <c r="I839" s="11">
        <v>2</v>
      </c>
      <c r="J839" s="26">
        <v>30020.5</v>
      </c>
      <c r="K839" s="26">
        <v>29947.5</v>
      </c>
      <c r="L839" s="26">
        <v>30100.75</v>
      </c>
      <c r="M839" s="26">
        <v>29947.54</v>
      </c>
      <c r="N839" s="27">
        <f t="shared" si="24"/>
        <v>73</v>
      </c>
      <c r="O839" s="18">
        <v>289.52</v>
      </c>
      <c r="P839" s="18">
        <v>2.48</v>
      </c>
      <c r="Q839" s="18">
        <v>-67.239999999999995</v>
      </c>
      <c r="R839" s="18">
        <v>290.76</v>
      </c>
      <c r="S839" s="18">
        <f t="shared" si="25"/>
        <v>205805.11999999947</v>
      </c>
      <c r="T839" s="18">
        <f>MAX(0,MAX($S$7:S839))-S839</f>
        <v>1817.8000000000175</v>
      </c>
      <c r="U839" s="9" t="s">
        <v>30</v>
      </c>
      <c r="V839" s="11">
        <v>3</v>
      </c>
    </row>
    <row r="840" spans="1:22" x14ac:dyDescent="0.25">
      <c r="A840" s="11">
        <v>834</v>
      </c>
      <c r="B840" s="25">
        <v>46317</v>
      </c>
      <c r="C840" s="9" t="s">
        <v>94</v>
      </c>
      <c r="D840" s="25">
        <v>46317</v>
      </c>
      <c r="E840" s="9" t="s">
        <v>101</v>
      </c>
      <c r="F840" s="9" t="s">
        <v>89</v>
      </c>
      <c r="G840" s="9" t="s">
        <v>15</v>
      </c>
      <c r="H840" s="9" t="s">
        <v>86</v>
      </c>
      <c r="I840" s="11">
        <v>6</v>
      </c>
      <c r="J840" s="26">
        <v>29402</v>
      </c>
      <c r="K840" s="26">
        <v>29321.75</v>
      </c>
      <c r="L840" s="26">
        <v>29482.25</v>
      </c>
      <c r="M840" s="26">
        <v>29321.84</v>
      </c>
      <c r="N840" s="27">
        <f t="shared" si="24"/>
        <v>80.25</v>
      </c>
      <c r="O840" s="18">
        <v>955.56</v>
      </c>
      <c r="P840" s="18">
        <v>7.44</v>
      </c>
      <c r="Q840" s="18">
        <v>-231.72</v>
      </c>
      <c r="R840" s="18">
        <v>959.28</v>
      </c>
      <c r="S840" s="18">
        <f t="shared" si="25"/>
        <v>206760.67999999947</v>
      </c>
      <c r="T840" s="18">
        <f>MAX(0,MAX($S$7:S840))-S840</f>
        <v>862.24000000001979</v>
      </c>
      <c r="U840" s="9" t="s">
        <v>30</v>
      </c>
      <c r="V840" s="11">
        <v>2</v>
      </c>
    </row>
    <row r="841" spans="1:22" x14ac:dyDescent="0.25">
      <c r="A841" s="11">
        <v>835</v>
      </c>
      <c r="B841" s="25">
        <v>46321</v>
      </c>
      <c r="C841" s="9" t="s">
        <v>100</v>
      </c>
      <c r="D841" s="25">
        <v>46321</v>
      </c>
      <c r="E841" s="9" t="s">
        <v>98</v>
      </c>
      <c r="F841" s="9" t="s">
        <v>89</v>
      </c>
      <c r="G841" s="9" t="s">
        <v>21</v>
      </c>
      <c r="H841" s="9" t="s">
        <v>102</v>
      </c>
      <c r="I841" s="11">
        <v>6</v>
      </c>
      <c r="J841" s="26">
        <v>29227.75</v>
      </c>
      <c r="K841" s="26">
        <v>29335.25</v>
      </c>
      <c r="L841" s="26">
        <v>29335</v>
      </c>
      <c r="M841" s="26">
        <v>29122.25</v>
      </c>
      <c r="N841" s="27">
        <f t="shared" si="24"/>
        <v>-107.5</v>
      </c>
      <c r="O841" s="18">
        <v>-1297.44</v>
      </c>
      <c r="P841" s="18">
        <v>7.44</v>
      </c>
      <c r="Q841" s="18">
        <v>-1293.72</v>
      </c>
      <c r="R841" s="18">
        <v>665.28</v>
      </c>
      <c r="S841" s="18">
        <f t="shared" si="25"/>
        <v>205463.23999999947</v>
      </c>
      <c r="T841" s="18">
        <f>MAX(0,MAX($S$7:S841))-S841</f>
        <v>2159.6800000000221</v>
      </c>
      <c r="U841" s="9" t="s">
        <v>32</v>
      </c>
      <c r="V841" s="11">
        <v>7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1"/>
  <sheetViews>
    <sheetView showGridLines="0" zoomScaleNormal="100" workbookViewId="0">
      <pane ySplit="6" topLeftCell="A415" activePane="bottomLeft" state="frozen"/>
      <selection pane="bottomLeft" activeCell="A6" sqref="A6"/>
    </sheetView>
  </sheetViews>
  <sheetFormatPr defaultColWidth="8.7109375" defaultRowHeight="15" x14ac:dyDescent="0.25"/>
  <cols>
    <col min="1" max="1" width="13" customWidth="1"/>
    <col min="2" max="2" width="12" customWidth="1"/>
    <col min="3" max="3" width="50" customWidth="1"/>
    <col min="4" max="4" width="17" customWidth="1"/>
    <col min="5" max="5" width="12" customWidth="1"/>
  </cols>
  <sheetData>
    <row r="1" spans="1:5" ht="15" customHeight="1" x14ac:dyDescent="0.25"/>
    <row r="2" spans="1:5" ht="18" customHeight="1" x14ac:dyDescent="0.3">
      <c r="A2" s="1" t="s">
        <v>168</v>
      </c>
    </row>
    <row r="3" spans="1:5" ht="15" customHeight="1" x14ac:dyDescent="0.25">
      <c r="A3" s="2" t="s">
        <v>169</v>
      </c>
    </row>
    <row r="4" spans="1:5" ht="15" customHeight="1" x14ac:dyDescent="0.25"/>
    <row r="5" spans="1:5" ht="15" customHeight="1" x14ac:dyDescent="0.25"/>
    <row r="6" spans="1:5" x14ac:dyDescent="0.25">
      <c r="A6" s="4" t="s">
        <v>170</v>
      </c>
      <c r="B6" s="3" t="s">
        <v>171</v>
      </c>
      <c r="C6" s="3" t="s">
        <v>172</v>
      </c>
      <c r="D6" s="3" t="s">
        <v>173</v>
      </c>
      <c r="E6" s="3" t="s">
        <v>174</v>
      </c>
    </row>
    <row r="7" spans="1:5" x14ac:dyDescent="0.25">
      <c r="A7" s="25">
        <v>43594</v>
      </c>
      <c r="B7" s="9" t="s">
        <v>175</v>
      </c>
      <c r="C7" s="9" t="s">
        <v>176</v>
      </c>
      <c r="D7" s="9" t="s">
        <v>177</v>
      </c>
      <c r="E7" s="9" t="s">
        <v>178</v>
      </c>
    </row>
    <row r="8" spans="1:5" x14ac:dyDescent="0.25">
      <c r="A8" s="25">
        <v>43595</v>
      </c>
      <c r="B8" s="9" t="s">
        <v>179</v>
      </c>
      <c r="C8" s="9" t="s">
        <v>180</v>
      </c>
      <c r="D8" s="9" t="s">
        <v>177</v>
      </c>
      <c r="E8" s="9" t="s">
        <v>178</v>
      </c>
    </row>
    <row r="9" spans="1:5" x14ac:dyDescent="0.25">
      <c r="A9" s="25">
        <v>43602</v>
      </c>
      <c r="B9" s="9" t="s">
        <v>179</v>
      </c>
      <c r="C9" s="9" t="s">
        <v>181</v>
      </c>
      <c r="D9" s="9" t="s">
        <v>87</v>
      </c>
      <c r="E9" s="9" t="s">
        <v>178</v>
      </c>
    </row>
    <row r="10" spans="1:5" x14ac:dyDescent="0.25">
      <c r="A10" s="25">
        <v>43615</v>
      </c>
      <c r="B10" s="9" t="s">
        <v>175</v>
      </c>
      <c r="C10" s="9" t="s">
        <v>182</v>
      </c>
      <c r="D10" s="9" t="s">
        <v>177</v>
      </c>
      <c r="E10" s="9" t="s">
        <v>178</v>
      </c>
    </row>
    <row r="11" spans="1:5" x14ac:dyDescent="0.25">
      <c r="A11" s="25">
        <v>43616</v>
      </c>
      <c r="B11" s="9" t="s">
        <v>179</v>
      </c>
      <c r="C11" s="9" t="s">
        <v>183</v>
      </c>
      <c r="D11" s="9" t="s">
        <v>87</v>
      </c>
      <c r="E11" s="9" t="s">
        <v>178</v>
      </c>
    </row>
    <row r="12" spans="1:5" x14ac:dyDescent="0.25">
      <c r="A12" s="25">
        <v>43623</v>
      </c>
      <c r="B12" s="9" t="s">
        <v>179</v>
      </c>
      <c r="C12" s="9" t="s">
        <v>184</v>
      </c>
      <c r="D12" s="9" t="s">
        <v>177</v>
      </c>
      <c r="E12" s="9" t="s">
        <v>178</v>
      </c>
    </row>
    <row r="13" spans="1:5" x14ac:dyDescent="0.25">
      <c r="A13" s="25">
        <v>43627</v>
      </c>
      <c r="B13" s="9" t="s">
        <v>185</v>
      </c>
      <c r="C13" s="9" t="s">
        <v>176</v>
      </c>
      <c r="D13" s="9" t="s">
        <v>177</v>
      </c>
      <c r="E13" s="9" t="s">
        <v>178</v>
      </c>
    </row>
    <row r="14" spans="1:5" x14ac:dyDescent="0.25">
      <c r="A14" s="25">
        <v>43628</v>
      </c>
      <c r="B14" s="9" t="s">
        <v>186</v>
      </c>
      <c r="C14" s="9" t="s">
        <v>180</v>
      </c>
      <c r="D14" s="9" t="s">
        <v>177</v>
      </c>
      <c r="E14" s="9" t="s">
        <v>178</v>
      </c>
    </row>
    <row r="15" spans="1:5" x14ac:dyDescent="0.25">
      <c r="A15" s="25">
        <v>43630</v>
      </c>
      <c r="B15" s="9" t="s">
        <v>179</v>
      </c>
      <c r="C15" s="9" t="s">
        <v>181</v>
      </c>
      <c r="D15" s="9" t="s">
        <v>87</v>
      </c>
      <c r="E15" s="9" t="s">
        <v>178</v>
      </c>
    </row>
    <row r="16" spans="1:5" x14ac:dyDescent="0.25">
      <c r="A16" s="25">
        <v>43635</v>
      </c>
      <c r="B16" s="9" t="s">
        <v>186</v>
      </c>
      <c r="C16" s="9" t="s">
        <v>187</v>
      </c>
      <c r="D16" s="9" t="s">
        <v>115</v>
      </c>
      <c r="E16" s="9" t="s">
        <v>178</v>
      </c>
    </row>
    <row r="17" spans="1:5" x14ac:dyDescent="0.25">
      <c r="A17" s="25">
        <v>43643</v>
      </c>
      <c r="B17" s="9" t="s">
        <v>175</v>
      </c>
      <c r="C17" s="9" t="s">
        <v>188</v>
      </c>
      <c r="D17" s="9" t="s">
        <v>177</v>
      </c>
      <c r="E17" s="9" t="s">
        <v>178</v>
      </c>
    </row>
    <row r="18" spans="1:5" x14ac:dyDescent="0.25">
      <c r="A18" s="25">
        <v>43644</v>
      </c>
      <c r="B18" s="9" t="s">
        <v>179</v>
      </c>
      <c r="C18" s="9" t="s">
        <v>183</v>
      </c>
      <c r="D18" s="9" t="s">
        <v>87</v>
      </c>
      <c r="E18" s="9" t="s">
        <v>178</v>
      </c>
    </row>
    <row r="19" spans="1:5" x14ac:dyDescent="0.25">
      <c r="A19" s="25">
        <v>43651</v>
      </c>
      <c r="B19" s="9" t="s">
        <v>179</v>
      </c>
      <c r="C19" s="9" t="s">
        <v>184</v>
      </c>
      <c r="D19" s="9" t="s">
        <v>177</v>
      </c>
      <c r="E19" s="9" t="s">
        <v>178</v>
      </c>
    </row>
    <row r="20" spans="1:5" x14ac:dyDescent="0.25">
      <c r="A20" s="25">
        <v>43657</v>
      </c>
      <c r="B20" s="9" t="s">
        <v>175</v>
      </c>
      <c r="C20" s="9" t="s">
        <v>180</v>
      </c>
      <c r="D20" s="9" t="s">
        <v>177</v>
      </c>
      <c r="E20" s="9" t="s">
        <v>178</v>
      </c>
    </row>
    <row r="21" spans="1:5" x14ac:dyDescent="0.25">
      <c r="A21" s="25">
        <v>43658</v>
      </c>
      <c r="B21" s="9" t="s">
        <v>179</v>
      </c>
      <c r="C21" s="9" t="s">
        <v>176</v>
      </c>
      <c r="D21" s="9" t="s">
        <v>177</v>
      </c>
      <c r="E21" s="9" t="s">
        <v>178</v>
      </c>
    </row>
    <row r="22" spans="1:5" x14ac:dyDescent="0.25">
      <c r="A22" s="25">
        <v>43665</v>
      </c>
      <c r="B22" s="9" t="s">
        <v>179</v>
      </c>
      <c r="C22" s="9" t="s">
        <v>181</v>
      </c>
      <c r="D22" s="9" t="s">
        <v>87</v>
      </c>
      <c r="E22" s="9" t="s">
        <v>178</v>
      </c>
    </row>
    <row r="23" spans="1:5" x14ac:dyDescent="0.25">
      <c r="A23" s="25">
        <v>43672</v>
      </c>
      <c r="B23" s="9" t="s">
        <v>179</v>
      </c>
      <c r="C23" s="9" t="s">
        <v>189</v>
      </c>
      <c r="D23" s="9" t="s">
        <v>177</v>
      </c>
      <c r="E23" s="9" t="s">
        <v>178</v>
      </c>
    </row>
    <row r="24" spans="1:5" x14ac:dyDescent="0.25">
      <c r="A24" s="25">
        <v>43677</v>
      </c>
      <c r="B24" s="9" t="s">
        <v>186</v>
      </c>
      <c r="C24" s="9" t="s">
        <v>187</v>
      </c>
      <c r="D24" s="9" t="s">
        <v>115</v>
      </c>
      <c r="E24" s="9" t="s">
        <v>178</v>
      </c>
    </row>
    <row r="25" spans="1:5" x14ac:dyDescent="0.25">
      <c r="A25" s="25">
        <v>43679</v>
      </c>
      <c r="B25" s="9" t="s">
        <v>179</v>
      </c>
      <c r="C25" s="9" t="s">
        <v>190</v>
      </c>
      <c r="D25" s="9" t="s">
        <v>191</v>
      </c>
      <c r="E25" s="9" t="s">
        <v>178</v>
      </c>
    </row>
    <row r="26" spans="1:5" x14ac:dyDescent="0.25">
      <c r="A26" s="25">
        <v>43686</v>
      </c>
      <c r="B26" s="9" t="s">
        <v>179</v>
      </c>
      <c r="C26" s="9" t="s">
        <v>176</v>
      </c>
      <c r="D26" s="9" t="s">
        <v>177</v>
      </c>
      <c r="E26" s="9" t="s">
        <v>178</v>
      </c>
    </row>
    <row r="27" spans="1:5" x14ac:dyDescent="0.25">
      <c r="A27" s="25">
        <v>43690</v>
      </c>
      <c r="B27" s="9" t="s">
        <v>185</v>
      </c>
      <c r="C27" s="9" t="s">
        <v>180</v>
      </c>
      <c r="D27" s="9" t="s">
        <v>177</v>
      </c>
      <c r="E27" s="9" t="s">
        <v>178</v>
      </c>
    </row>
    <row r="28" spans="1:5" x14ac:dyDescent="0.25">
      <c r="A28" s="25">
        <v>43693</v>
      </c>
      <c r="B28" s="9" t="s">
        <v>179</v>
      </c>
      <c r="C28" s="9" t="s">
        <v>181</v>
      </c>
      <c r="D28" s="9" t="s">
        <v>87</v>
      </c>
      <c r="E28" s="9" t="s">
        <v>178</v>
      </c>
    </row>
    <row r="29" spans="1:5" x14ac:dyDescent="0.25">
      <c r="A29" s="25">
        <v>43706</v>
      </c>
      <c r="B29" s="9" t="s">
        <v>175</v>
      </c>
      <c r="C29" s="9" t="s">
        <v>182</v>
      </c>
      <c r="D29" s="9" t="s">
        <v>177</v>
      </c>
      <c r="E29" s="9" t="s">
        <v>178</v>
      </c>
    </row>
    <row r="30" spans="1:5" x14ac:dyDescent="0.25">
      <c r="A30" s="25">
        <v>43707</v>
      </c>
      <c r="B30" s="9" t="s">
        <v>179</v>
      </c>
      <c r="C30" s="9" t="s">
        <v>183</v>
      </c>
      <c r="D30" s="9" t="s">
        <v>87</v>
      </c>
      <c r="E30" s="9" t="s">
        <v>178</v>
      </c>
    </row>
    <row r="31" spans="1:5" x14ac:dyDescent="0.25">
      <c r="A31" s="25">
        <v>43714</v>
      </c>
      <c r="B31" s="9" t="s">
        <v>179</v>
      </c>
      <c r="C31" s="9" t="s">
        <v>184</v>
      </c>
      <c r="D31" s="9" t="s">
        <v>177</v>
      </c>
      <c r="E31" s="9" t="s">
        <v>178</v>
      </c>
    </row>
    <row r="32" spans="1:5" x14ac:dyDescent="0.25">
      <c r="A32" s="25">
        <v>43719</v>
      </c>
      <c r="B32" s="9" t="s">
        <v>186</v>
      </c>
      <c r="C32" s="9" t="s">
        <v>176</v>
      </c>
      <c r="D32" s="9" t="s">
        <v>177</v>
      </c>
      <c r="E32" s="9" t="s">
        <v>178</v>
      </c>
    </row>
    <row r="33" spans="1:5" x14ac:dyDescent="0.25">
      <c r="A33" s="25">
        <v>43720</v>
      </c>
      <c r="B33" s="9" t="s">
        <v>175</v>
      </c>
      <c r="C33" s="9" t="s">
        <v>180</v>
      </c>
      <c r="D33" s="9" t="s">
        <v>177</v>
      </c>
      <c r="E33" s="9" t="s">
        <v>178</v>
      </c>
    </row>
    <row r="34" spans="1:5" x14ac:dyDescent="0.25">
      <c r="A34" s="25">
        <v>43721</v>
      </c>
      <c r="B34" s="9" t="s">
        <v>179</v>
      </c>
      <c r="C34" s="9" t="s">
        <v>181</v>
      </c>
      <c r="D34" s="9" t="s">
        <v>87</v>
      </c>
      <c r="E34" s="9" t="s">
        <v>178</v>
      </c>
    </row>
    <row r="35" spans="1:5" x14ac:dyDescent="0.25">
      <c r="A35" s="25">
        <v>43726</v>
      </c>
      <c r="B35" s="9" t="s">
        <v>186</v>
      </c>
      <c r="C35" s="9" t="s">
        <v>187</v>
      </c>
      <c r="D35" s="9" t="s">
        <v>115</v>
      </c>
      <c r="E35" s="9" t="s">
        <v>178</v>
      </c>
    </row>
    <row r="36" spans="1:5" x14ac:dyDescent="0.25">
      <c r="A36" s="25">
        <v>43734</v>
      </c>
      <c r="B36" s="9" t="s">
        <v>175</v>
      </c>
      <c r="C36" s="9" t="s">
        <v>188</v>
      </c>
      <c r="D36" s="9" t="s">
        <v>177</v>
      </c>
      <c r="E36" s="9" t="s">
        <v>178</v>
      </c>
    </row>
    <row r="37" spans="1:5" x14ac:dyDescent="0.25">
      <c r="A37" s="25">
        <v>43735</v>
      </c>
      <c r="B37" s="9" t="s">
        <v>179</v>
      </c>
      <c r="C37" s="9" t="s">
        <v>183</v>
      </c>
      <c r="D37" s="9" t="s">
        <v>87</v>
      </c>
      <c r="E37" s="9" t="s">
        <v>178</v>
      </c>
    </row>
    <row r="38" spans="1:5" x14ac:dyDescent="0.25">
      <c r="A38" s="25">
        <v>43742</v>
      </c>
      <c r="B38" s="9" t="s">
        <v>179</v>
      </c>
      <c r="C38" s="9" t="s">
        <v>184</v>
      </c>
      <c r="D38" s="9" t="s">
        <v>177</v>
      </c>
      <c r="E38" s="9" t="s">
        <v>178</v>
      </c>
    </row>
    <row r="39" spans="1:5" x14ac:dyDescent="0.25">
      <c r="A39" s="25">
        <v>43746</v>
      </c>
      <c r="B39" s="9" t="s">
        <v>185</v>
      </c>
      <c r="C39" s="9" t="s">
        <v>176</v>
      </c>
      <c r="D39" s="9" t="s">
        <v>177</v>
      </c>
      <c r="E39" s="9" t="s">
        <v>178</v>
      </c>
    </row>
    <row r="40" spans="1:5" x14ac:dyDescent="0.25">
      <c r="A40" s="25">
        <v>43748</v>
      </c>
      <c r="B40" s="9" t="s">
        <v>175</v>
      </c>
      <c r="C40" s="9" t="s">
        <v>180</v>
      </c>
      <c r="D40" s="9" t="s">
        <v>177</v>
      </c>
      <c r="E40" s="9" t="s">
        <v>178</v>
      </c>
    </row>
    <row r="41" spans="1:5" x14ac:dyDescent="0.25">
      <c r="A41" s="25">
        <v>43749</v>
      </c>
      <c r="B41" s="9" t="s">
        <v>179</v>
      </c>
      <c r="C41" s="9" t="s">
        <v>181</v>
      </c>
      <c r="D41" s="9" t="s">
        <v>87</v>
      </c>
      <c r="E41" s="9" t="s">
        <v>178</v>
      </c>
    </row>
    <row r="42" spans="1:5" x14ac:dyDescent="0.25">
      <c r="A42" s="25">
        <v>43763</v>
      </c>
      <c r="B42" s="9" t="s">
        <v>179</v>
      </c>
      <c r="C42" s="9" t="s">
        <v>183</v>
      </c>
      <c r="D42" s="9" t="s">
        <v>87</v>
      </c>
      <c r="E42" s="9" t="s">
        <v>178</v>
      </c>
    </row>
    <row r="43" spans="1:5" x14ac:dyDescent="0.25">
      <c r="A43" s="25">
        <v>43768</v>
      </c>
      <c r="B43" s="9" t="s">
        <v>186</v>
      </c>
      <c r="C43" s="9" t="s">
        <v>192</v>
      </c>
      <c r="D43" s="9" t="s">
        <v>193</v>
      </c>
      <c r="E43" s="9" t="s">
        <v>178</v>
      </c>
    </row>
    <row r="44" spans="1:5" x14ac:dyDescent="0.25">
      <c r="A44" s="25">
        <v>43770</v>
      </c>
      <c r="B44" s="9" t="s">
        <v>179</v>
      </c>
      <c r="C44" s="9" t="s">
        <v>184</v>
      </c>
      <c r="D44" s="9" t="s">
        <v>177</v>
      </c>
      <c r="E44" s="9" t="s">
        <v>178</v>
      </c>
    </row>
    <row r="45" spans="1:5" x14ac:dyDescent="0.25">
      <c r="A45" s="25">
        <v>43777</v>
      </c>
      <c r="B45" s="9" t="s">
        <v>179</v>
      </c>
      <c r="C45" s="9" t="s">
        <v>181</v>
      </c>
      <c r="D45" s="9" t="s">
        <v>87</v>
      </c>
      <c r="E45" s="9" t="s">
        <v>178</v>
      </c>
    </row>
    <row r="46" spans="1:5" x14ac:dyDescent="0.25">
      <c r="A46" s="25">
        <v>43782</v>
      </c>
      <c r="B46" s="9" t="s">
        <v>186</v>
      </c>
      <c r="C46" s="9" t="s">
        <v>180</v>
      </c>
      <c r="D46" s="9" t="s">
        <v>177</v>
      </c>
      <c r="E46" s="9" t="s">
        <v>178</v>
      </c>
    </row>
    <row r="47" spans="1:5" x14ac:dyDescent="0.25">
      <c r="A47" s="25">
        <v>43783</v>
      </c>
      <c r="B47" s="9" t="s">
        <v>175</v>
      </c>
      <c r="C47" s="9" t="s">
        <v>176</v>
      </c>
      <c r="D47" s="9" t="s">
        <v>177</v>
      </c>
      <c r="E47" s="9" t="s">
        <v>178</v>
      </c>
    </row>
    <row r="48" spans="1:5" x14ac:dyDescent="0.25">
      <c r="A48" s="25">
        <v>43791</v>
      </c>
      <c r="B48" s="9" t="s">
        <v>179</v>
      </c>
      <c r="C48" s="9" t="s">
        <v>183</v>
      </c>
      <c r="D48" s="9" t="s">
        <v>87</v>
      </c>
      <c r="E48" s="9" t="s">
        <v>178</v>
      </c>
    </row>
    <row r="49" spans="1:5" x14ac:dyDescent="0.25">
      <c r="A49" s="25">
        <v>43796</v>
      </c>
      <c r="B49" s="9" t="s">
        <v>186</v>
      </c>
      <c r="C49" s="9" t="s">
        <v>182</v>
      </c>
      <c r="D49" s="9" t="s">
        <v>177</v>
      </c>
      <c r="E49" s="9" t="s">
        <v>178</v>
      </c>
    </row>
    <row r="50" spans="1:5" x14ac:dyDescent="0.25">
      <c r="A50" s="25">
        <v>43805</v>
      </c>
      <c r="B50" s="9" t="s">
        <v>179</v>
      </c>
      <c r="C50" s="9" t="s">
        <v>194</v>
      </c>
      <c r="D50" s="9" t="s">
        <v>191</v>
      </c>
      <c r="E50" s="9" t="s">
        <v>178</v>
      </c>
    </row>
    <row r="51" spans="1:5" x14ac:dyDescent="0.25">
      <c r="A51" s="25">
        <v>43810</v>
      </c>
      <c r="B51" s="9" t="s">
        <v>186</v>
      </c>
      <c r="C51" s="9" t="s">
        <v>195</v>
      </c>
      <c r="D51" s="9" t="s">
        <v>193</v>
      </c>
      <c r="E51" s="9" t="s">
        <v>178</v>
      </c>
    </row>
    <row r="52" spans="1:5" x14ac:dyDescent="0.25">
      <c r="A52" s="25">
        <v>43811</v>
      </c>
      <c r="B52" s="9" t="s">
        <v>175</v>
      </c>
      <c r="C52" s="9" t="s">
        <v>176</v>
      </c>
      <c r="D52" s="9" t="s">
        <v>177</v>
      </c>
      <c r="E52" s="9" t="s">
        <v>178</v>
      </c>
    </row>
    <row r="53" spans="1:5" x14ac:dyDescent="0.25">
      <c r="A53" s="25">
        <v>43819</v>
      </c>
      <c r="B53" s="9" t="s">
        <v>179</v>
      </c>
      <c r="C53" s="9" t="s">
        <v>196</v>
      </c>
      <c r="D53" s="9" t="s">
        <v>191</v>
      </c>
      <c r="E53" s="9" t="s">
        <v>178</v>
      </c>
    </row>
    <row r="54" spans="1:5" x14ac:dyDescent="0.25">
      <c r="A54" s="25">
        <v>43840</v>
      </c>
      <c r="B54" s="9" t="s">
        <v>179</v>
      </c>
      <c r="C54" s="9" t="s">
        <v>184</v>
      </c>
      <c r="D54" s="9" t="s">
        <v>177</v>
      </c>
      <c r="E54" s="9" t="s">
        <v>178</v>
      </c>
    </row>
    <row r="55" spans="1:5" x14ac:dyDescent="0.25">
      <c r="A55" s="25">
        <v>43844</v>
      </c>
      <c r="B55" s="9" t="s">
        <v>185</v>
      </c>
      <c r="C55" s="9" t="s">
        <v>180</v>
      </c>
      <c r="D55" s="9" t="s">
        <v>177</v>
      </c>
      <c r="E55" s="9" t="s">
        <v>178</v>
      </c>
    </row>
    <row r="56" spans="1:5" x14ac:dyDescent="0.25">
      <c r="A56" s="25">
        <v>43845</v>
      </c>
      <c r="B56" s="9" t="s">
        <v>186</v>
      </c>
      <c r="C56" s="9" t="s">
        <v>176</v>
      </c>
      <c r="D56" s="9" t="s">
        <v>177</v>
      </c>
      <c r="E56" s="9" t="s">
        <v>178</v>
      </c>
    </row>
    <row r="57" spans="1:5" x14ac:dyDescent="0.25">
      <c r="A57" s="25">
        <v>43847</v>
      </c>
      <c r="B57" s="9" t="s">
        <v>179</v>
      </c>
      <c r="C57" s="9" t="s">
        <v>181</v>
      </c>
      <c r="D57" s="9" t="s">
        <v>87</v>
      </c>
      <c r="E57" s="9" t="s">
        <v>178</v>
      </c>
    </row>
    <row r="58" spans="1:5" x14ac:dyDescent="0.25">
      <c r="A58" s="25">
        <v>43859</v>
      </c>
      <c r="B58" s="9" t="s">
        <v>186</v>
      </c>
      <c r="C58" s="9" t="s">
        <v>187</v>
      </c>
      <c r="D58" s="9" t="s">
        <v>115</v>
      </c>
      <c r="E58" s="9" t="s">
        <v>178</v>
      </c>
    </row>
    <row r="59" spans="1:5" x14ac:dyDescent="0.25">
      <c r="A59" s="25">
        <v>43860</v>
      </c>
      <c r="B59" s="9" t="s">
        <v>175</v>
      </c>
      <c r="C59" s="9" t="s">
        <v>189</v>
      </c>
      <c r="D59" s="9" t="s">
        <v>177</v>
      </c>
      <c r="E59" s="9" t="s">
        <v>178</v>
      </c>
    </row>
    <row r="60" spans="1:5" x14ac:dyDescent="0.25">
      <c r="A60" s="25">
        <v>43861</v>
      </c>
      <c r="B60" s="9" t="s">
        <v>179</v>
      </c>
      <c r="C60" s="9" t="s">
        <v>183</v>
      </c>
      <c r="D60" s="9" t="s">
        <v>87</v>
      </c>
      <c r="E60" s="9" t="s">
        <v>178</v>
      </c>
    </row>
    <row r="61" spans="1:5" x14ac:dyDescent="0.25">
      <c r="A61" s="25">
        <v>43868</v>
      </c>
      <c r="B61" s="9" t="s">
        <v>179</v>
      </c>
      <c r="C61" s="9" t="s">
        <v>184</v>
      </c>
      <c r="D61" s="9" t="s">
        <v>177</v>
      </c>
      <c r="E61" s="9" t="s">
        <v>178</v>
      </c>
    </row>
    <row r="62" spans="1:5" x14ac:dyDescent="0.25">
      <c r="A62" s="25">
        <v>43874</v>
      </c>
      <c r="B62" s="9" t="s">
        <v>175</v>
      </c>
      <c r="C62" s="9" t="s">
        <v>180</v>
      </c>
      <c r="D62" s="9" t="s">
        <v>177</v>
      </c>
      <c r="E62" s="9" t="s">
        <v>178</v>
      </c>
    </row>
    <row r="63" spans="1:5" x14ac:dyDescent="0.25">
      <c r="A63" s="25">
        <v>43875</v>
      </c>
      <c r="B63" s="9" t="s">
        <v>179</v>
      </c>
      <c r="C63" s="9" t="s">
        <v>181</v>
      </c>
      <c r="D63" s="9" t="s">
        <v>87</v>
      </c>
      <c r="E63" s="9" t="s">
        <v>178</v>
      </c>
    </row>
    <row r="64" spans="1:5" x14ac:dyDescent="0.25">
      <c r="A64" s="25">
        <v>43880</v>
      </c>
      <c r="B64" s="9" t="s">
        <v>186</v>
      </c>
      <c r="C64" s="9" t="s">
        <v>176</v>
      </c>
      <c r="D64" s="9" t="s">
        <v>177</v>
      </c>
      <c r="E64" s="9" t="s">
        <v>178</v>
      </c>
    </row>
    <row r="65" spans="1:5" x14ac:dyDescent="0.25">
      <c r="A65" s="25">
        <v>43888</v>
      </c>
      <c r="B65" s="9" t="s">
        <v>175</v>
      </c>
      <c r="C65" s="9" t="s">
        <v>182</v>
      </c>
      <c r="D65" s="9" t="s">
        <v>177</v>
      </c>
      <c r="E65" s="9" t="s">
        <v>178</v>
      </c>
    </row>
    <row r="66" spans="1:5" x14ac:dyDescent="0.25">
      <c r="A66" s="25">
        <v>43889</v>
      </c>
      <c r="B66" s="9" t="s">
        <v>179</v>
      </c>
      <c r="C66" s="9" t="s">
        <v>183</v>
      </c>
      <c r="D66" s="9" t="s">
        <v>87</v>
      </c>
      <c r="E66" s="9" t="s">
        <v>178</v>
      </c>
    </row>
    <row r="67" spans="1:5" x14ac:dyDescent="0.25">
      <c r="A67" s="25">
        <v>43893</v>
      </c>
      <c r="B67" s="9" t="s">
        <v>185</v>
      </c>
      <c r="C67" s="9" t="s">
        <v>197</v>
      </c>
      <c r="D67" s="9" t="s">
        <v>87</v>
      </c>
      <c r="E67" s="9" t="s">
        <v>178</v>
      </c>
    </row>
    <row r="68" spans="1:5" x14ac:dyDescent="0.25">
      <c r="A68" s="25">
        <v>43896</v>
      </c>
      <c r="B68" s="9" t="s">
        <v>179</v>
      </c>
      <c r="C68" s="9" t="s">
        <v>184</v>
      </c>
      <c r="D68" s="9" t="s">
        <v>177</v>
      </c>
      <c r="E68" s="9" t="s">
        <v>178</v>
      </c>
    </row>
    <row r="69" spans="1:5" x14ac:dyDescent="0.25">
      <c r="A69" s="25">
        <v>43901</v>
      </c>
      <c r="B69" s="9" t="s">
        <v>186</v>
      </c>
      <c r="C69" s="9" t="s">
        <v>180</v>
      </c>
      <c r="D69" s="9" t="s">
        <v>177</v>
      </c>
      <c r="E69" s="9" t="s">
        <v>178</v>
      </c>
    </row>
    <row r="70" spans="1:5" x14ac:dyDescent="0.25">
      <c r="A70" s="25">
        <v>43902</v>
      </c>
      <c r="B70" s="9" t="s">
        <v>175</v>
      </c>
      <c r="C70" s="9" t="s">
        <v>176</v>
      </c>
      <c r="D70" s="9" t="s">
        <v>177</v>
      </c>
      <c r="E70" s="9" t="s">
        <v>178</v>
      </c>
    </row>
    <row r="71" spans="1:5" x14ac:dyDescent="0.25">
      <c r="A71" s="25">
        <v>43903</v>
      </c>
      <c r="B71" s="9" t="s">
        <v>179</v>
      </c>
      <c r="C71" s="9" t="s">
        <v>181</v>
      </c>
      <c r="D71" s="9" t="s">
        <v>87</v>
      </c>
      <c r="E71" s="9" t="s">
        <v>178</v>
      </c>
    </row>
    <row r="72" spans="1:5" x14ac:dyDescent="0.25">
      <c r="A72" s="25">
        <v>43906</v>
      </c>
      <c r="B72" s="9" t="s">
        <v>198</v>
      </c>
      <c r="C72" s="9" t="s">
        <v>199</v>
      </c>
      <c r="D72" s="9" t="s">
        <v>200</v>
      </c>
      <c r="E72" s="9" t="s">
        <v>178</v>
      </c>
    </row>
    <row r="73" spans="1:5" x14ac:dyDescent="0.25">
      <c r="A73" s="25">
        <v>43916</v>
      </c>
      <c r="B73" s="9" t="s">
        <v>175</v>
      </c>
      <c r="C73" s="9" t="s">
        <v>188</v>
      </c>
      <c r="D73" s="9" t="s">
        <v>177</v>
      </c>
      <c r="E73" s="9" t="s">
        <v>178</v>
      </c>
    </row>
    <row r="74" spans="1:5" x14ac:dyDescent="0.25">
      <c r="A74" s="25">
        <v>43917</v>
      </c>
      <c r="B74" s="9" t="s">
        <v>179</v>
      </c>
      <c r="C74" s="9" t="s">
        <v>183</v>
      </c>
      <c r="D74" s="9" t="s">
        <v>87</v>
      </c>
      <c r="E74" s="9" t="s">
        <v>178</v>
      </c>
    </row>
    <row r="75" spans="1:5" x14ac:dyDescent="0.25">
      <c r="A75" s="25">
        <v>43924</v>
      </c>
      <c r="B75" s="9" t="s">
        <v>179</v>
      </c>
      <c r="C75" s="9" t="s">
        <v>184</v>
      </c>
      <c r="D75" s="9" t="s">
        <v>177</v>
      </c>
      <c r="E75" s="9" t="s">
        <v>178</v>
      </c>
    </row>
    <row r="76" spans="1:5" x14ac:dyDescent="0.25">
      <c r="A76" s="25">
        <v>43930</v>
      </c>
      <c r="B76" s="9" t="s">
        <v>175</v>
      </c>
      <c r="C76" s="9" t="s">
        <v>201</v>
      </c>
      <c r="D76" s="9" t="s">
        <v>191</v>
      </c>
      <c r="E76" s="9" t="s">
        <v>178</v>
      </c>
    </row>
    <row r="77" spans="1:5" x14ac:dyDescent="0.25">
      <c r="A77" s="25">
        <v>43931</v>
      </c>
      <c r="B77" s="9" t="s">
        <v>179</v>
      </c>
      <c r="C77" s="9" t="s">
        <v>180</v>
      </c>
      <c r="D77" s="9" t="s">
        <v>177</v>
      </c>
      <c r="E77" s="9" t="s">
        <v>178</v>
      </c>
    </row>
    <row r="78" spans="1:5" x14ac:dyDescent="0.25">
      <c r="A78" s="25">
        <v>43945</v>
      </c>
      <c r="B78" s="9" t="s">
        <v>179</v>
      </c>
      <c r="C78" s="9" t="s">
        <v>183</v>
      </c>
      <c r="D78" s="9" t="s">
        <v>87</v>
      </c>
      <c r="E78" s="9" t="s">
        <v>178</v>
      </c>
    </row>
    <row r="79" spans="1:5" x14ac:dyDescent="0.25">
      <c r="A79" s="25">
        <v>43950</v>
      </c>
      <c r="B79" s="9" t="s">
        <v>186</v>
      </c>
      <c r="C79" s="9" t="s">
        <v>192</v>
      </c>
      <c r="D79" s="9" t="s">
        <v>193</v>
      </c>
      <c r="E79" s="9" t="s">
        <v>178</v>
      </c>
    </row>
    <row r="80" spans="1:5" x14ac:dyDescent="0.25">
      <c r="A80" s="25">
        <v>43959</v>
      </c>
      <c r="B80" s="9" t="s">
        <v>179</v>
      </c>
      <c r="C80" s="9" t="s">
        <v>184</v>
      </c>
      <c r="D80" s="9" t="s">
        <v>177</v>
      </c>
      <c r="E80" s="9" t="s">
        <v>178</v>
      </c>
    </row>
    <row r="81" spans="1:5" x14ac:dyDescent="0.25">
      <c r="A81" s="25">
        <v>43963</v>
      </c>
      <c r="B81" s="9" t="s">
        <v>185</v>
      </c>
      <c r="C81" s="9" t="s">
        <v>180</v>
      </c>
      <c r="D81" s="9" t="s">
        <v>177</v>
      </c>
      <c r="E81" s="9" t="s">
        <v>178</v>
      </c>
    </row>
    <row r="82" spans="1:5" x14ac:dyDescent="0.25">
      <c r="A82" s="25">
        <v>43964</v>
      </c>
      <c r="B82" s="9" t="s">
        <v>186</v>
      </c>
      <c r="C82" s="9" t="s">
        <v>176</v>
      </c>
      <c r="D82" s="9" t="s">
        <v>177</v>
      </c>
      <c r="E82" s="9" t="s">
        <v>178</v>
      </c>
    </row>
    <row r="83" spans="1:5" x14ac:dyDescent="0.25">
      <c r="A83" s="25">
        <v>43966</v>
      </c>
      <c r="B83" s="9" t="s">
        <v>179</v>
      </c>
      <c r="C83" s="9" t="s">
        <v>181</v>
      </c>
      <c r="D83" s="9" t="s">
        <v>87</v>
      </c>
      <c r="E83" s="9" t="s">
        <v>178</v>
      </c>
    </row>
    <row r="84" spans="1:5" x14ac:dyDescent="0.25">
      <c r="A84" s="25">
        <v>43979</v>
      </c>
      <c r="B84" s="9" t="s">
        <v>175</v>
      </c>
      <c r="C84" s="9" t="s">
        <v>182</v>
      </c>
      <c r="D84" s="9" t="s">
        <v>177</v>
      </c>
      <c r="E84" s="9" t="s">
        <v>178</v>
      </c>
    </row>
    <row r="85" spans="1:5" x14ac:dyDescent="0.25">
      <c r="A85" s="25">
        <v>43980</v>
      </c>
      <c r="B85" s="9" t="s">
        <v>179</v>
      </c>
      <c r="C85" s="9" t="s">
        <v>183</v>
      </c>
      <c r="D85" s="9" t="s">
        <v>87</v>
      </c>
      <c r="E85" s="9" t="s">
        <v>178</v>
      </c>
    </row>
    <row r="86" spans="1:5" x14ac:dyDescent="0.25">
      <c r="A86" s="25">
        <v>43987</v>
      </c>
      <c r="B86" s="9" t="s">
        <v>179</v>
      </c>
      <c r="C86" s="9" t="s">
        <v>184</v>
      </c>
      <c r="D86" s="9" t="s">
        <v>177</v>
      </c>
      <c r="E86" s="9" t="s">
        <v>178</v>
      </c>
    </row>
    <row r="87" spans="1:5" x14ac:dyDescent="0.25">
      <c r="A87" s="25">
        <v>43992</v>
      </c>
      <c r="B87" s="9" t="s">
        <v>186</v>
      </c>
      <c r="C87" s="9" t="s">
        <v>195</v>
      </c>
      <c r="D87" s="9" t="s">
        <v>193</v>
      </c>
      <c r="E87" s="9" t="s">
        <v>178</v>
      </c>
    </row>
    <row r="88" spans="1:5" x14ac:dyDescent="0.25">
      <c r="A88" s="25">
        <v>43993</v>
      </c>
      <c r="B88" s="9" t="s">
        <v>175</v>
      </c>
      <c r="C88" s="9" t="s">
        <v>176</v>
      </c>
      <c r="D88" s="9" t="s">
        <v>177</v>
      </c>
      <c r="E88" s="9" t="s">
        <v>178</v>
      </c>
    </row>
    <row r="89" spans="1:5" x14ac:dyDescent="0.25">
      <c r="A89" s="25">
        <v>43994</v>
      </c>
      <c r="B89" s="9" t="s">
        <v>179</v>
      </c>
      <c r="C89" s="9" t="s">
        <v>181</v>
      </c>
      <c r="D89" s="9" t="s">
        <v>87</v>
      </c>
      <c r="E89" s="9" t="s">
        <v>178</v>
      </c>
    </row>
    <row r="90" spans="1:5" x14ac:dyDescent="0.25">
      <c r="A90" s="25">
        <v>44007</v>
      </c>
      <c r="B90" s="9" t="s">
        <v>175</v>
      </c>
      <c r="C90" s="9" t="s">
        <v>188</v>
      </c>
      <c r="D90" s="9" t="s">
        <v>177</v>
      </c>
      <c r="E90" s="9" t="s">
        <v>178</v>
      </c>
    </row>
    <row r="91" spans="1:5" x14ac:dyDescent="0.25">
      <c r="A91" s="25">
        <v>44008</v>
      </c>
      <c r="B91" s="9" t="s">
        <v>179</v>
      </c>
      <c r="C91" s="9" t="s">
        <v>183</v>
      </c>
      <c r="D91" s="9" t="s">
        <v>87</v>
      </c>
      <c r="E91" s="9" t="s">
        <v>178</v>
      </c>
    </row>
    <row r="92" spans="1:5" x14ac:dyDescent="0.25">
      <c r="A92" s="25">
        <v>44014</v>
      </c>
      <c r="B92" s="9" t="s">
        <v>175</v>
      </c>
      <c r="C92" s="9" t="s">
        <v>184</v>
      </c>
      <c r="D92" s="9" t="s">
        <v>177</v>
      </c>
      <c r="E92" s="9" t="s">
        <v>178</v>
      </c>
    </row>
    <row r="93" spans="1:5" x14ac:dyDescent="0.25">
      <c r="A93" s="25">
        <v>44022</v>
      </c>
      <c r="B93" s="9" t="s">
        <v>179</v>
      </c>
      <c r="C93" s="9" t="s">
        <v>176</v>
      </c>
      <c r="D93" s="9" t="s">
        <v>177</v>
      </c>
      <c r="E93" s="9" t="s">
        <v>178</v>
      </c>
    </row>
    <row r="94" spans="1:5" x14ac:dyDescent="0.25">
      <c r="A94" s="25">
        <v>44026</v>
      </c>
      <c r="B94" s="9" t="s">
        <v>185</v>
      </c>
      <c r="C94" s="9" t="s">
        <v>180</v>
      </c>
      <c r="D94" s="9" t="s">
        <v>177</v>
      </c>
      <c r="E94" s="9" t="s">
        <v>178</v>
      </c>
    </row>
    <row r="95" spans="1:5" x14ac:dyDescent="0.25">
      <c r="A95" s="25">
        <v>44029</v>
      </c>
      <c r="B95" s="9" t="s">
        <v>179</v>
      </c>
      <c r="C95" s="9" t="s">
        <v>181</v>
      </c>
      <c r="D95" s="9" t="s">
        <v>87</v>
      </c>
      <c r="E95" s="9" t="s">
        <v>178</v>
      </c>
    </row>
    <row r="96" spans="1:5" x14ac:dyDescent="0.25">
      <c r="A96" s="25">
        <v>44041</v>
      </c>
      <c r="B96" s="9" t="s">
        <v>186</v>
      </c>
      <c r="C96" s="9" t="s">
        <v>187</v>
      </c>
      <c r="D96" s="9" t="s">
        <v>115</v>
      </c>
      <c r="E96" s="9" t="s">
        <v>178</v>
      </c>
    </row>
    <row r="97" spans="1:5" x14ac:dyDescent="0.25">
      <c r="A97" s="25">
        <v>44042</v>
      </c>
      <c r="B97" s="9" t="s">
        <v>175</v>
      </c>
      <c r="C97" s="9" t="s">
        <v>189</v>
      </c>
      <c r="D97" s="9" t="s">
        <v>177</v>
      </c>
      <c r="E97" s="9" t="s">
        <v>178</v>
      </c>
    </row>
    <row r="98" spans="1:5" x14ac:dyDescent="0.25">
      <c r="A98" s="25">
        <v>44043</v>
      </c>
      <c r="B98" s="9" t="s">
        <v>179</v>
      </c>
      <c r="C98" s="9" t="s">
        <v>183</v>
      </c>
      <c r="D98" s="9" t="s">
        <v>87</v>
      </c>
      <c r="E98" s="9" t="s">
        <v>178</v>
      </c>
    </row>
    <row r="99" spans="1:5" x14ac:dyDescent="0.25">
      <c r="A99" s="25">
        <v>44050</v>
      </c>
      <c r="B99" s="9" t="s">
        <v>179</v>
      </c>
      <c r="C99" s="9" t="s">
        <v>184</v>
      </c>
      <c r="D99" s="9" t="s">
        <v>177</v>
      </c>
      <c r="E99" s="9" t="s">
        <v>178</v>
      </c>
    </row>
    <row r="100" spans="1:5" x14ac:dyDescent="0.25">
      <c r="A100" s="25">
        <v>44054</v>
      </c>
      <c r="B100" s="9" t="s">
        <v>185</v>
      </c>
      <c r="C100" s="9" t="s">
        <v>176</v>
      </c>
      <c r="D100" s="9" t="s">
        <v>177</v>
      </c>
      <c r="E100" s="9" t="s">
        <v>178</v>
      </c>
    </row>
    <row r="101" spans="1:5" x14ac:dyDescent="0.25">
      <c r="A101" s="25">
        <v>44055</v>
      </c>
      <c r="B101" s="9" t="s">
        <v>186</v>
      </c>
      <c r="C101" s="9" t="s">
        <v>180</v>
      </c>
      <c r="D101" s="9" t="s">
        <v>177</v>
      </c>
      <c r="E101" s="9" t="s">
        <v>178</v>
      </c>
    </row>
    <row r="102" spans="1:5" x14ac:dyDescent="0.25">
      <c r="A102" s="25">
        <v>44057</v>
      </c>
      <c r="B102" s="9" t="s">
        <v>179</v>
      </c>
      <c r="C102" s="9" t="s">
        <v>181</v>
      </c>
      <c r="D102" s="9" t="s">
        <v>87</v>
      </c>
      <c r="E102" s="9" t="s">
        <v>178</v>
      </c>
    </row>
    <row r="103" spans="1:5" x14ac:dyDescent="0.25">
      <c r="A103" s="25">
        <v>44070</v>
      </c>
      <c r="B103" s="9" t="s">
        <v>175</v>
      </c>
      <c r="C103" s="9" t="s">
        <v>182</v>
      </c>
      <c r="D103" s="9" t="s">
        <v>177</v>
      </c>
      <c r="E103" s="9" t="s">
        <v>178</v>
      </c>
    </row>
    <row r="104" spans="1:5" x14ac:dyDescent="0.25">
      <c r="A104" s="25">
        <v>44071</v>
      </c>
      <c r="B104" s="9" t="s">
        <v>179</v>
      </c>
      <c r="C104" s="9" t="s">
        <v>183</v>
      </c>
      <c r="D104" s="9" t="s">
        <v>87</v>
      </c>
      <c r="E104" s="9" t="s">
        <v>178</v>
      </c>
    </row>
    <row r="105" spans="1:5" x14ac:dyDescent="0.25">
      <c r="A105" s="25">
        <v>44078</v>
      </c>
      <c r="B105" s="9" t="s">
        <v>179</v>
      </c>
      <c r="C105" s="9" t="s">
        <v>184</v>
      </c>
      <c r="D105" s="9" t="s">
        <v>177</v>
      </c>
      <c r="E105" s="9" t="s">
        <v>178</v>
      </c>
    </row>
    <row r="106" spans="1:5" x14ac:dyDescent="0.25">
      <c r="A106" s="25">
        <v>44084</v>
      </c>
      <c r="B106" s="9" t="s">
        <v>175</v>
      </c>
      <c r="C106" s="9" t="s">
        <v>176</v>
      </c>
      <c r="D106" s="9" t="s">
        <v>177</v>
      </c>
      <c r="E106" s="9" t="s">
        <v>178</v>
      </c>
    </row>
    <row r="107" spans="1:5" x14ac:dyDescent="0.25">
      <c r="A107" s="25">
        <v>44085</v>
      </c>
      <c r="B107" s="9" t="s">
        <v>179</v>
      </c>
      <c r="C107" s="9" t="s">
        <v>180</v>
      </c>
      <c r="D107" s="9" t="s">
        <v>177</v>
      </c>
      <c r="E107" s="9" t="s">
        <v>178</v>
      </c>
    </row>
    <row r="108" spans="1:5" x14ac:dyDescent="0.25">
      <c r="A108" s="25">
        <v>44090</v>
      </c>
      <c r="B108" s="9" t="s">
        <v>186</v>
      </c>
      <c r="C108" s="9" t="s">
        <v>187</v>
      </c>
      <c r="D108" s="9" t="s">
        <v>115</v>
      </c>
      <c r="E108" s="9" t="s">
        <v>178</v>
      </c>
    </row>
    <row r="109" spans="1:5" x14ac:dyDescent="0.25">
      <c r="A109" s="25">
        <v>44092</v>
      </c>
      <c r="B109" s="9" t="s">
        <v>179</v>
      </c>
      <c r="C109" s="9" t="s">
        <v>181</v>
      </c>
      <c r="D109" s="9" t="s">
        <v>87</v>
      </c>
      <c r="E109" s="9" t="s">
        <v>178</v>
      </c>
    </row>
    <row r="110" spans="1:5" x14ac:dyDescent="0.25">
      <c r="A110" s="25">
        <v>44104</v>
      </c>
      <c r="B110" s="9" t="s">
        <v>186</v>
      </c>
      <c r="C110" s="9" t="s">
        <v>188</v>
      </c>
      <c r="D110" s="9" t="s">
        <v>177</v>
      </c>
      <c r="E110" s="9" t="s">
        <v>178</v>
      </c>
    </row>
    <row r="111" spans="1:5" x14ac:dyDescent="0.25">
      <c r="A111" s="25">
        <v>44106</v>
      </c>
      <c r="B111" s="9" t="s">
        <v>179</v>
      </c>
      <c r="C111" s="9" t="s">
        <v>190</v>
      </c>
      <c r="D111" s="9" t="s">
        <v>191</v>
      </c>
      <c r="E111" s="9" t="s">
        <v>178</v>
      </c>
    </row>
    <row r="112" spans="1:5" x14ac:dyDescent="0.25">
      <c r="A112" s="25">
        <v>44117</v>
      </c>
      <c r="B112" s="9" t="s">
        <v>185</v>
      </c>
      <c r="C112" s="9" t="s">
        <v>180</v>
      </c>
      <c r="D112" s="9" t="s">
        <v>177</v>
      </c>
      <c r="E112" s="9" t="s">
        <v>178</v>
      </c>
    </row>
    <row r="113" spans="1:5" x14ac:dyDescent="0.25">
      <c r="A113" s="25">
        <v>44118</v>
      </c>
      <c r="B113" s="9" t="s">
        <v>186</v>
      </c>
      <c r="C113" s="9" t="s">
        <v>176</v>
      </c>
      <c r="D113" s="9" t="s">
        <v>177</v>
      </c>
      <c r="E113" s="9" t="s">
        <v>178</v>
      </c>
    </row>
    <row r="114" spans="1:5" x14ac:dyDescent="0.25">
      <c r="A114" s="25">
        <v>44120</v>
      </c>
      <c r="B114" s="9" t="s">
        <v>179</v>
      </c>
      <c r="C114" s="9" t="s">
        <v>181</v>
      </c>
      <c r="D114" s="9" t="s">
        <v>87</v>
      </c>
      <c r="E114" s="9" t="s">
        <v>178</v>
      </c>
    </row>
    <row r="115" spans="1:5" x14ac:dyDescent="0.25">
      <c r="A115" s="25">
        <v>44133</v>
      </c>
      <c r="B115" s="9" t="s">
        <v>175</v>
      </c>
      <c r="C115" s="9" t="s">
        <v>189</v>
      </c>
      <c r="D115" s="9" t="s">
        <v>177</v>
      </c>
      <c r="E115" s="9" t="s">
        <v>178</v>
      </c>
    </row>
    <row r="116" spans="1:5" x14ac:dyDescent="0.25">
      <c r="A116" s="25">
        <v>44134</v>
      </c>
      <c r="B116" s="9" t="s">
        <v>179</v>
      </c>
      <c r="C116" s="9" t="s">
        <v>183</v>
      </c>
      <c r="D116" s="9" t="s">
        <v>87</v>
      </c>
      <c r="E116" s="9" t="s">
        <v>178</v>
      </c>
    </row>
    <row r="117" spans="1:5" x14ac:dyDescent="0.25">
      <c r="A117" s="25">
        <v>44140</v>
      </c>
      <c r="B117" s="9" t="s">
        <v>175</v>
      </c>
      <c r="C117" s="9" t="s">
        <v>187</v>
      </c>
      <c r="D117" s="9" t="s">
        <v>115</v>
      </c>
      <c r="E117" s="9" t="s">
        <v>178</v>
      </c>
    </row>
    <row r="118" spans="1:5" x14ac:dyDescent="0.25">
      <c r="A118" s="25">
        <v>44141</v>
      </c>
      <c r="B118" s="9" t="s">
        <v>179</v>
      </c>
      <c r="C118" s="9" t="s">
        <v>184</v>
      </c>
      <c r="D118" s="9" t="s">
        <v>177</v>
      </c>
      <c r="E118" s="9" t="s">
        <v>178</v>
      </c>
    </row>
    <row r="119" spans="1:5" x14ac:dyDescent="0.25">
      <c r="A119" s="25">
        <v>44147</v>
      </c>
      <c r="B119" s="9" t="s">
        <v>175</v>
      </c>
      <c r="C119" s="9" t="s">
        <v>180</v>
      </c>
      <c r="D119" s="9" t="s">
        <v>177</v>
      </c>
      <c r="E119" s="9" t="s">
        <v>178</v>
      </c>
    </row>
    <row r="120" spans="1:5" x14ac:dyDescent="0.25">
      <c r="A120" s="25">
        <v>44148</v>
      </c>
      <c r="B120" s="9" t="s">
        <v>179</v>
      </c>
      <c r="C120" s="9" t="s">
        <v>201</v>
      </c>
      <c r="D120" s="9" t="s">
        <v>191</v>
      </c>
      <c r="E120" s="9" t="s">
        <v>178</v>
      </c>
    </row>
    <row r="121" spans="1:5" x14ac:dyDescent="0.25">
      <c r="A121" s="25">
        <v>44160</v>
      </c>
      <c r="B121" s="9" t="s">
        <v>186</v>
      </c>
      <c r="C121" s="9" t="s">
        <v>202</v>
      </c>
      <c r="D121" s="9" t="s">
        <v>191</v>
      </c>
      <c r="E121" s="9" t="s">
        <v>178</v>
      </c>
    </row>
    <row r="122" spans="1:5" x14ac:dyDescent="0.25">
      <c r="A122" s="25">
        <v>44169</v>
      </c>
      <c r="B122" s="9" t="s">
        <v>179</v>
      </c>
      <c r="C122" s="9" t="s">
        <v>184</v>
      </c>
      <c r="D122" s="9" t="s">
        <v>177</v>
      </c>
      <c r="E122" s="9" t="s">
        <v>178</v>
      </c>
    </row>
    <row r="123" spans="1:5" x14ac:dyDescent="0.25">
      <c r="A123" s="25">
        <v>44175</v>
      </c>
      <c r="B123" s="9" t="s">
        <v>175</v>
      </c>
      <c r="C123" s="9" t="s">
        <v>180</v>
      </c>
      <c r="D123" s="9" t="s">
        <v>177</v>
      </c>
      <c r="E123" s="9" t="s">
        <v>178</v>
      </c>
    </row>
    <row r="124" spans="1:5" x14ac:dyDescent="0.25">
      <c r="A124" s="25">
        <v>44176</v>
      </c>
      <c r="B124" s="9" t="s">
        <v>179</v>
      </c>
      <c r="C124" s="9" t="s">
        <v>201</v>
      </c>
      <c r="D124" s="9" t="s">
        <v>191</v>
      </c>
      <c r="E124" s="9" t="s">
        <v>178</v>
      </c>
    </row>
    <row r="125" spans="1:5" x14ac:dyDescent="0.25">
      <c r="A125" s="25">
        <v>44181</v>
      </c>
      <c r="B125" s="9" t="s">
        <v>186</v>
      </c>
      <c r="C125" s="9" t="s">
        <v>187</v>
      </c>
      <c r="D125" s="9" t="s">
        <v>115</v>
      </c>
      <c r="E125" s="9" t="s">
        <v>178</v>
      </c>
    </row>
    <row r="126" spans="1:5" x14ac:dyDescent="0.25">
      <c r="A126" s="25">
        <v>44187</v>
      </c>
      <c r="B126" s="9" t="s">
        <v>185</v>
      </c>
      <c r="C126" s="9" t="s">
        <v>188</v>
      </c>
      <c r="D126" s="9" t="s">
        <v>177</v>
      </c>
      <c r="E126" s="9" t="s">
        <v>178</v>
      </c>
    </row>
    <row r="127" spans="1:5" x14ac:dyDescent="0.25">
      <c r="A127" s="25">
        <v>44188</v>
      </c>
      <c r="B127" s="9" t="s">
        <v>186</v>
      </c>
      <c r="C127" s="9" t="s">
        <v>183</v>
      </c>
      <c r="D127" s="9" t="s">
        <v>87</v>
      </c>
      <c r="E127" s="9" t="s">
        <v>178</v>
      </c>
    </row>
    <row r="128" spans="1:5" x14ac:dyDescent="0.25">
      <c r="A128" s="25">
        <v>44204</v>
      </c>
      <c r="B128" s="9" t="s">
        <v>179</v>
      </c>
      <c r="C128" s="9" t="s">
        <v>184</v>
      </c>
      <c r="D128" s="9" t="s">
        <v>177</v>
      </c>
      <c r="E128" s="9" t="s">
        <v>178</v>
      </c>
    </row>
    <row r="129" spans="1:5" x14ac:dyDescent="0.25">
      <c r="A129" s="25">
        <v>44209</v>
      </c>
      <c r="B129" s="9" t="s">
        <v>186</v>
      </c>
      <c r="C129" s="9" t="s">
        <v>180</v>
      </c>
      <c r="D129" s="9" t="s">
        <v>177</v>
      </c>
      <c r="E129" s="9" t="s">
        <v>178</v>
      </c>
    </row>
    <row r="130" spans="1:5" x14ac:dyDescent="0.25">
      <c r="A130" s="25">
        <v>44211</v>
      </c>
      <c r="B130" s="9" t="s">
        <v>179</v>
      </c>
      <c r="C130" s="9" t="s">
        <v>201</v>
      </c>
      <c r="D130" s="9" t="s">
        <v>191</v>
      </c>
      <c r="E130" s="9" t="s">
        <v>178</v>
      </c>
    </row>
    <row r="131" spans="1:5" x14ac:dyDescent="0.25">
      <c r="A131" s="25">
        <v>44223</v>
      </c>
      <c r="B131" s="9" t="s">
        <v>186</v>
      </c>
      <c r="C131" s="9" t="s">
        <v>187</v>
      </c>
      <c r="D131" s="9" t="s">
        <v>115</v>
      </c>
      <c r="E131" s="9" t="s">
        <v>178</v>
      </c>
    </row>
    <row r="132" spans="1:5" x14ac:dyDescent="0.25">
      <c r="A132" s="25">
        <v>44224</v>
      </c>
      <c r="B132" s="9" t="s">
        <v>175</v>
      </c>
      <c r="C132" s="9" t="s">
        <v>189</v>
      </c>
      <c r="D132" s="9" t="s">
        <v>177</v>
      </c>
      <c r="E132" s="9" t="s">
        <v>178</v>
      </c>
    </row>
    <row r="133" spans="1:5" x14ac:dyDescent="0.25">
      <c r="A133" s="25">
        <v>44225</v>
      </c>
      <c r="B133" s="9" t="s">
        <v>179</v>
      </c>
      <c r="C133" s="9" t="s">
        <v>183</v>
      </c>
      <c r="D133" s="9" t="s">
        <v>87</v>
      </c>
      <c r="E133" s="9" t="s">
        <v>178</v>
      </c>
    </row>
    <row r="134" spans="1:5" x14ac:dyDescent="0.25">
      <c r="A134" s="25">
        <v>44232</v>
      </c>
      <c r="B134" s="9" t="s">
        <v>179</v>
      </c>
      <c r="C134" s="9" t="s">
        <v>184</v>
      </c>
      <c r="D134" s="9" t="s">
        <v>177</v>
      </c>
      <c r="E134" s="9" t="s">
        <v>178</v>
      </c>
    </row>
    <row r="135" spans="1:5" x14ac:dyDescent="0.25">
      <c r="A135" s="25">
        <v>44237</v>
      </c>
      <c r="B135" s="9" t="s">
        <v>186</v>
      </c>
      <c r="C135" s="9" t="s">
        <v>180</v>
      </c>
      <c r="D135" s="9" t="s">
        <v>177</v>
      </c>
      <c r="E135" s="9" t="s">
        <v>178</v>
      </c>
    </row>
    <row r="136" spans="1:5" x14ac:dyDescent="0.25">
      <c r="A136" s="25">
        <v>44239</v>
      </c>
      <c r="B136" s="9" t="s">
        <v>179</v>
      </c>
      <c r="C136" s="9" t="s">
        <v>181</v>
      </c>
      <c r="D136" s="9" t="s">
        <v>87</v>
      </c>
      <c r="E136" s="9" t="s">
        <v>178</v>
      </c>
    </row>
    <row r="137" spans="1:5" x14ac:dyDescent="0.25">
      <c r="A137" s="25">
        <v>44244</v>
      </c>
      <c r="B137" s="9" t="s">
        <v>186</v>
      </c>
      <c r="C137" s="9" t="s">
        <v>176</v>
      </c>
      <c r="D137" s="9" t="s">
        <v>177</v>
      </c>
      <c r="E137" s="9" t="s">
        <v>178</v>
      </c>
    </row>
    <row r="138" spans="1:5" x14ac:dyDescent="0.25">
      <c r="A138" s="25">
        <v>44252</v>
      </c>
      <c r="B138" s="9" t="s">
        <v>175</v>
      </c>
      <c r="C138" s="9" t="s">
        <v>182</v>
      </c>
      <c r="D138" s="9" t="s">
        <v>177</v>
      </c>
      <c r="E138" s="9" t="s">
        <v>178</v>
      </c>
    </row>
    <row r="139" spans="1:5" x14ac:dyDescent="0.25">
      <c r="A139" s="25">
        <v>44253</v>
      </c>
      <c r="B139" s="9" t="s">
        <v>179</v>
      </c>
      <c r="C139" s="9" t="s">
        <v>183</v>
      </c>
      <c r="D139" s="9" t="s">
        <v>87</v>
      </c>
      <c r="E139" s="9" t="s">
        <v>178</v>
      </c>
    </row>
    <row r="140" spans="1:5" x14ac:dyDescent="0.25">
      <c r="A140" s="25">
        <v>44260</v>
      </c>
      <c r="B140" s="9" t="s">
        <v>179</v>
      </c>
      <c r="C140" s="9" t="s">
        <v>184</v>
      </c>
      <c r="D140" s="9" t="s">
        <v>177</v>
      </c>
      <c r="E140" s="9" t="s">
        <v>178</v>
      </c>
    </row>
    <row r="141" spans="1:5" x14ac:dyDescent="0.25">
      <c r="A141" s="25">
        <v>44265</v>
      </c>
      <c r="B141" s="9" t="s">
        <v>186</v>
      </c>
      <c r="C141" s="9" t="s">
        <v>180</v>
      </c>
      <c r="D141" s="9" t="s">
        <v>177</v>
      </c>
      <c r="E141" s="9" t="s">
        <v>178</v>
      </c>
    </row>
    <row r="142" spans="1:5" x14ac:dyDescent="0.25">
      <c r="A142" s="25">
        <v>44267</v>
      </c>
      <c r="B142" s="9" t="s">
        <v>179</v>
      </c>
      <c r="C142" s="9" t="s">
        <v>201</v>
      </c>
      <c r="D142" s="9" t="s">
        <v>191</v>
      </c>
      <c r="E142" s="9" t="s">
        <v>178</v>
      </c>
    </row>
    <row r="143" spans="1:5" x14ac:dyDescent="0.25">
      <c r="A143" s="25">
        <v>44272</v>
      </c>
      <c r="B143" s="9" t="s">
        <v>186</v>
      </c>
      <c r="C143" s="9" t="s">
        <v>187</v>
      </c>
      <c r="D143" s="9" t="s">
        <v>115</v>
      </c>
      <c r="E143" s="9" t="s">
        <v>178</v>
      </c>
    </row>
    <row r="144" spans="1:5" x14ac:dyDescent="0.25">
      <c r="A144" s="25">
        <v>44280</v>
      </c>
      <c r="B144" s="9" t="s">
        <v>175</v>
      </c>
      <c r="C144" s="9" t="s">
        <v>188</v>
      </c>
      <c r="D144" s="9" t="s">
        <v>177</v>
      </c>
      <c r="E144" s="9" t="s">
        <v>178</v>
      </c>
    </row>
    <row r="145" spans="1:5" x14ac:dyDescent="0.25">
      <c r="A145" s="25">
        <v>44281</v>
      </c>
      <c r="B145" s="9" t="s">
        <v>179</v>
      </c>
      <c r="C145" s="9" t="s">
        <v>183</v>
      </c>
      <c r="D145" s="9" t="s">
        <v>87</v>
      </c>
      <c r="E145" s="9" t="s">
        <v>178</v>
      </c>
    </row>
    <row r="146" spans="1:5" x14ac:dyDescent="0.25">
      <c r="A146" s="25">
        <v>44288</v>
      </c>
      <c r="B146" s="9" t="s">
        <v>179</v>
      </c>
      <c r="C146" s="9" t="s">
        <v>184</v>
      </c>
      <c r="D146" s="9" t="s">
        <v>177</v>
      </c>
      <c r="E146" s="9" t="s">
        <v>178</v>
      </c>
    </row>
    <row r="147" spans="1:5" x14ac:dyDescent="0.25">
      <c r="A147" s="25">
        <v>44295</v>
      </c>
      <c r="B147" s="9" t="s">
        <v>179</v>
      </c>
      <c r="C147" s="9" t="s">
        <v>176</v>
      </c>
      <c r="D147" s="9" t="s">
        <v>177</v>
      </c>
      <c r="E147" s="9" t="s">
        <v>178</v>
      </c>
    </row>
    <row r="148" spans="1:5" x14ac:dyDescent="0.25">
      <c r="A148" s="25">
        <v>44299</v>
      </c>
      <c r="B148" s="9" t="s">
        <v>185</v>
      </c>
      <c r="C148" s="9" t="s">
        <v>180</v>
      </c>
      <c r="D148" s="9" t="s">
        <v>177</v>
      </c>
      <c r="E148" s="9" t="s">
        <v>178</v>
      </c>
    </row>
    <row r="149" spans="1:5" x14ac:dyDescent="0.25">
      <c r="A149" s="25">
        <v>44302</v>
      </c>
      <c r="B149" s="9" t="s">
        <v>179</v>
      </c>
      <c r="C149" s="9" t="s">
        <v>181</v>
      </c>
      <c r="D149" s="9" t="s">
        <v>87</v>
      </c>
      <c r="E149" s="9" t="s">
        <v>178</v>
      </c>
    </row>
    <row r="150" spans="1:5" x14ac:dyDescent="0.25">
      <c r="A150" s="25">
        <v>44314</v>
      </c>
      <c r="B150" s="9" t="s">
        <v>186</v>
      </c>
      <c r="C150" s="9" t="s">
        <v>187</v>
      </c>
      <c r="D150" s="9" t="s">
        <v>115</v>
      </c>
      <c r="E150" s="9" t="s">
        <v>178</v>
      </c>
    </row>
    <row r="151" spans="1:5" x14ac:dyDescent="0.25">
      <c r="A151" s="25">
        <v>44315</v>
      </c>
      <c r="B151" s="9" t="s">
        <v>175</v>
      </c>
      <c r="C151" s="9" t="s">
        <v>189</v>
      </c>
      <c r="D151" s="9" t="s">
        <v>177</v>
      </c>
      <c r="E151" s="9" t="s">
        <v>178</v>
      </c>
    </row>
    <row r="152" spans="1:5" x14ac:dyDescent="0.25">
      <c r="A152" s="25">
        <v>44316</v>
      </c>
      <c r="B152" s="9" t="s">
        <v>179</v>
      </c>
      <c r="C152" s="9" t="s">
        <v>183</v>
      </c>
      <c r="D152" s="9" t="s">
        <v>87</v>
      </c>
      <c r="E152" s="9" t="s">
        <v>178</v>
      </c>
    </row>
    <row r="153" spans="1:5" x14ac:dyDescent="0.25">
      <c r="A153" s="25">
        <v>44323</v>
      </c>
      <c r="B153" s="9" t="s">
        <v>179</v>
      </c>
      <c r="C153" s="9" t="s">
        <v>184</v>
      </c>
      <c r="D153" s="9" t="s">
        <v>177</v>
      </c>
      <c r="E153" s="9" t="s">
        <v>178</v>
      </c>
    </row>
    <row r="154" spans="1:5" x14ac:dyDescent="0.25">
      <c r="A154" s="25">
        <v>44328</v>
      </c>
      <c r="B154" s="9" t="s">
        <v>186</v>
      </c>
      <c r="C154" s="9" t="s">
        <v>180</v>
      </c>
      <c r="D154" s="9" t="s">
        <v>177</v>
      </c>
      <c r="E154" s="9" t="s">
        <v>178</v>
      </c>
    </row>
    <row r="155" spans="1:5" x14ac:dyDescent="0.25">
      <c r="A155" s="25">
        <v>44329</v>
      </c>
      <c r="B155" s="9" t="s">
        <v>175</v>
      </c>
      <c r="C155" s="9" t="s">
        <v>176</v>
      </c>
      <c r="D155" s="9" t="s">
        <v>177</v>
      </c>
      <c r="E155" s="9" t="s">
        <v>178</v>
      </c>
    </row>
    <row r="156" spans="1:5" x14ac:dyDescent="0.25">
      <c r="A156" s="25">
        <v>44330</v>
      </c>
      <c r="B156" s="9" t="s">
        <v>179</v>
      </c>
      <c r="C156" s="9" t="s">
        <v>181</v>
      </c>
      <c r="D156" s="9" t="s">
        <v>87</v>
      </c>
      <c r="E156" s="9" t="s">
        <v>178</v>
      </c>
    </row>
    <row r="157" spans="1:5" x14ac:dyDescent="0.25">
      <c r="A157" s="25">
        <v>44343</v>
      </c>
      <c r="B157" s="9" t="s">
        <v>175</v>
      </c>
      <c r="C157" s="9" t="s">
        <v>182</v>
      </c>
      <c r="D157" s="9" t="s">
        <v>177</v>
      </c>
      <c r="E157" s="9" t="s">
        <v>178</v>
      </c>
    </row>
    <row r="158" spans="1:5" x14ac:dyDescent="0.25">
      <c r="A158" s="25">
        <v>44344</v>
      </c>
      <c r="B158" s="9" t="s">
        <v>179</v>
      </c>
      <c r="C158" s="9" t="s">
        <v>183</v>
      </c>
      <c r="D158" s="9" t="s">
        <v>87</v>
      </c>
      <c r="E158" s="9" t="s">
        <v>178</v>
      </c>
    </row>
    <row r="159" spans="1:5" x14ac:dyDescent="0.25">
      <c r="A159" s="25">
        <v>44351</v>
      </c>
      <c r="B159" s="9" t="s">
        <v>179</v>
      </c>
      <c r="C159" s="9" t="s">
        <v>184</v>
      </c>
      <c r="D159" s="9" t="s">
        <v>177</v>
      </c>
      <c r="E159" s="9" t="s">
        <v>178</v>
      </c>
    </row>
    <row r="160" spans="1:5" x14ac:dyDescent="0.25">
      <c r="A160" s="25">
        <v>44357</v>
      </c>
      <c r="B160" s="9" t="s">
        <v>175</v>
      </c>
      <c r="C160" s="9" t="s">
        <v>180</v>
      </c>
      <c r="D160" s="9" t="s">
        <v>177</v>
      </c>
      <c r="E160" s="9" t="s">
        <v>178</v>
      </c>
    </row>
    <row r="161" spans="1:5" x14ac:dyDescent="0.25">
      <c r="A161" s="25">
        <v>44358</v>
      </c>
      <c r="B161" s="9" t="s">
        <v>179</v>
      </c>
      <c r="C161" s="9" t="s">
        <v>181</v>
      </c>
      <c r="D161" s="9" t="s">
        <v>87</v>
      </c>
      <c r="E161" s="9" t="s">
        <v>178</v>
      </c>
    </row>
    <row r="162" spans="1:5" x14ac:dyDescent="0.25">
      <c r="A162" s="25">
        <v>44362</v>
      </c>
      <c r="B162" s="9" t="s">
        <v>185</v>
      </c>
      <c r="C162" s="9" t="s">
        <v>176</v>
      </c>
      <c r="D162" s="9" t="s">
        <v>177</v>
      </c>
      <c r="E162" s="9" t="s">
        <v>178</v>
      </c>
    </row>
    <row r="163" spans="1:5" x14ac:dyDescent="0.25">
      <c r="A163" s="25">
        <v>44363</v>
      </c>
      <c r="B163" s="9" t="s">
        <v>186</v>
      </c>
      <c r="C163" s="9" t="s">
        <v>187</v>
      </c>
      <c r="D163" s="9" t="s">
        <v>115</v>
      </c>
      <c r="E163" s="9" t="s">
        <v>178</v>
      </c>
    </row>
    <row r="164" spans="1:5" x14ac:dyDescent="0.25">
      <c r="A164" s="25">
        <v>44371</v>
      </c>
      <c r="B164" s="9" t="s">
        <v>175</v>
      </c>
      <c r="C164" s="9" t="s">
        <v>188</v>
      </c>
      <c r="D164" s="9" t="s">
        <v>177</v>
      </c>
      <c r="E164" s="9" t="s">
        <v>178</v>
      </c>
    </row>
    <row r="165" spans="1:5" x14ac:dyDescent="0.25">
      <c r="A165" s="25">
        <v>44372</v>
      </c>
      <c r="B165" s="9" t="s">
        <v>179</v>
      </c>
      <c r="C165" s="9" t="s">
        <v>183</v>
      </c>
      <c r="D165" s="9" t="s">
        <v>87</v>
      </c>
      <c r="E165" s="9" t="s">
        <v>178</v>
      </c>
    </row>
    <row r="166" spans="1:5" x14ac:dyDescent="0.25">
      <c r="A166" s="25">
        <v>44379</v>
      </c>
      <c r="B166" s="9" t="s">
        <v>179</v>
      </c>
      <c r="C166" s="9" t="s">
        <v>184</v>
      </c>
      <c r="D166" s="9" t="s">
        <v>177</v>
      </c>
      <c r="E166" s="9" t="s">
        <v>178</v>
      </c>
    </row>
    <row r="167" spans="1:5" x14ac:dyDescent="0.25">
      <c r="A167" s="25">
        <v>44390</v>
      </c>
      <c r="B167" s="9" t="s">
        <v>185</v>
      </c>
      <c r="C167" s="9" t="s">
        <v>180</v>
      </c>
      <c r="D167" s="9" t="s">
        <v>177</v>
      </c>
      <c r="E167" s="9" t="s">
        <v>178</v>
      </c>
    </row>
    <row r="168" spans="1:5" x14ac:dyDescent="0.25">
      <c r="A168" s="25">
        <v>44391</v>
      </c>
      <c r="B168" s="9" t="s">
        <v>186</v>
      </c>
      <c r="C168" s="9" t="s">
        <v>176</v>
      </c>
      <c r="D168" s="9" t="s">
        <v>177</v>
      </c>
      <c r="E168" s="9" t="s">
        <v>178</v>
      </c>
    </row>
    <row r="169" spans="1:5" x14ac:dyDescent="0.25">
      <c r="A169" s="25">
        <v>44393</v>
      </c>
      <c r="B169" s="9" t="s">
        <v>179</v>
      </c>
      <c r="C169" s="9" t="s">
        <v>181</v>
      </c>
      <c r="D169" s="9" t="s">
        <v>87</v>
      </c>
      <c r="E169" s="9" t="s">
        <v>178</v>
      </c>
    </row>
    <row r="170" spans="1:5" x14ac:dyDescent="0.25">
      <c r="A170" s="25">
        <v>44405</v>
      </c>
      <c r="B170" s="9" t="s">
        <v>186</v>
      </c>
      <c r="C170" s="9" t="s">
        <v>187</v>
      </c>
      <c r="D170" s="9" t="s">
        <v>115</v>
      </c>
      <c r="E170" s="9" t="s">
        <v>178</v>
      </c>
    </row>
    <row r="171" spans="1:5" x14ac:dyDescent="0.25">
      <c r="A171" s="25">
        <v>44406</v>
      </c>
      <c r="B171" s="9" t="s">
        <v>175</v>
      </c>
      <c r="C171" s="9" t="s">
        <v>189</v>
      </c>
      <c r="D171" s="9" t="s">
        <v>177</v>
      </c>
      <c r="E171" s="9" t="s">
        <v>178</v>
      </c>
    </row>
    <row r="172" spans="1:5" x14ac:dyDescent="0.25">
      <c r="A172" s="25">
        <v>44407</v>
      </c>
      <c r="B172" s="9" t="s">
        <v>179</v>
      </c>
      <c r="C172" s="9" t="s">
        <v>183</v>
      </c>
      <c r="D172" s="9" t="s">
        <v>87</v>
      </c>
      <c r="E172" s="9" t="s">
        <v>178</v>
      </c>
    </row>
    <row r="173" spans="1:5" x14ac:dyDescent="0.25">
      <c r="A173" s="25">
        <v>44414</v>
      </c>
      <c r="B173" s="9" t="s">
        <v>179</v>
      </c>
      <c r="C173" s="9" t="s">
        <v>184</v>
      </c>
      <c r="D173" s="9" t="s">
        <v>177</v>
      </c>
      <c r="E173" s="9" t="s">
        <v>178</v>
      </c>
    </row>
    <row r="174" spans="1:5" x14ac:dyDescent="0.25">
      <c r="A174" s="25">
        <v>44419</v>
      </c>
      <c r="B174" s="9" t="s">
        <v>186</v>
      </c>
      <c r="C174" s="9" t="s">
        <v>180</v>
      </c>
      <c r="D174" s="9" t="s">
        <v>177</v>
      </c>
      <c r="E174" s="9" t="s">
        <v>178</v>
      </c>
    </row>
    <row r="175" spans="1:5" x14ac:dyDescent="0.25">
      <c r="A175" s="25">
        <v>44420</v>
      </c>
      <c r="B175" s="9" t="s">
        <v>175</v>
      </c>
      <c r="C175" s="9" t="s">
        <v>176</v>
      </c>
      <c r="D175" s="9" t="s">
        <v>177</v>
      </c>
      <c r="E175" s="9" t="s">
        <v>178</v>
      </c>
    </row>
    <row r="176" spans="1:5" x14ac:dyDescent="0.25">
      <c r="A176" s="25">
        <v>44421</v>
      </c>
      <c r="B176" s="9" t="s">
        <v>179</v>
      </c>
      <c r="C176" s="9" t="s">
        <v>181</v>
      </c>
      <c r="D176" s="9" t="s">
        <v>87</v>
      </c>
      <c r="E176" s="9" t="s">
        <v>178</v>
      </c>
    </row>
    <row r="177" spans="1:5" x14ac:dyDescent="0.25">
      <c r="A177" s="25">
        <v>44434</v>
      </c>
      <c r="B177" s="9" t="s">
        <v>175</v>
      </c>
      <c r="C177" s="9" t="s">
        <v>182</v>
      </c>
      <c r="D177" s="9" t="s">
        <v>177</v>
      </c>
      <c r="E177" s="9" t="s">
        <v>178</v>
      </c>
    </row>
    <row r="178" spans="1:5" x14ac:dyDescent="0.25">
      <c r="A178" s="25">
        <v>44435</v>
      </c>
      <c r="B178" s="9" t="s">
        <v>179</v>
      </c>
      <c r="C178" s="9" t="s">
        <v>183</v>
      </c>
      <c r="D178" s="9" t="s">
        <v>87</v>
      </c>
      <c r="E178" s="9" t="s">
        <v>178</v>
      </c>
    </row>
    <row r="179" spans="1:5" x14ac:dyDescent="0.25">
      <c r="A179" s="25">
        <v>44442</v>
      </c>
      <c r="B179" s="9" t="s">
        <v>179</v>
      </c>
      <c r="C179" s="9" t="s">
        <v>184</v>
      </c>
      <c r="D179" s="9" t="s">
        <v>177</v>
      </c>
      <c r="E179" s="9" t="s">
        <v>178</v>
      </c>
    </row>
    <row r="180" spans="1:5" x14ac:dyDescent="0.25">
      <c r="A180" s="25">
        <v>44449</v>
      </c>
      <c r="B180" s="9" t="s">
        <v>179</v>
      </c>
      <c r="C180" s="9" t="s">
        <v>176</v>
      </c>
      <c r="D180" s="9" t="s">
        <v>177</v>
      </c>
      <c r="E180" s="9" t="s">
        <v>178</v>
      </c>
    </row>
    <row r="181" spans="1:5" x14ac:dyDescent="0.25">
      <c r="A181" s="25">
        <v>44453</v>
      </c>
      <c r="B181" s="9" t="s">
        <v>185</v>
      </c>
      <c r="C181" s="9" t="s">
        <v>180</v>
      </c>
      <c r="D181" s="9" t="s">
        <v>177</v>
      </c>
      <c r="E181" s="9" t="s">
        <v>178</v>
      </c>
    </row>
    <row r="182" spans="1:5" x14ac:dyDescent="0.25">
      <c r="A182" s="25">
        <v>44456</v>
      </c>
      <c r="B182" s="9" t="s">
        <v>179</v>
      </c>
      <c r="C182" s="9" t="s">
        <v>181</v>
      </c>
      <c r="D182" s="9" t="s">
        <v>87</v>
      </c>
      <c r="E182" s="9" t="s">
        <v>178</v>
      </c>
    </row>
    <row r="183" spans="1:5" x14ac:dyDescent="0.25">
      <c r="A183" s="25">
        <v>44461</v>
      </c>
      <c r="B183" s="9" t="s">
        <v>186</v>
      </c>
      <c r="C183" s="9" t="s">
        <v>187</v>
      </c>
      <c r="D183" s="9" t="s">
        <v>115</v>
      </c>
      <c r="E183" s="9" t="s">
        <v>178</v>
      </c>
    </row>
    <row r="184" spans="1:5" x14ac:dyDescent="0.25">
      <c r="A184" s="25">
        <v>44469</v>
      </c>
      <c r="B184" s="9" t="s">
        <v>175</v>
      </c>
      <c r="C184" s="9" t="s">
        <v>188</v>
      </c>
      <c r="D184" s="9" t="s">
        <v>177</v>
      </c>
      <c r="E184" s="9" t="s">
        <v>178</v>
      </c>
    </row>
    <row r="185" spans="1:5" x14ac:dyDescent="0.25">
      <c r="A185" s="25">
        <v>44470</v>
      </c>
      <c r="B185" s="9" t="s">
        <v>179</v>
      </c>
      <c r="C185" s="9" t="s">
        <v>183</v>
      </c>
      <c r="D185" s="9" t="s">
        <v>87</v>
      </c>
      <c r="E185" s="9" t="s">
        <v>178</v>
      </c>
    </row>
    <row r="186" spans="1:5" x14ac:dyDescent="0.25">
      <c r="A186" s="25">
        <v>44477</v>
      </c>
      <c r="B186" s="9" t="s">
        <v>179</v>
      </c>
      <c r="C186" s="9" t="s">
        <v>184</v>
      </c>
      <c r="D186" s="9" t="s">
        <v>177</v>
      </c>
      <c r="E186" s="9" t="s">
        <v>178</v>
      </c>
    </row>
    <row r="187" spans="1:5" x14ac:dyDescent="0.25">
      <c r="A187" s="25">
        <v>44482</v>
      </c>
      <c r="B187" s="9" t="s">
        <v>186</v>
      </c>
      <c r="C187" s="9" t="s">
        <v>180</v>
      </c>
      <c r="D187" s="9" t="s">
        <v>177</v>
      </c>
      <c r="E187" s="9" t="s">
        <v>178</v>
      </c>
    </row>
    <row r="188" spans="1:5" x14ac:dyDescent="0.25">
      <c r="A188" s="25">
        <v>44483</v>
      </c>
      <c r="B188" s="9" t="s">
        <v>175</v>
      </c>
      <c r="C188" s="9" t="s">
        <v>176</v>
      </c>
      <c r="D188" s="9" t="s">
        <v>177</v>
      </c>
      <c r="E188" s="9" t="s">
        <v>178</v>
      </c>
    </row>
    <row r="189" spans="1:5" x14ac:dyDescent="0.25">
      <c r="A189" s="25">
        <v>44484</v>
      </c>
      <c r="B189" s="9" t="s">
        <v>179</v>
      </c>
      <c r="C189" s="9" t="s">
        <v>181</v>
      </c>
      <c r="D189" s="9" t="s">
        <v>87</v>
      </c>
      <c r="E189" s="9" t="s">
        <v>178</v>
      </c>
    </row>
    <row r="190" spans="1:5" x14ac:dyDescent="0.25">
      <c r="A190" s="25">
        <v>44497</v>
      </c>
      <c r="B190" s="9" t="s">
        <v>175</v>
      </c>
      <c r="C190" s="9" t="s">
        <v>189</v>
      </c>
      <c r="D190" s="9" t="s">
        <v>177</v>
      </c>
      <c r="E190" s="9" t="s">
        <v>178</v>
      </c>
    </row>
    <row r="191" spans="1:5" x14ac:dyDescent="0.25">
      <c r="A191" s="25">
        <v>44498</v>
      </c>
      <c r="B191" s="9" t="s">
        <v>179</v>
      </c>
      <c r="C191" s="9" t="s">
        <v>183</v>
      </c>
      <c r="D191" s="9" t="s">
        <v>87</v>
      </c>
      <c r="E191" s="9" t="s">
        <v>178</v>
      </c>
    </row>
    <row r="192" spans="1:5" x14ac:dyDescent="0.25">
      <c r="A192" s="25">
        <v>44503</v>
      </c>
      <c r="B192" s="9" t="s">
        <v>186</v>
      </c>
      <c r="C192" s="9" t="s">
        <v>187</v>
      </c>
      <c r="D192" s="9" t="s">
        <v>115</v>
      </c>
      <c r="E192" s="9" t="s">
        <v>178</v>
      </c>
    </row>
    <row r="193" spans="1:5" x14ac:dyDescent="0.25">
      <c r="A193" s="25">
        <v>44505</v>
      </c>
      <c r="B193" s="9" t="s">
        <v>179</v>
      </c>
      <c r="C193" s="9" t="s">
        <v>184</v>
      </c>
      <c r="D193" s="9" t="s">
        <v>177</v>
      </c>
      <c r="E193" s="9" t="s">
        <v>178</v>
      </c>
    </row>
    <row r="194" spans="1:5" x14ac:dyDescent="0.25">
      <c r="A194" s="25">
        <v>44509</v>
      </c>
      <c r="B194" s="9" t="s">
        <v>185</v>
      </c>
      <c r="C194" s="9" t="s">
        <v>176</v>
      </c>
      <c r="D194" s="9" t="s">
        <v>177</v>
      </c>
      <c r="E194" s="9" t="s">
        <v>178</v>
      </c>
    </row>
    <row r="195" spans="1:5" x14ac:dyDescent="0.25">
      <c r="A195" s="25">
        <v>44510</v>
      </c>
      <c r="B195" s="9" t="s">
        <v>186</v>
      </c>
      <c r="C195" s="9" t="s">
        <v>180</v>
      </c>
      <c r="D195" s="9" t="s">
        <v>177</v>
      </c>
      <c r="E195" s="9" t="s">
        <v>178</v>
      </c>
    </row>
    <row r="196" spans="1:5" x14ac:dyDescent="0.25">
      <c r="A196" s="25">
        <v>44512</v>
      </c>
      <c r="B196" s="9" t="s">
        <v>179</v>
      </c>
      <c r="C196" s="9" t="s">
        <v>181</v>
      </c>
      <c r="D196" s="9" t="s">
        <v>87</v>
      </c>
      <c r="E196" s="9" t="s">
        <v>178</v>
      </c>
    </row>
    <row r="197" spans="1:5" x14ac:dyDescent="0.25">
      <c r="A197" s="25">
        <v>44524</v>
      </c>
      <c r="B197" s="9" t="s">
        <v>186</v>
      </c>
      <c r="C197" s="9" t="s">
        <v>202</v>
      </c>
      <c r="D197" s="9" t="s">
        <v>191</v>
      </c>
      <c r="E197" s="9" t="s">
        <v>178</v>
      </c>
    </row>
    <row r="198" spans="1:5" x14ac:dyDescent="0.25">
      <c r="A198" s="25">
        <v>44533</v>
      </c>
      <c r="B198" s="9" t="s">
        <v>179</v>
      </c>
      <c r="C198" s="9" t="s">
        <v>184</v>
      </c>
      <c r="D198" s="9" t="s">
        <v>177</v>
      </c>
      <c r="E198" s="9" t="s">
        <v>178</v>
      </c>
    </row>
    <row r="199" spans="1:5" x14ac:dyDescent="0.25">
      <c r="A199" s="25">
        <v>44540</v>
      </c>
      <c r="B199" s="9" t="s">
        <v>179</v>
      </c>
      <c r="C199" s="9" t="s">
        <v>203</v>
      </c>
      <c r="D199" s="9" t="s">
        <v>191</v>
      </c>
      <c r="E199" s="9" t="s">
        <v>178</v>
      </c>
    </row>
    <row r="200" spans="1:5" x14ac:dyDescent="0.25">
      <c r="A200" s="25">
        <v>44544</v>
      </c>
      <c r="B200" s="9" t="s">
        <v>185</v>
      </c>
      <c r="C200" s="9" t="s">
        <v>176</v>
      </c>
      <c r="D200" s="9" t="s">
        <v>177</v>
      </c>
      <c r="E200" s="9" t="s">
        <v>178</v>
      </c>
    </row>
    <row r="201" spans="1:5" x14ac:dyDescent="0.25">
      <c r="A201" s="25">
        <v>44545</v>
      </c>
      <c r="B201" s="9" t="s">
        <v>186</v>
      </c>
      <c r="C201" s="9" t="s">
        <v>187</v>
      </c>
      <c r="D201" s="9" t="s">
        <v>115</v>
      </c>
      <c r="E201" s="9" t="s">
        <v>178</v>
      </c>
    </row>
    <row r="202" spans="1:5" x14ac:dyDescent="0.25">
      <c r="A202" s="25">
        <v>44552</v>
      </c>
      <c r="B202" s="9" t="s">
        <v>186</v>
      </c>
      <c r="C202" s="9" t="s">
        <v>188</v>
      </c>
      <c r="D202" s="9" t="s">
        <v>177</v>
      </c>
      <c r="E202" s="9" t="s">
        <v>178</v>
      </c>
    </row>
    <row r="203" spans="1:5" x14ac:dyDescent="0.25">
      <c r="A203" s="25">
        <v>44553</v>
      </c>
      <c r="B203" s="9" t="s">
        <v>175</v>
      </c>
      <c r="C203" s="9" t="s">
        <v>183</v>
      </c>
      <c r="D203" s="9" t="s">
        <v>87</v>
      </c>
      <c r="E203" s="9" t="s">
        <v>178</v>
      </c>
    </row>
    <row r="204" spans="1:5" x14ac:dyDescent="0.25">
      <c r="A204" s="25">
        <v>44568</v>
      </c>
      <c r="B204" s="9" t="s">
        <v>179</v>
      </c>
      <c r="C204" s="9" t="s">
        <v>184</v>
      </c>
      <c r="D204" s="9" t="s">
        <v>177</v>
      </c>
      <c r="E204" s="9" t="s">
        <v>178</v>
      </c>
    </row>
    <row r="205" spans="1:5" x14ac:dyDescent="0.25">
      <c r="A205" s="25">
        <v>44573</v>
      </c>
      <c r="B205" s="9" t="s">
        <v>186</v>
      </c>
      <c r="C205" s="9" t="s">
        <v>180</v>
      </c>
      <c r="D205" s="9" t="s">
        <v>177</v>
      </c>
      <c r="E205" s="9" t="s">
        <v>178</v>
      </c>
    </row>
    <row r="206" spans="1:5" x14ac:dyDescent="0.25">
      <c r="A206" s="25">
        <v>44574</v>
      </c>
      <c r="B206" s="9" t="s">
        <v>175</v>
      </c>
      <c r="C206" s="9" t="s">
        <v>176</v>
      </c>
      <c r="D206" s="9" t="s">
        <v>177</v>
      </c>
      <c r="E206" s="9" t="s">
        <v>178</v>
      </c>
    </row>
    <row r="207" spans="1:5" x14ac:dyDescent="0.25">
      <c r="A207" s="25">
        <v>44575</v>
      </c>
      <c r="B207" s="9" t="s">
        <v>179</v>
      </c>
      <c r="C207" s="9" t="s">
        <v>181</v>
      </c>
      <c r="D207" s="9" t="s">
        <v>87</v>
      </c>
      <c r="E207" s="9" t="s">
        <v>178</v>
      </c>
    </row>
    <row r="208" spans="1:5" x14ac:dyDescent="0.25">
      <c r="A208" s="25">
        <v>44587</v>
      </c>
      <c r="B208" s="9" t="s">
        <v>186</v>
      </c>
      <c r="C208" s="9" t="s">
        <v>187</v>
      </c>
      <c r="D208" s="9" t="s">
        <v>115</v>
      </c>
      <c r="E208" s="9" t="s">
        <v>178</v>
      </c>
    </row>
    <row r="209" spans="1:5" x14ac:dyDescent="0.25">
      <c r="A209" s="25">
        <v>44588</v>
      </c>
      <c r="B209" s="9" t="s">
        <v>175</v>
      </c>
      <c r="C209" s="9" t="s">
        <v>189</v>
      </c>
      <c r="D209" s="9" t="s">
        <v>177</v>
      </c>
      <c r="E209" s="9" t="s">
        <v>178</v>
      </c>
    </row>
    <row r="210" spans="1:5" x14ac:dyDescent="0.25">
      <c r="A210" s="25">
        <v>44589</v>
      </c>
      <c r="B210" s="9" t="s">
        <v>179</v>
      </c>
      <c r="C210" s="9" t="s">
        <v>183</v>
      </c>
      <c r="D210" s="9" t="s">
        <v>87</v>
      </c>
      <c r="E210" s="9" t="s">
        <v>178</v>
      </c>
    </row>
    <row r="211" spans="1:5" x14ac:dyDescent="0.25">
      <c r="A211" s="25">
        <v>44596</v>
      </c>
      <c r="B211" s="9" t="s">
        <v>179</v>
      </c>
      <c r="C211" s="9" t="s">
        <v>184</v>
      </c>
      <c r="D211" s="9" t="s">
        <v>177</v>
      </c>
      <c r="E211" s="9" t="s">
        <v>178</v>
      </c>
    </row>
    <row r="212" spans="1:5" x14ac:dyDescent="0.25">
      <c r="A212" s="25">
        <v>44602</v>
      </c>
      <c r="B212" s="9" t="s">
        <v>175</v>
      </c>
      <c r="C212" s="9" t="s">
        <v>180</v>
      </c>
      <c r="D212" s="9" t="s">
        <v>177</v>
      </c>
      <c r="E212" s="9" t="s">
        <v>178</v>
      </c>
    </row>
    <row r="213" spans="1:5" x14ac:dyDescent="0.25">
      <c r="A213" s="25">
        <v>44603</v>
      </c>
      <c r="B213" s="9" t="s">
        <v>179</v>
      </c>
      <c r="C213" s="9" t="s">
        <v>181</v>
      </c>
      <c r="D213" s="9" t="s">
        <v>87</v>
      </c>
      <c r="E213" s="9" t="s">
        <v>178</v>
      </c>
    </row>
    <row r="214" spans="1:5" x14ac:dyDescent="0.25">
      <c r="A214" s="25">
        <v>44607</v>
      </c>
      <c r="B214" s="9" t="s">
        <v>185</v>
      </c>
      <c r="C214" s="9" t="s">
        <v>176</v>
      </c>
      <c r="D214" s="9" t="s">
        <v>177</v>
      </c>
      <c r="E214" s="9" t="s">
        <v>178</v>
      </c>
    </row>
    <row r="215" spans="1:5" x14ac:dyDescent="0.25">
      <c r="A215" s="25">
        <v>44616</v>
      </c>
      <c r="B215" s="9" t="s">
        <v>175</v>
      </c>
      <c r="C215" s="9" t="s">
        <v>182</v>
      </c>
      <c r="D215" s="9" t="s">
        <v>177</v>
      </c>
      <c r="E215" s="9" t="s">
        <v>178</v>
      </c>
    </row>
    <row r="216" spans="1:5" x14ac:dyDescent="0.25">
      <c r="A216" s="25">
        <v>44617</v>
      </c>
      <c r="B216" s="9" t="s">
        <v>179</v>
      </c>
      <c r="C216" s="9" t="s">
        <v>183</v>
      </c>
      <c r="D216" s="9" t="s">
        <v>87</v>
      </c>
      <c r="E216" s="9" t="s">
        <v>178</v>
      </c>
    </row>
    <row r="217" spans="1:5" x14ac:dyDescent="0.25">
      <c r="A217" s="25">
        <v>44624</v>
      </c>
      <c r="B217" s="9" t="s">
        <v>179</v>
      </c>
      <c r="C217" s="9" t="s">
        <v>184</v>
      </c>
      <c r="D217" s="9" t="s">
        <v>177</v>
      </c>
      <c r="E217" s="9" t="s">
        <v>178</v>
      </c>
    </row>
    <row r="218" spans="1:5" x14ac:dyDescent="0.25">
      <c r="A218" s="25">
        <v>44630</v>
      </c>
      <c r="B218" s="9" t="s">
        <v>175</v>
      </c>
      <c r="C218" s="9" t="s">
        <v>180</v>
      </c>
      <c r="D218" s="9" t="s">
        <v>177</v>
      </c>
      <c r="E218" s="9" t="s">
        <v>178</v>
      </c>
    </row>
    <row r="219" spans="1:5" x14ac:dyDescent="0.25">
      <c r="A219" s="25">
        <v>44631</v>
      </c>
      <c r="B219" s="9" t="s">
        <v>179</v>
      </c>
      <c r="C219" s="9" t="s">
        <v>181</v>
      </c>
      <c r="D219" s="9" t="s">
        <v>87</v>
      </c>
      <c r="E219" s="9" t="s">
        <v>178</v>
      </c>
    </row>
    <row r="220" spans="1:5" x14ac:dyDescent="0.25">
      <c r="A220" s="25">
        <v>44635</v>
      </c>
      <c r="B220" s="9" t="s">
        <v>185</v>
      </c>
      <c r="C220" s="9" t="s">
        <v>176</v>
      </c>
      <c r="D220" s="9" t="s">
        <v>177</v>
      </c>
      <c r="E220" s="9" t="s">
        <v>178</v>
      </c>
    </row>
    <row r="221" spans="1:5" x14ac:dyDescent="0.25">
      <c r="A221" s="25">
        <v>44636</v>
      </c>
      <c r="B221" s="9" t="s">
        <v>186</v>
      </c>
      <c r="C221" s="9" t="s">
        <v>187</v>
      </c>
      <c r="D221" s="9" t="s">
        <v>115</v>
      </c>
      <c r="E221" s="9" t="s">
        <v>178</v>
      </c>
    </row>
    <row r="222" spans="1:5" x14ac:dyDescent="0.25">
      <c r="A222" s="25">
        <v>44645</v>
      </c>
      <c r="B222" s="9" t="s">
        <v>179</v>
      </c>
      <c r="C222" s="9" t="s">
        <v>183</v>
      </c>
      <c r="D222" s="9" t="s">
        <v>87</v>
      </c>
      <c r="E222" s="9" t="s">
        <v>178</v>
      </c>
    </row>
    <row r="223" spans="1:5" x14ac:dyDescent="0.25">
      <c r="A223" s="25">
        <v>44650</v>
      </c>
      <c r="B223" s="9" t="s">
        <v>186</v>
      </c>
      <c r="C223" s="9" t="s">
        <v>188</v>
      </c>
      <c r="D223" s="9" t="s">
        <v>177</v>
      </c>
      <c r="E223" s="9" t="s">
        <v>178</v>
      </c>
    </row>
    <row r="224" spans="1:5" x14ac:dyDescent="0.25">
      <c r="A224" s="25">
        <v>44652</v>
      </c>
      <c r="B224" s="9" t="s">
        <v>179</v>
      </c>
      <c r="C224" s="9" t="s">
        <v>184</v>
      </c>
      <c r="D224" s="9" t="s">
        <v>177</v>
      </c>
      <c r="E224" s="9" t="s">
        <v>178</v>
      </c>
    </row>
    <row r="225" spans="1:5" x14ac:dyDescent="0.25">
      <c r="A225" s="25">
        <v>44663</v>
      </c>
      <c r="B225" s="9" t="s">
        <v>185</v>
      </c>
      <c r="C225" s="9" t="s">
        <v>180</v>
      </c>
      <c r="D225" s="9" t="s">
        <v>177</v>
      </c>
      <c r="E225" s="9" t="s">
        <v>178</v>
      </c>
    </row>
    <row r="226" spans="1:5" x14ac:dyDescent="0.25">
      <c r="A226" s="25">
        <v>44664</v>
      </c>
      <c r="B226" s="9" t="s">
        <v>186</v>
      </c>
      <c r="C226" s="9" t="s">
        <v>176</v>
      </c>
      <c r="D226" s="9" t="s">
        <v>177</v>
      </c>
      <c r="E226" s="9" t="s">
        <v>178</v>
      </c>
    </row>
    <row r="227" spans="1:5" x14ac:dyDescent="0.25">
      <c r="A227" s="25">
        <v>44665</v>
      </c>
      <c r="B227" s="9" t="s">
        <v>175</v>
      </c>
      <c r="C227" s="9" t="s">
        <v>181</v>
      </c>
      <c r="D227" s="9" t="s">
        <v>87</v>
      </c>
      <c r="E227" s="9" t="s">
        <v>178</v>
      </c>
    </row>
    <row r="228" spans="1:5" x14ac:dyDescent="0.25">
      <c r="A228" s="25">
        <v>44679</v>
      </c>
      <c r="B228" s="9" t="s">
        <v>175</v>
      </c>
      <c r="C228" s="9" t="s">
        <v>189</v>
      </c>
      <c r="D228" s="9" t="s">
        <v>177</v>
      </c>
      <c r="E228" s="9" t="s">
        <v>178</v>
      </c>
    </row>
    <row r="229" spans="1:5" x14ac:dyDescent="0.25">
      <c r="A229" s="25">
        <v>44680</v>
      </c>
      <c r="B229" s="9" t="s">
        <v>179</v>
      </c>
      <c r="C229" s="9" t="s">
        <v>183</v>
      </c>
      <c r="D229" s="9" t="s">
        <v>87</v>
      </c>
      <c r="E229" s="9" t="s">
        <v>178</v>
      </c>
    </row>
    <row r="230" spans="1:5" x14ac:dyDescent="0.25">
      <c r="A230" s="25">
        <v>44685</v>
      </c>
      <c r="B230" s="9" t="s">
        <v>186</v>
      </c>
      <c r="C230" s="9" t="s">
        <v>187</v>
      </c>
      <c r="D230" s="9" t="s">
        <v>115</v>
      </c>
      <c r="E230" s="9" t="s">
        <v>178</v>
      </c>
    </row>
    <row r="231" spans="1:5" x14ac:dyDescent="0.25">
      <c r="A231" s="25">
        <v>44687</v>
      </c>
      <c r="B231" s="9" t="s">
        <v>179</v>
      </c>
      <c r="C231" s="9" t="s">
        <v>184</v>
      </c>
      <c r="D231" s="9" t="s">
        <v>177</v>
      </c>
      <c r="E231" s="9" t="s">
        <v>178</v>
      </c>
    </row>
    <row r="232" spans="1:5" x14ac:dyDescent="0.25">
      <c r="A232" s="25">
        <v>44692</v>
      </c>
      <c r="B232" s="9" t="s">
        <v>186</v>
      </c>
      <c r="C232" s="9" t="s">
        <v>180</v>
      </c>
      <c r="D232" s="9" t="s">
        <v>177</v>
      </c>
      <c r="E232" s="9" t="s">
        <v>178</v>
      </c>
    </row>
    <row r="233" spans="1:5" x14ac:dyDescent="0.25">
      <c r="A233" s="25">
        <v>44693</v>
      </c>
      <c r="B233" s="9" t="s">
        <v>175</v>
      </c>
      <c r="C233" s="9" t="s">
        <v>176</v>
      </c>
      <c r="D233" s="9" t="s">
        <v>177</v>
      </c>
      <c r="E233" s="9" t="s">
        <v>178</v>
      </c>
    </row>
    <row r="234" spans="1:5" x14ac:dyDescent="0.25">
      <c r="A234" s="25">
        <v>44694</v>
      </c>
      <c r="B234" s="9" t="s">
        <v>179</v>
      </c>
      <c r="C234" s="9" t="s">
        <v>181</v>
      </c>
      <c r="D234" s="9" t="s">
        <v>87</v>
      </c>
      <c r="E234" s="9" t="s">
        <v>178</v>
      </c>
    </row>
    <row r="235" spans="1:5" x14ac:dyDescent="0.25">
      <c r="A235" s="25">
        <v>44707</v>
      </c>
      <c r="B235" s="9" t="s">
        <v>175</v>
      </c>
      <c r="C235" s="9" t="s">
        <v>182</v>
      </c>
      <c r="D235" s="9" t="s">
        <v>177</v>
      </c>
      <c r="E235" s="9" t="s">
        <v>178</v>
      </c>
    </row>
    <row r="236" spans="1:5" x14ac:dyDescent="0.25">
      <c r="A236" s="25">
        <v>44708</v>
      </c>
      <c r="B236" s="9" t="s">
        <v>179</v>
      </c>
      <c r="C236" s="9" t="s">
        <v>183</v>
      </c>
      <c r="D236" s="9" t="s">
        <v>87</v>
      </c>
      <c r="E236" s="9" t="s">
        <v>178</v>
      </c>
    </row>
    <row r="237" spans="1:5" x14ac:dyDescent="0.25">
      <c r="A237" s="25">
        <v>44715</v>
      </c>
      <c r="B237" s="9" t="s">
        <v>179</v>
      </c>
      <c r="C237" s="9" t="s">
        <v>184</v>
      </c>
      <c r="D237" s="9" t="s">
        <v>177</v>
      </c>
      <c r="E237" s="9" t="s">
        <v>178</v>
      </c>
    </row>
    <row r="238" spans="1:5" x14ac:dyDescent="0.25">
      <c r="A238" s="25">
        <v>44722</v>
      </c>
      <c r="B238" s="9" t="s">
        <v>179</v>
      </c>
      <c r="C238" s="9" t="s">
        <v>203</v>
      </c>
      <c r="D238" s="9" t="s">
        <v>191</v>
      </c>
      <c r="E238" s="9" t="s">
        <v>178</v>
      </c>
    </row>
    <row r="239" spans="1:5" x14ac:dyDescent="0.25">
      <c r="A239" s="25">
        <v>44726</v>
      </c>
      <c r="B239" s="9" t="s">
        <v>185</v>
      </c>
      <c r="C239" s="9" t="s">
        <v>176</v>
      </c>
      <c r="D239" s="9" t="s">
        <v>177</v>
      </c>
      <c r="E239" s="9" t="s">
        <v>178</v>
      </c>
    </row>
    <row r="240" spans="1:5" x14ac:dyDescent="0.25">
      <c r="A240" s="25">
        <v>44727</v>
      </c>
      <c r="B240" s="9" t="s">
        <v>186</v>
      </c>
      <c r="C240" s="9" t="s">
        <v>187</v>
      </c>
      <c r="D240" s="9" t="s">
        <v>115</v>
      </c>
      <c r="E240" s="9" t="s">
        <v>178</v>
      </c>
    </row>
    <row r="241" spans="1:5" x14ac:dyDescent="0.25">
      <c r="A241" s="25">
        <v>44736</v>
      </c>
      <c r="B241" s="9" t="s">
        <v>179</v>
      </c>
      <c r="C241" s="9" t="s">
        <v>183</v>
      </c>
      <c r="D241" s="9" t="s">
        <v>87</v>
      </c>
      <c r="E241" s="9" t="s">
        <v>178</v>
      </c>
    </row>
    <row r="242" spans="1:5" x14ac:dyDescent="0.25">
      <c r="A242" s="25">
        <v>44741</v>
      </c>
      <c r="B242" s="9" t="s">
        <v>186</v>
      </c>
      <c r="C242" s="9" t="s">
        <v>188</v>
      </c>
      <c r="D242" s="9" t="s">
        <v>177</v>
      </c>
      <c r="E242" s="9" t="s">
        <v>178</v>
      </c>
    </row>
    <row r="243" spans="1:5" x14ac:dyDescent="0.25">
      <c r="A243" s="25">
        <v>44750</v>
      </c>
      <c r="B243" s="9" t="s">
        <v>179</v>
      </c>
      <c r="C243" s="9" t="s">
        <v>184</v>
      </c>
      <c r="D243" s="9" t="s">
        <v>177</v>
      </c>
      <c r="E243" s="9" t="s">
        <v>178</v>
      </c>
    </row>
    <row r="244" spans="1:5" x14ac:dyDescent="0.25">
      <c r="A244" s="25">
        <v>44755</v>
      </c>
      <c r="B244" s="9" t="s">
        <v>186</v>
      </c>
      <c r="C244" s="9" t="s">
        <v>180</v>
      </c>
      <c r="D244" s="9" t="s">
        <v>177</v>
      </c>
      <c r="E244" s="9" t="s">
        <v>178</v>
      </c>
    </row>
    <row r="245" spans="1:5" x14ac:dyDescent="0.25">
      <c r="A245" s="25">
        <v>44756</v>
      </c>
      <c r="B245" s="9" t="s">
        <v>175</v>
      </c>
      <c r="C245" s="9" t="s">
        <v>176</v>
      </c>
      <c r="D245" s="9" t="s">
        <v>177</v>
      </c>
      <c r="E245" s="9" t="s">
        <v>178</v>
      </c>
    </row>
    <row r="246" spans="1:5" x14ac:dyDescent="0.25">
      <c r="A246" s="25">
        <v>44757</v>
      </c>
      <c r="B246" s="9" t="s">
        <v>179</v>
      </c>
      <c r="C246" s="9" t="s">
        <v>181</v>
      </c>
      <c r="D246" s="9" t="s">
        <v>87</v>
      </c>
      <c r="E246" s="9" t="s">
        <v>178</v>
      </c>
    </row>
    <row r="247" spans="1:5" x14ac:dyDescent="0.25">
      <c r="A247" s="25">
        <v>44769</v>
      </c>
      <c r="B247" s="9" t="s">
        <v>186</v>
      </c>
      <c r="C247" s="9" t="s">
        <v>187</v>
      </c>
      <c r="D247" s="9" t="s">
        <v>115</v>
      </c>
      <c r="E247" s="9" t="s">
        <v>178</v>
      </c>
    </row>
    <row r="248" spans="1:5" x14ac:dyDescent="0.25">
      <c r="A248" s="25">
        <v>44770</v>
      </c>
      <c r="B248" s="9" t="s">
        <v>175</v>
      </c>
      <c r="C248" s="9" t="s">
        <v>189</v>
      </c>
      <c r="D248" s="9" t="s">
        <v>177</v>
      </c>
      <c r="E248" s="9" t="s">
        <v>178</v>
      </c>
    </row>
    <row r="249" spans="1:5" x14ac:dyDescent="0.25">
      <c r="A249" s="25">
        <v>44771</v>
      </c>
      <c r="B249" s="9" t="s">
        <v>179</v>
      </c>
      <c r="C249" s="9" t="s">
        <v>183</v>
      </c>
      <c r="D249" s="9" t="s">
        <v>87</v>
      </c>
      <c r="E249" s="9" t="s">
        <v>178</v>
      </c>
    </row>
    <row r="250" spans="1:5" x14ac:dyDescent="0.25">
      <c r="A250" s="25">
        <v>44778</v>
      </c>
      <c r="B250" s="9" t="s">
        <v>179</v>
      </c>
      <c r="C250" s="9" t="s">
        <v>184</v>
      </c>
      <c r="D250" s="9" t="s">
        <v>177</v>
      </c>
      <c r="E250" s="9" t="s">
        <v>178</v>
      </c>
    </row>
    <row r="251" spans="1:5" x14ac:dyDescent="0.25">
      <c r="A251" s="25">
        <v>44783</v>
      </c>
      <c r="B251" s="9" t="s">
        <v>186</v>
      </c>
      <c r="C251" s="9" t="s">
        <v>180</v>
      </c>
      <c r="D251" s="9" t="s">
        <v>177</v>
      </c>
      <c r="E251" s="9" t="s">
        <v>178</v>
      </c>
    </row>
    <row r="252" spans="1:5" x14ac:dyDescent="0.25">
      <c r="A252" s="25">
        <v>44784</v>
      </c>
      <c r="B252" s="9" t="s">
        <v>175</v>
      </c>
      <c r="C252" s="9" t="s">
        <v>176</v>
      </c>
      <c r="D252" s="9" t="s">
        <v>177</v>
      </c>
      <c r="E252" s="9" t="s">
        <v>178</v>
      </c>
    </row>
    <row r="253" spans="1:5" x14ac:dyDescent="0.25">
      <c r="A253" s="25">
        <v>44785</v>
      </c>
      <c r="B253" s="9" t="s">
        <v>179</v>
      </c>
      <c r="C253" s="9" t="s">
        <v>181</v>
      </c>
      <c r="D253" s="9" t="s">
        <v>87</v>
      </c>
      <c r="E253" s="9" t="s">
        <v>178</v>
      </c>
    </row>
    <row r="254" spans="1:5" x14ac:dyDescent="0.25">
      <c r="A254" s="25">
        <v>44798</v>
      </c>
      <c r="B254" s="9" t="s">
        <v>175</v>
      </c>
      <c r="C254" s="9" t="s">
        <v>182</v>
      </c>
      <c r="D254" s="9" t="s">
        <v>177</v>
      </c>
      <c r="E254" s="9" t="s">
        <v>178</v>
      </c>
    </row>
    <row r="255" spans="1:5" x14ac:dyDescent="0.25">
      <c r="A255" s="25">
        <v>44799</v>
      </c>
      <c r="B255" s="9" t="s">
        <v>179</v>
      </c>
      <c r="C255" s="9" t="s">
        <v>183</v>
      </c>
      <c r="D255" s="9" t="s">
        <v>87</v>
      </c>
      <c r="E255" s="9" t="s">
        <v>178</v>
      </c>
    </row>
    <row r="256" spans="1:5" x14ac:dyDescent="0.25">
      <c r="A256" s="25">
        <v>44806</v>
      </c>
      <c r="B256" s="9" t="s">
        <v>179</v>
      </c>
      <c r="C256" s="9" t="s">
        <v>184</v>
      </c>
      <c r="D256" s="9" t="s">
        <v>177</v>
      </c>
      <c r="E256" s="9" t="s">
        <v>178</v>
      </c>
    </row>
    <row r="257" spans="1:5" x14ac:dyDescent="0.25">
      <c r="A257" s="25">
        <v>44817</v>
      </c>
      <c r="B257" s="9" t="s">
        <v>185</v>
      </c>
      <c r="C257" s="9" t="s">
        <v>180</v>
      </c>
      <c r="D257" s="9" t="s">
        <v>177</v>
      </c>
      <c r="E257" s="9" t="s">
        <v>178</v>
      </c>
    </row>
    <row r="258" spans="1:5" x14ac:dyDescent="0.25">
      <c r="A258" s="25">
        <v>44818</v>
      </c>
      <c r="B258" s="9" t="s">
        <v>186</v>
      </c>
      <c r="C258" s="9" t="s">
        <v>176</v>
      </c>
      <c r="D258" s="9" t="s">
        <v>177</v>
      </c>
      <c r="E258" s="9" t="s">
        <v>178</v>
      </c>
    </row>
    <row r="259" spans="1:5" x14ac:dyDescent="0.25">
      <c r="A259" s="25">
        <v>44820</v>
      </c>
      <c r="B259" s="9" t="s">
        <v>179</v>
      </c>
      <c r="C259" s="9" t="s">
        <v>181</v>
      </c>
      <c r="D259" s="9" t="s">
        <v>87</v>
      </c>
      <c r="E259" s="9" t="s">
        <v>178</v>
      </c>
    </row>
    <row r="260" spans="1:5" x14ac:dyDescent="0.25">
      <c r="A260" s="25">
        <v>44825</v>
      </c>
      <c r="B260" s="9" t="s">
        <v>186</v>
      </c>
      <c r="C260" s="9" t="s">
        <v>187</v>
      </c>
      <c r="D260" s="9" t="s">
        <v>115</v>
      </c>
      <c r="E260" s="9" t="s">
        <v>178</v>
      </c>
    </row>
    <row r="261" spans="1:5" x14ac:dyDescent="0.25">
      <c r="A261" s="25">
        <v>44833</v>
      </c>
      <c r="B261" s="9" t="s">
        <v>175</v>
      </c>
      <c r="C261" s="9" t="s">
        <v>188</v>
      </c>
      <c r="D261" s="9" t="s">
        <v>177</v>
      </c>
      <c r="E261" s="9" t="s">
        <v>178</v>
      </c>
    </row>
    <row r="262" spans="1:5" x14ac:dyDescent="0.25">
      <c r="A262" s="25">
        <v>44834</v>
      </c>
      <c r="B262" s="9" t="s">
        <v>179</v>
      </c>
      <c r="C262" s="9" t="s">
        <v>183</v>
      </c>
      <c r="D262" s="9" t="s">
        <v>87</v>
      </c>
      <c r="E262" s="9" t="s">
        <v>178</v>
      </c>
    </row>
    <row r="263" spans="1:5" x14ac:dyDescent="0.25">
      <c r="A263" s="25">
        <v>44841</v>
      </c>
      <c r="B263" s="9" t="s">
        <v>179</v>
      </c>
      <c r="C263" s="9" t="s">
        <v>184</v>
      </c>
      <c r="D263" s="9" t="s">
        <v>177</v>
      </c>
      <c r="E263" s="9" t="s">
        <v>178</v>
      </c>
    </row>
    <row r="264" spans="1:5" x14ac:dyDescent="0.25">
      <c r="A264" s="25">
        <v>44846</v>
      </c>
      <c r="B264" s="9" t="s">
        <v>186</v>
      </c>
      <c r="C264" s="9" t="s">
        <v>176</v>
      </c>
      <c r="D264" s="9" t="s">
        <v>177</v>
      </c>
      <c r="E264" s="9" t="s">
        <v>178</v>
      </c>
    </row>
    <row r="265" spans="1:5" x14ac:dyDescent="0.25">
      <c r="A265" s="25">
        <v>44847</v>
      </c>
      <c r="B265" s="9" t="s">
        <v>175</v>
      </c>
      <c r="C265" s="9" t="s">
        <v>180</v>
      </c>
      <c r="D265" s="9" t="s">
        <v>177</v>
      </c>
      <c r="E265" s="9" t="s">
        <v>178</v>
      </c>
    </row>
    <row r="266" spans="1:5" x14ac:dyDescent="0.25">
      <c r="A266" s="25">
        <v>44848</v>
      </c>
      <c r="B266" s="9" t="s">
        <v>179</v>
      </c>
      <c r="C266" s="9" t="s">
        <v>181</v>
      </c>
      <c r="D266" s="9" t="s">
        <v>87</v>
      </c>
      <c r="E266" s="9" t="s">
        <v>178</v>
      </c>
    </row>
    <row r="267" spans="1:5" x14ac:dyDescent="0.25">
      <c r="A267" s="25">
        <v>44861</v>
      </c>
      <c r="B267" s="9" t="s">
        <v>175</v>
      </c>
      <c r="C267" s="9" t="s">
        <v>189</v>
      </c>
      <c r="D267" s="9" t="s">
        <v>177</v>
      </c>
      <c r="E267" s="9" t="s">
        <v>178</v>
      </c>
    </row>
    <row r="268" spans="1:5" x14ac:dyDescent="0.25">
      <c r="A268" s="25">
        <v>44862</v>
      </c>
      <c r="B268" s="9" t="s">
        <v>179</v>
      </c>
      <c r="C268" s="9" t="s">
        <v>183</v>
      </c>
      <c r="D268" s="9" t="s">
        <v>87</v>
      </c>
      <c r="E268" s="9" t="s">
        <v>178</v>
      </c>
    </row>
    <row r="269" spans="1:5" x14ac:dyDescent="0.25">
      <c r="A269" s="25">
        <v>44867</v>
      </c>
      <c r="B269" s="9" t="s">
        <v>186</v>
      </c>
      <c r="C269" s="9" t="s">
        <v>187</v>
      </c>
      <c r="D269" s="9" t="s">
        <v>115</v>
      </c>
      <c r="E269" s="9" t="s">
        <v>178</v>
      </c>
    </row>
    <row r="270" spans="1:5" x14ac:dyDescent="0.25">
      <c r="A270" s="25">
        <v>44869</v>
      </c>
      <c r="B270" s="9" t="s">
        <v>179</v>
      </c>
      <c r="C270" s="9" t="s">
        <v>184</v>
      </c>
      <c r="D270" s="9" t="s">
        <v>177</v>
      </c>
      <c r="E270" s="9" t="s">
        <v>178</v>
      </c>
    </row>
    <row r="271" spans="1:5" x14ac:dyDescent="0.25">
      <c r="A271" s="25">
        <v>44875</v>
      </c>
      <c r="B271" s="9" t="s">
        <v>175</v>
      </c>
      <c r="C271" s="9" t="s">
        <v>180</v>
      </c>
      <c r="D271" s="9" t="s">
        <v>177</v>
      </c>
      <c r="E271" s="9" t="s">
        <v>178</v>
      </c>
    </row>
    <row r="272" spans="1:5" x14ac:dyDescent="0.25">
      <c r="A272" s="25">
        <v>44876</v>
      </c>
      <c r="B272" s="9" t="s">
        <v>179</v>
      </c>
      <c r="C272" s="9" t="s">
        <v>181</v>
      </c>
      <c r="D272" s="9" t="s">
        <v>87</v>
      </c>
      <c r="E272" s="9" t="s">
        <v>178</v>
      </c>
    </row>
    <row r="273" spans="1:5" x14ac:dyDescent="0.25">
      <c r="A273" s="25">
        <v>44880</v>
      </c>
      <c r="B273" s="9" t="s">
        <v>185</v>
      </c>
      <c r="C273" s="9" t="s">
        <v>176</v>
      </c>
      <c r="D273" s="9" t="s">
        <v>177</v>
      </c>
      <c r="E273" s="9" t="s">
        <v>178</v>
      </c>
    </row>
    <row r="274" spans="1:5" x14ac:dyDescent="0.25">
      <c r="A274" s="25">
        <v>44888</v>
      </c>
      <c r="B274" s="9" t="s">
        <v>186</v>
      </c>
      <c r="C274" s="9" t="s">
        <v>183</v>
      </c>
      <c r="D274" s="9" t="s">
        <v>87</v>
      </c>
      <c r="E274" s="9" t="s">
        <v>178</v>
      </c>
    </row>
    <row r="275" spans="1:5" x14ac:dyDescent="0.25">
      <c r="A275" s="25">
        <v>44895</v>
      </c>
      <c r="B275" s="9" t="s">
        <v>186</v>
      </c>
      <c r="C275" s="9" t="s">
        <v>182</v>
      </c>
      <c r="D275" s="9" t="s">
        <v>177</v>
      </c>
      <c r="E275" s="9" t="s">
        <v>178</v>
      </c>
    </row>
    <row r="276" spans="1:5" x14ac:dyDescent="0.25">
      <c r="A276" s="25">
        <v>44897</v>
      </c>
      <c r="B276" s="9" t="s">
        <v>179</v>
      </c>
      <c r="C276" s="9" t="s">
        <v>184</v>
      </c>
      <c r="D276" s="9" t="s">
        <v>177</v>
      </c>
      <c r="E276" s="9" t="s">
        <v>178</v>
      </c>
    </row>
    <row r="277" spans="1:5" x14ac:dyDescent="0.25">
      <c r="A277" s="25">
        <v>44904</v>
      </c>
      <c r="B277" s="9" t="s">
        <v>179</v>
      </c>
      <c r="C277" s="9" t="s">
        <v>201</v>
      </c>
      <c r="D277" s="9" t="s">
        <v>191</v>
      </c>
      <c r="E277" s="9" t="s">
        <v>178</v>
      </c>
    </row>
    <row r="278" spans="1:5" x14ac:dyDescent="0.25">
      <c r="A278" s="25">
        <v>44908</v>
      </c>
      <c r="B278" s="9" t="s">
        <v>185</v>
      </c>
      <c r="C278" s="9" t="s">
        <v>180</v>
      </c>
      <c r="D278" s="9" t="s">
        <v>177</v>
      </c>
      <c r="E278" s="9" t="s">
        <v>178</v>
      </c>
    </row>
    <row r="279" spans="1:5" x14ac:dyDescent="0.25">
      <c r="A279" s="25">
        <v>44909</v>
      </c>
      <c r="B279" s="9" t="s">
        <v>186</v>
      </c>
      <c r="C279" s="9" t="s">
        <v>187</v>
      </c>
      <c r="D279" s="9" t="s">
        <v>115</v>
      </c>
      <c r="E279" s="9" t="s">
        <v>178</v>
      </c>
    </row>
    <row r="280" spans="1:5" x14ac:dyDescent="0.25">
      <c r="A280" s="25">
        <v>44917</v>
      </c>
      <c r="B280" s="9" t="s">
        <v>175</v>
      </c>
      <c r="C280" s="9" t="s">
        <v>188</v>
      </c>
      <c r="D280" s="9" t="s">
        <v>177</v>
      </c>
      <c r="E280" s="9" t="s">
        <v>178</v>
      </c>
    </row>
    <row r="281" spans="1:5" x14ac:dyDescent="0.25">
      <c r="A281" s="25">
        <v>44918</v>
      </c>
      <c r="B281" s="9" t="s">
        <v>179</v>
      </c>
      <c r="C281" s="9" t="s">
        <v>183</v>
      </c>
      <c r="D281" s="9" t="s">
        <v>87</v>
      </c>
      <c r="E281" s="9" t="s">
        <v>178</v>
      </c>
    </row>
    <row r="282" spans="1:5" x14ac:dyDescent="0.25">
      <c r="A282" s="25">
        <v>44932</v>
      </c>
      <c r="B282" s="9" t="s">
        <v>179</v>
      </c>
      <c r="C282" s="9" t="s">
        <v>184</v>
      </c>
      <c r="D282" s="9" t="s">
        <v>177</v>
      </c>
      <c r="E282" s="9" t="s">
        <v>178</v>
      </c>
    </row>
    <row r="283" spans="1:5" x14ac:dyDescent="0.25">
      <c r="A283" s="25">
        <v>44938</v>
      </c>
      <c r="B283" s="9" t="s">
        <v>175</v>
      </c>
      <c r="C283" s="9" t="s">
        <v>180</v>
      </c>
      <c r="D283" s="9" t="s">
        <v>177</v>
      </c>
      <c r="E283" s="9" t="s">
        <v>178</v>
      </c>
    </row>
    <row r="284" spans="1:5" x14ac:dyDescent="0.25">
      <c r="A284" s="25">
        <v>44939</v>
      </c>
      <c r="B284" s="9" t="s">
        <v>179</v>
      </c>
      <c r="C284" s="9" t="s">
        <v>181</v>
      </c>
      <c r="D284" s="9" t="s">
        <v>87</v>
      </c>
      <c r="E284" s="9" t="s">
        <v>178</v>
      </c>
    </row>
    <row r="285" spans="1:5" x14ac:dyDescent="0.25">
      <c r="A285" s="25">
        <v>44944</v>
      </c>
      <c r="B285" s="9" t="s">
        <v>186</v>
      </c>
      <c r="C285" s="9" t="s">
        <v>176</v>
      </c>
      <c r="D285" s="9" t="s">
        <v>177</v>
      </c>
      <c r="E285" s="9" t="s">
        <v>178</v>
      </c>
    </row>
    <row r="286" spans="1:5" x14ac:dyDescent="0.25">
      <c r="A286" s="25">
        <v>44952</v>
      </c>
      <c r="B286" s="9" t="s">
        <v>175</v>
      </c>
      <c r="C286" s="9" t="s">
        <v>189</v>
      </c>
      <c r="D286" s="9" t="s">
        <v>177</v>
      </c>
      <c r="E286" s="9" t="s">
        <v>178</v>
      </c>
    </row>
    <row r="287" spans="1:5" x14ac:dyDescent="0.25">
      <c r="A287" s="25">
        <v>44953</v>
      </c>
      <c r="B287" s="9" t="s">
        <v>179</v>
      </c>
      <c r="C287" s="9" t="s">
        <v>183</v>
      </c>
      <c r="D287" s="9" t="s">
        <v>87</v>
      </c>
      <c r="E287" s="9" t="s">
        <v>178</v>
      </c>
    </row>
    <row r="288" spans="1:5" x14ac:dyDescent="0.25">
      <c r="A288" s="25">
        <v>44958</v>
      </c>
      <c r="B288" s="9" t="s">
        <v>186</v>
      </c>
      <c r="C288" s="9" t="s">
        <v>187</v>
      </c>
      <c r="D288" s="9" t="s">
        <v>115</v>
      </c>
      <c r="E288" s="9" t="s">
        <v>178</v>
      </c>
    </row>
    <row r="289" spans="1:5" x14ac:dyDescent="0.25">
      <c r="A289" s="25">
        <v>44960</v>
      </c>
      <c r="B289" s="9" t="s">
        <v>179</v>
      </c>
      <c r="C289" s="9" t="s">
        <v>184</v>
      </c>
      <c r="D289" s="9" t="s">
        <v>177</v>
      </c>
      <c r="E289" s="9" t="s">
        <v>178</v>
      </c>
    </row>
    <row r="290" spans="1:5" x14ac:dyDescent="0.25">
      <c r="A290" s="25">
        <v>44967</v>
      </c>
      <c r="B290" s="9" t="s">
        <v>179</v>
      </c>
      <c r="C290" s="9" t="s">
        <v>181</v>
      </c>
      <c r="D290" s="9" t="s">
        <v>87</v>
      </c>
      <c r="E290" s="9" t="s">
        <v>178</v>
      </c>
    </row>
    <row r="291" spans="1:5" x14ac:dyDescent="0.25">
      <c r="A291" s="25">
        <v>44971</v>
      </c>
      <c r="B291" s="9" t="s">
        <v>185</v>
      </c>
      <c r="C291" s="9" t="s">
        <v>180</v>
      </c>
      <c r="D291" s="9" t="s">
        <v>177</v>
      </c>
      <c r="E291" s="9" t="s">
        <v>178</v>
      </c>
    </row>
    <row r="292" spans="1:5" x14ac:dyDescent="0.25">
      <c r="A292" s="25">
        <v>44973</v>
      </c>
      <c r="B292" s="9" t="s">
        <v>175</v>
      </c>
      <c r="C292" s="9" t="s">
        <v>176</v>
      </c>
      <c r="D292" s="9" t="s">
        <v>177</v>
      </c>
      <c r="E292" s="9" t="s">
        <v>178</v>
      </c>
    </row>
    <row r="293" spans="1:5" x14ac:dyDescent="0.25">
      <c r="A293" s="25">
        <v>44980</v>
      </c>
      <c r="B293" s="9" t="s">
        <v>175</v>
      </c>
      <c r="C293" s="9" t="s">
        <v>182</v>
      </c>
      <c r="D293" s="9" t="s">
        <v>177</v>
      </c>
      <c r="E293" s="9" t="s">
        <v>178</v>
      </c>
    </row>
    <row r="294" spans="1:5" x14ac:dyDescent="0.25">
      <c r="A294" s="25">
        <v>44981</v>
      </c>
      <c r="B294" s="9" t="s">
        <v>179</v>
      </c>
      <c r="C294" s="9" t="s">
        <v>183</v>
      </c>
      <c r="D294" s="9" t="s">
        <v>87</v>
      </c>
      <c r="E294" s="9" t="s">
        <v>178</v>
      </c>
    </row>
    <row r="295" spans="1:5" x14ac:dyDescent="0.25">
      <c r="A295" s="25">
        <v>44995</v>
      </c>
      <c r="B295" s="9" t="s">
        <v>179</v>
      </c>
      <c r="C295" s="9" t="s">
        <v>184</v>
      </c>
      <c r="D295" s="9" t="s">
        <v>177</v>
      </c>
      <c r="E295" s="9" t="s">
        <v>178</v>
      </c>
    </row>
    <row r="296" spans="1:5" x14ac:dyDescent="0.25">
      <c r="A296" s="25">
        <v>44999</v>
      </c>
      <c r="B296" s="9" t="s">
        <v>185</v>
      </c>
      <c r="C296" s="9" t="s">
        <v>180</v>
      </c>
      <c r="D296" s="9" t="s">
        <v>177</v>
      </c>
      <c r="E296" s="9" t="s">
        <v>178</v>
      </c>
    </row>
    <row r="297" spans="1:5" x14ac:dyDescent="0.25">
      <c r="A297" s="25">
        <v>45000</v>
      </c>
      <c r="B297" s="9" t="s">
        <v>186</v>
      </c>
      <c r="C297" s="9" t="s">
        <v>176</v>
      </c>
      <c r="D297" s="9" t="s">
        <v>177</v>
      </c>
      <c r="E297" s="9" t="s">
        <v>178</v>
      </c>
    </row>
    <row r="298" spans="1:5" x14ac:dyDescent="0.25">
      <c r="A298" s="25">
        <v>45002</v>
      </c>
      <c r="B298" s="9" t="s">
        <v>179</v>
      </c>
      <c r="C298" s="9" t="s">
        <v>181</v>
      </c>
      <c r="D298" s="9" t="s">
        <v>87</v>
      </c>
      <c r="E298" s="9" t="s">
        <v>178</v>
      </c>
    </row>
    <row r="299" spans="1:5" x14ac:dyDescent="0.25">
      <c r="A299" s="25">
        <v>45007</v>
      </c>
      <c r="B299" s="9" t="s">
        <v>186</v>
      </c>
      <c r="C299" s="9" t="s">
        <v>187</v>
      </c>
      <c r="D299" s="9" t="s">
        <v>115</v>
      </c>
      <c r="E299" s="9" t="s">
        <v>178</v>
      </c>
    </row>
    <row r="300" spans="1:5" x14ac:dyDescent="0.25">
      <c r="A300" s="25">
        <v>45015</v>
      </c>
      <c r="B300" s="9" t="s">
        <v>175</v>
      </c>
      <c r="C300" s="9" t="s">
        <v>188</v>
      </c>
      <c r="D300" s="9" t="s">
        <v>177</v>
      </c>
      <c r="E300" s="9" t="s">
        <v>178</v>
      </c>
    </row>
    <row r="301" spans="1:5" x14ac:dyDescent="0.25">
      <c r="A301" s="25">
        <v>45016</v>
      </c>
      <c r="B301" s="9" t="s">
        <v>179</v>
      </c>
      <c r="C301" s="9" t="s">
        <v>183</v>
      </c>
      <c r="D301" s="9" t="s">
        <v>87</v>
      </c>
      <c r="E301" s="9" t="s">
        <v>178</v>
      </c>
    </row>
    <row r="302" spans="1:5" x14ac:dyDescent="0.25">
      <c r="A302" s="25">
        <v>45023</v>
      </c>
      <c r="B302" s="9" t="s">
        <v>179</v>
      </c>
      <c r="C302" s="9" t="s">
        <v>184</v>
      </c>
      <c r="D302" s="9" t="s">
        <v>177</v>
      </c>
      <c r="E302" s="9" t="s">
        <v>178</v>
      </c>
    </row>
    <row r="303" spans="1:5" x14ac:dyDescent="0.25">
      <c r="A303" s="25">
        <v>45028</v>
      </c>
      <c r="B303" s="9" t="s">
        <v>186</v>
      </c>
      <c r="C303" s="9" t="s">
        <v>180</v>
      </c>
      <c r="D303" s="9" t="s">
        <v>177</v>
      </c>
      <c r="E303" s="9" t="s">
        <v>178</v>
      </c>
    </row>
    <row r="304" spans="1:5" x14ac:dyDescent="0.25">
      <c r="A304" s="25">
        <v>45029</v>
      </c>
      <c r="B304" s="9" t="s">
        <v>175</v>
      </c>
      <c r="C304" s="9" t="s">
        <v>176</v>
      </c>
      <c r="D304" s="9" t="s">
        <v>177</v>
      </c>
      <c r="E304" s="9" t="s">
        <v>178</v>
      </c>
    </row>
    <row r="305" spans="1:5" x14ac:dyDescent="0.25">
      <c r="A305" s="25">
        <v>45030</v>
      </c>
      <c r="B305" s="9" t="s">
        <v>179</v>
      </c>
      <c r="C305" s="9" t="s">
        <v>181</v>
      </c>
      <c r="D305" s="9" t="s">
        <v>87</v>
      </c>
      <c r="E305" s="9" t="s">
        <v>178</v>
      </c>
    </row>
    <row r="306" spans="1:5" x14ac:dyDescent="0.25">
      <c r="A306" s="25">
        <v>45043</v>
      </c>
      <c r="B306" s="9" t="s">
        <v>175</v>
      </c>
      <c r="C306" s="9" t="s">
        <v>189</v>
      </c>
      <c r="D306" s="9" t="s">
        <v>177</v>
      </c>
      <c r="E306" s="9" t="s">
        <v>178</v>
      </c>
    </row>
    <row r="307" spans="1:5" x14ac:dyDescent="0.25">
      <c r="A307" s="25">
        <v>45044</v>
      </c>
      <c r="B307" s="9" t="s">
        <v>179</v>
      </c>
      <c r="C307" s="9" t="s">
        <v>183</v>
      </c>
      <c r="D307" s="9" t="s">
        <v>87</v>
      </c>
      <c r="E307" s="9" t="s">
        <v>178</v>
      </c>
    </row>
    <row r="308" spans="1:5" x14ac:dyDescent="0.25">
      <c r="A308" s="25">
        <v>45049</v>
      </c>
      <c r="B308" s="9" t="s">
        <v>186</v>
      </c>
      <c r="C308" s="9" t="s">
        <v>187</v>
      </c>
      <c r="D308" s="9" t="s">
        <v>115</v>
      </c>
      <c r="E308" s="9" t="s">
        <v>178</v>
      </c>
    </row>
    <row r="309" spans="1:5" x14ac:dyDescent="0.25">
      <c r="A309" s="25">
        <v>45051</v>
      </c>
      <c r="B309" s="9" t="s">
        <v>179</v>
      </c>
      <c r="C309" s="9" t="s">
        <v>184</v>
      </c>
      <c r="D309" s="9" t="s">
        <v>177</v>
      </c>
      <c r="E309" s="9" t="s">
        <v>178</v>
      </c>
    </row>
    <row r="310" spans="1:5" x14ac:dyDescent="0.25">
      <c r="A310" s="25">
        <v>45056</v>
      </c>
      <c r="B310" s="9" t="s">
        <v>186</v>
      </c>
      <c r="C310" s="9" t="s">
        <v>180</v>
      </c>
      <c r="D310" s="9" t="s">
        <v>177</v>
      </c>
      <c r="E310" s="9" t="s">
        <v>178</v>
      </c>
    </row>
    <row r="311" spans="1:5" x14ac:dyDescent="0.25">
      <c r="A311" s="25">
        <v>45057</v>
      </c>
      <c r="B311" s="9" t="s">
        <v>175</v>
      </c>
      <c r="C311" s="9" t="s">
        <v>176</v>
      </c>
      <c r="D311" s="9" t="s">
        <v>177</v>
      </c>
      <c r="E311" s="9" t="s">
        <v>178</v>
      </c>
    </row>
    <row r="312" spans="1:5" x14ac:dyDescent="0.25">
      <c r="A312" s="25">
        <v>45058</v>
      </c>
      <c r="B312" s="9" t="s">
        <v>179</v>
      </c>
      <c r="C312" s="9" t="s">
        <v>181</v>
      </c>
      <c r="D312" s="9" t="s">
        <v>87</v>
      </c>
      <c r="E312" s="9" t="s">
        <v>178</v>
      </c>
    </row>
    <row r="313" spans="1:5" x14ac:dyDescent="0.25">
      <c r="A313" s="25">
        <v>45071</v>
      </c>
      <c r="B313" s="9" t="s">
        <v>175</v>
      </c>
      <c r="C313" s="9" t="s">
        <v>182</v>
      </c>
      <c r="D313" s="9" t="s">
        <v>177</v>
      </c>
      <c r="E313" s="9" t="s">
        <v>178</v>
      </c>
    </row>
    <row r="314" spans="1:5" x14ac:dyDescent="0.25">
      <c r="A314" s="25">
        <v>45072</v>
      </c>
      <c r="B314" s="9" t="s">
        <v>179</v>
      </c>
      <c r="C314" s="9" t="s">
        <v>183</v>
      </c>
      <c r="D314" s="9" t="s">
        <v>87</v>
      </c>
      <c r="E314" s="9" t="s">
        <v>178</v>
      </c>
    </row>
    <row r="315" spans="1:5" x14ac:dyDescent="0.25">
      <c r="A315" s="25">
        <v>45079</v>
      </c>
      <c r="B315" s="9" t="s">
        <v>179</v>
      </c>
      <c r="C315" s="9" t="s">
        <v>184</v>
      </c>
      <c r="D315" s="9" t="s">
        <v>177</v>
      </c>
      <c r="E315" s="9" t="s">
        <v>178</v>
      </c>
    </row>
    <row r="316" spans="1:5" x14ac:dyDescent="0.25">
      <c r="A316" s="25">
        <v>45090</v>
      </c>
      <c r="B316" s="9" t="s">
        <v>185</v>
      </c>
      <c r="C316" s="9" t="s">
        <v>180</v>
      </c>
      <c r="D316" s="9" t="s">
        <v>177</v>
      </c>
      <c r="E316" s="9" t="s">
        <v>178</v>
      </c>
    </row>
    <row r="317" spans="1:5" x14ac:dyDescent="0.25">
      <c r="A317" s="25">
        <v>45091</v>
      </c>
      <c r="B317" s="9" t="s">
        <v>186</v>
      </c>
      <c r="C317" s="9" t="s">
        <v>204</v>
      </c>
      <c r="D317" s="9" t="s">
        <v>193</v>
      </c>
      <c r="E317" s="9" t="s">
        <v>178</v>
      </c>
    </row>
    <row r="318" spans="1:5" x14ac:dyDescent="0.25">
      <c r="A318" s="25">
        <v>45093</v>
      </c>
      <c r="B318" s="9" t="s">
        <v>179</v>
      </c>
      <c r="C318" s="9" t="s">
        <v>181</v>
      </c>
      <c r="D318" s="9" t="s">
        <v>87</v>
      </c>
      <c r="E318" s="9" t="s">
        <v>178</v>
      </c>
    </row>
    <row r="319" spans="1:5" x14ac:dyDescent="0.25">
      <c r="A319" s="25">
        <v>45106</v>
      </c>
      <c r="B319" s="9" t="s">
        <v>175</v>
      </c>
      <c r="C319" s="9" t="s">
        <v>188</v>
      </c>
      <c r="D319" s="9" t="s">
        <v>177</v>
      </c>
      <c r="E319" s="9" t="s">
        <v>178</v>
      </c>
    </row>
    <row r="320" spans="1:5" x14ac:dyDescent="0.25">
      <c r="A320" s="25">
        <v>45107</v>
      </c>
      <c r="B320" s="9" t="s">
        <v>179</v>
      </c>
      <c r="C320" s="9" t="s">
        <v>183</v>
      </c>
      <c r="D320" s="9" t="s">
        <v>87</v>
      </c>
      <c r="E320" s="9" t="s">
        <v>178</v>
      </c>
    </row>
    <row r="321" spans="1:5" x14ac:dyDescent="0.25">
      <c r="A321" s="25">
        <v>45114</v>
      </c>
      <c r="B321" s="9" t="s">
        <v>179</v>
      </c>
      <c r="C321" s="9" t="s">
        <v>184</v>
      </c>
      <c r="D321" s="9" t="s">
        <v>177</v>
      </c>
      <c r="E321" s="9" t="s">
        <v>178</v>
      </c>
    </row>
    <row r="322" spans="1:5" x14ac:dyDescent="0.25">
      <c r="A322" s="25">
        <v>45119</v>
      </c>
      <c r="B322" s="9" t="s">
        <v>186</v>
      </c>
      <c r="C322" s="9" t="s">
        <v>180</v>
      </c>
      <c r="D322" s="9" t="s">
        <v>177</v>
      </c>
      <c r="E322" s="9" t="s">
        <v>178</v>
      </c>
    </row>
    <row r="323" spans="1:5" x14ac:dyDescent="0.25">
      <c r="A323" s="25">
        <v>45120</v>
      </c>
      <c r="B323" s="9" t="s">
        <v>175</v>
      </c>
      <c r="C323" s="9" t="s">
        <v>176</v>
      </c>
      <c r="D323" s="9" t="s">
        <v>177</v>
      </c>
      <c r="E323" s="9" t="s">
        <v>178</v>
      </c>
    </row>
    <row r="324" spans="1:5" x14ac:dyDescent="0.25">
      <c r="A324" s="25">
        <v>45121</v>
      </c>
      <c r="B324" s="9" t="s">
        <v>179</v>
      </c>
      <c r="C324" s="9" t="s">
        <v>181</v>
      </c>
      <c r="D324" s="9" t="s">
        <v>87</v>
      </c>
      <c r="E324" s="9" t="s">
        <v>178</v>
      </c>
    </row>
    <row r="325" spans="1:5" x14ac:dyDescent="0.25">
      <c r="A325" s="25">
        <v>45133</v>
      </c>
      <c r="B325" s="9" t="s">
        <v>186</v>
      </c>
      <c r="C325" s="9" t="s">
        <v>187</v>
      </c>
      <c r="D325" s="9" t="s">
        <v>115</v>
      </c>
      <c r="E325" s="9" t="s">
        <v>178</v>
      </c>
    </row>
    <row r="326" spans="1:5" x14ac:dyDescent="0.25">
      <c r="A326" s="25">
        <v>45134</v>
      </c>
      <c r="B326" s="9" t="s">
        <v>175</v>
      </c>
      <c r="C326" s="9" t="s">
        <v>189</v>
      </c>
      <c r="D326" s="9" t="s">
        <v>177</v>
      </c>
      <c r="E326" s="9" t="s">
        <v>178</v>
      </c>
    </row>
    <row r="327" spans="1:5" x14ac:dyDescent="0.25">
      <c r="A327" s="25">
        <v>45135</v>
      </c>
      <c r="B327" s="9" t="s">
        <v>179</v>
      </c>
      <c r="C327" s="9" t="s">
        <v>183</v>
      </c>
      <c r="D327" s="9" t="s">
        <v>87</v>
      </c>
      <c r="E327" s="9" t="s">
        <v>178</v>
      </c>
    </row>
    <row r="328" spans="1:5" x14ac:dyDescent="0.25">
      <c r="A328" s="25">
        <v>45142</v>
      </c>
      <c r="B328" s="9" t="s">
        <v>179</v>
      </c>
      <c r="C328" s="9" t="s">
        <v>184</v>
      </c>
      <c r="D328" s="9" t="s">
        <v>177</v>
      </c>
      <c r="E328" s="9" t="s">
        <v>178</v>
      </c>
    </row>
    <row r="329" spans="1:5" x14ac:dyDescent="0.25">
      <c r="A329" s="25">
        <v>45148</v>
      </c>
      <c r="B329" s="9" t="s">
        <v>175</v>
      </c>
      <c r="C329" s="9" t="s">
        <v>180</v>
      </c>
      <c r="D329" s="9" t="s">
        <v>177</v>
      </c>
      <c r="E329" s="9" t="s">
        <v>178</v>
      </c>
    </row>
    <row r="330" spans="1:5" x14ac:dyDescent="0.25">
      <c r="A330" s="25">
        <v>45149</v>
      </c>
      <c r="B330" s="9" t="s">
        <v>179</v>
      </c>
      <c r="C330" s="9" t="s">
        <v>201</v>
      </c>
      <c r="D330" s="9" t="s">
        <v>191</v>
      </c>
      <c r="E330" s="9" t="s">
        <v>178</v>
      </c>
    </row>
    <row r="331" spans="1:5" x14ac:dyDescent="0.25">
      <c r="A331" s="25">
        <v>45163</v>
      </c>
      <c r="B331" s="9" t="s">
        <v>179</v>
      </c>
      <c r="C331" s="9" t="s">
        <v>183</v>
      </c>
      <c r="D331" s="9" t="s">
        <v>87</v>
      </c>
      <c r="E331" s="9" t="s">
        <v>178</v>
      </c>
    </row>
    <row r="332" spans="1:5" x14ac:dyDescent="0.25">
      <c r="A332" s="25">
        <v>45168</v>
      </c>
      <c r="B332" s="9" t="s">
        <v>186</v>
      </c>
      <c r="C332" s="9" t="s">
        <v>182</v>
      </c>
      <c r="D332" s="9" t="s">
        <v>177</v>
      </c>
      <c r="E332" s="9" t="s">
        <v>178</v>
      </c>
    </row>
    <row r="333" spans="1:5" x14ac:dyDescent="0.25">
      <c r="A333" s="25">
        <v>45170</v>
      </c>
      <c r="B333" s="9" t="s">
        <v>179</v>
      </c>
      <c r="C333" s="9" t="s">
        <v>184</v>
      </c>
      <c r="D333" s="9" t="s">
        <v>177</v>
      </c>
      <c r="E333" s="9" t="s">
        <v>178</v>
      </c>
    </row>
    <row r="334" spans="1:5" x14ac:dyDescent="0.25">
      <c r="A334" s="25">
        <v>45182</v>
      </c>
      <c r="B334" s="9" t="s">
        <v>186</v>
      </c>
      <c r="C334" s="9" t="s">
        <v>180</v>
      </c>
      <c r="D334" s="9" t="s">
        <v>177</v>
      </c>
      <c r="E334" s="9" t="s">
        <v>178</v>
      </c>
    </row>
    <row r="335" spans="1:5" x14ac:dyDescent="0.25">
      <c r="A335" s="25">
        <v>45183</v>
      </c>
      <c r="B335" s="9" t="s">
        <v>175</v>
      </c>
      <c r="C335" s="9" t="s">
        <v>176</v>
      </c>
      <c r="D335" s="9" t="s">
        <v>177</v>
      </c>
      <c r="E335" s="9" t="s">
        <v>178</v>
      </c>
    </row>
    <row r="336" spans="1:5" x14ac:dyDescent="0.25">
      <c r="A336" s="25">
        <v>45184</v>
      </c>
      <c r="B336" s="9" t="s">
        <v>179</v>
      </c>
      <c r="C336" s="9" t="s">
        <v>181</v>
      </c>
      <c r="D336" s="9" t="s">
        <v>87</v>
      </c>
      <c r="E336" s="9" t="s">
        <v>178</v>
      </c>
    </row>
    <row r="337" spans="1:5" x14ac:dyDescent="0.25">
      <c r="A337" s="25">
        <v>45189</v>
      </c>
      <c r="B337" s="9" t="s">
        <v>186</v>
      </c>
      <c r="C337" s="9" t="s">
        <v>187</v>
      </c>
      <c r="D337" s="9" t="s">
        <v>115</v>
      </c>
      <c r="E337" s="9" t="s">
        <v>178</v>
      </c>
    </row>
    <row r="338" spans="1:5" x14ac:dyDescent="0.25">
      <c r="A338" s="25">
        <v>45197</v>
      </c>
      <c r="B338" s="9" t="s">
        <v>175</v>
      </c>
      <c r="C338" s="9" t="s">
        <v>188</v>
      </c>
      <c r="D338" s="9" t="s">
        <v>177</v>
      </c>
      <c r="E338" s="9" t="s">
        <v>178</v>
      </c>
    </row>
    <row r="339" spans="1:5" x14ac:dyDescent="0.25">
      <c r="A339" s="25">
        <v>45198</v>
      </c>
      <c r="B339" s="9" t="s">
        <v>179</v>
      </c>
      <c r="C339" s="9" t="s">
        <v>183</v>
      </c>
      <c r="D339" s="9" t="s">
        <v>87</v>
      </c>
      <c r="E339" s="9" t="s">
        <v>178</v>
      </c>
    </row>
    <row r="340" spans="1:5" x14ac:dyDescent="0.25">
      <c r="A340" s="25">
        <v>45205</v>
      </c>
      <c r="B340" s="9" t="s">
        <v>179</v>
      </c>
      <c r="C340" s="9" t="s">
        <v>184</v>
      </c>
      <c r="D340" s="9" t="s">
        <v>177</v>
      </c>
      <c r="E340" s="9" t="s">
        <v>178</v>
      </c>
    </row>
    <row r="341" spans="1:5" x14ac:dyDescent="0.25">
      <c r="A341" s="25">
        <v>45210</v>
      </c>
      <c r="B341" s="9" t="s">
        <v>186</v>
      </c>
      <c r="C341" s="9" t="s">
        <v>176</v>
      </c>
      <c r="D341" s="9" t="s">
        <v>177</v>
      </c>
      <c r="E341" s="9" t="s">
        <v>178</v>
      </c>
    </row>
    <row r="342" spans="1:5" x14ac:dyDescent="0.25">
      <c r="A342" s="25">
        <v>45211</v>
      </c>
      <c r="B342" s="9" t="s">
        <v>175</v>
      </c>
      <c r="C342" s="9" t="s">
        <v>180</v>
      </c>
      <c r="D342" s="9" t="s">
        <v>177</v>
      </c>
      <c r="E342" s="9" t="s">
        <v>178</v>
      </c>
    </row>
    <row r="343" spans="1:5" x14ac:dyDescent="0.25">
      <c r="A343" s="25">
        <v>45212</v>
      </c>
      <c r="B343" s="9" t="s">
        <v>179</v>
      </c>
      <c r="C343" s="9" t="s">
        <v>181</v>
      </c>
      <c r="D343" s="9" t="s">
        <v>87</v>
      </c>
      <c r="E343" s="9" t="s">
        <v>178</v>
      </c>
    </row>
    <row r="344" spans="1:5" x14ac:dyDescent="0.25">
      <c r="A344" s="25">
        <v>45225</v>
      </c>
      <c r="B344" s="9" t="s">
        <v>175</v>
      </c>
      <c r="C344" s="9" t="s">
        <v>189</v>
      </c>
      <c r="D344" s="9" t="s">
        <v>177</v>
      </c>
      <c r="E344" s="9" t="s">
        <v>178</v>
      </c>
    </row>
    <row r="345" spans="1:5" x14ac:dyDescent="0.25">
      <c r="A345" s="25">
        <v>45226</v>
      </c>
      <c r="B345" s="9" t="s">
        <v>179</v>
      </c>
      <c r="C345" s="9" t="s">
        <v>183</v>
      </c>
      <c r="D345" s="9" t="s">
        <v>87</v>
      </c>
      <c r="E345" s="9" t="s">
        <v>178</v>
      </c>
    </row>
    <row r="346" spans="1:5" x14ac:dyDescent="0.25">
      <c r="A346" s="25">
        <v>45231</v>
      </c>
      <c r="B346" s="9" t="s">
        <v>186</v>
      </c>
      <c r="C346" s="9" t="s">
        <v>187</v>
      </c>
      <c r="D346" s="9" t="s">
        <v>115</v>
      </c>
      <c r="E346" s="9" t="s">
        <v>178</v>
      </c>
    </row>
    <row r="347" spans="1:5" x14ac:dyDescent="0.25">
      <c r="A347" s="25">
        <v>45233</v>
      </c>
      <c r="B347" s="9" t="s">
        <v>179</v>
      </c>
      <c r="C347" s="9" t="s">
        <v>184</v>
      </c>
      <c r="D347" s="9" t="s">
        <v>177</v>
      </c>
      <c r="E347" s="9" t="s">
        <v>178</v>
      </c>
    </row>
    <row r="348" spans="1:5" x14ac:dyDescent="0.25">
      <c r="A348" s="25">
        <v>45240</v>
      </c>
      <c r="B348" s="9" t="s">
        <v>179</v>
      </c>
      <c r="C348" s="9" t="s">
        <v>181</v>
      </c>
      <c r="D348" s="9" t="s">
        <v>87</v>
      </c>
      <c r="E348" s="9" t="s">
        <v>178</v>
      </c>
    </row>
    <row r="349" spans="1:5" x14ac:dyDescent="0.25">
      <c r="A349" s="25">
        <v>45244</v>
      </c>
      <c r="B349" s="9" t="s">
        <v>185</v>
      </c>
      <c r="C349" s="9" t="s">
        <v>180</v>
      </c>
      <c r="D349" s="9" t="s">
        <v>177</v>
      </c>
      <c r="E349" s="9" t="s">
        <v>178</v>
      </c>
    </row>
    <row r="350" spans="1:5" x14ac:dyDescent="0.25">
      <c r="A350" s="25">
        <v>45245</v>
      </c>
      <c r="B350" s="9" t="s">
        <v>186</v>
      </c>
      <c r="C350" s="9" t="s">
        <v>176</v>
      </c>
      <c r="D350" s="9" t="s">
        <v>177</v>
      </c>
      <c r="E350" s="9" t="s">
        <v>178</v>
      </c>
    </row>
    <row r="351" spans="1:5" x14ac:dyDescent="0.25">
      <c r="A351" s="25">
        <v>45252</v>
      </c>
      <c r="B351" s="9" t="s">
        <v>186</v>
      </c>
      <c r="C351" s="9" t="s">
        <v>183</v>
      </c>
      <c r="D351" s="9" t="s">
        <v>87</v>
      </c>
      <c r="E351" s="9" t="s">
        <v>178</v>
      </c>
    </row>
    <row r="352" spans="1:5" x14ac:dyDescent="0.25">
      <c r="A352" s="25">
        <v>45259</v>
      </c>
      <c r="B352" s="9" t="s">
        <v>186</v>
      </c>
      <c r="C352" s="9" t="s">
        <v>182</v>
      </c>
      <c r="D352" s="9" t="s">
        <v>177</v>
      </c>
      <c r="E352" s="9" t="s">
        <v>178</v>
      </c>
    </row>
    <row r="353" spans="1:5" x14ac:dyDescent="0.25">
      <c r="A353" s="25">
        <v>45268</v>
      </c>
      <c r="B353" s="9" t="s">
        <v>179</v>
      </c>
      <c r="C353" s="9" t="s">
        <v>194</v>
      </c>
      <c r="D353" s="9" t="s">
        <v>191</v>
      </c>
      <c r="E353" s="9" t="s">
        <v>178</v>
      </c>
    </row>
    <row r="354" spans="1:5" x14ac:dyDescent="0.25">
      <c r="A354" s="25">
        <v>45272</v>
      </c>
      <c r="B354" s="9" t="s">
        <v>185</v>
      </c>
      <c r="C354" s="9" t="s">
        <v>180</v>
      </c>
      <c r="D354" s="9" t="s">
        <v>177</v>
      </c>
      <c r="E354" s="9" t="s">
        <v>178</v>
      </c>
    </row>
    <row r="355" spans="1:5" x14ac:dyDescent="0.25">
      <c r="A355" s="25">
        <v>45273</v>
      </c>
      <c r="B355" s="9" t="s">
        <v>186</v>
      </c>
      <c r="C355" s="9" t="s">
        <v>204</v>
      </c>
      <c r="D355" s="9" t="s">
        <v>193</v>
      </c>
      <c r="E355" s="9" t="s">
        <v>178</v>
      </c>
    </row>
    <row r="356" spans="1:5" x14ac:dyDescent="0.25">
      <c r="A356" s="25">
        <v>45281</v>
      </c>
      <c r="B356" s="9" t="s">
        <v>175</v>
      </c>
      <c r="C356" s="9" t="s">
        <v>188</v>
      </c>
      <c r="D356" s="9" t="s">
        <v>177</v>
      </c>
      <c r="E356" s="9" t="s">
        <v>178</v>
      </c>
    </row>
    <row r="357" spans="1:5" x14ac:dyDescent="0.25">
      <c r="A357" s="25">
        <v>45282</v>
      </c>
      <c r="B357" s="9" t="s">
        <v>179</v>
      </c>
      <c r="C357" s="9" t="s">
        <v>183</v>
      </c>
      <c r="D357" s="9" t="s">
        <v>87</v>
      </c>
      <c r="E357" s="9" t="s">
        <v>178</v>
      </c>
    </row>
    <row r="358" spans="1:5" x14ac:dyDescent="0.25">
      <c r="A358" s="25">
        <v>45296</v>
      </c>
      <c r="B358" s="9" t="s">
        <v>179</v>
      </c>
      <c r="C358" s="9" t="s">
        <v>184</v>
      </c>
      <c r="D358" s="9" t="s">
        <v>177</v>
      </c>
      <c r="E358" s="9" t="s">
        <v>178</v>
      </c>
    </row>
    <row r="359" spans="1:5" x14ac:dyDescent="0.25">
      <c r="A359" s="25">
        <v>45302</v>
      </c>
      <c r="B359" s="9" t="s">
        <v>175</v>
      </c>
      <c r="C359" s="9" t="s">
        <v>180</v>
      </c>
      <c r="D359" s="9" t="s">
        <v>177</v>
      </c>
      <c r="E359" s="9" t="s">
        <v>178</v>
      </c>
    </row>
    <row r="360" spans="1:5" x14ac:dyDescent="0.25">
      <c r="A360" s="25">
        <v>45303</v>
      </c>
      <c r="B360" s="9" t="s">
        <v>179</v>
      </c>
      <c r="C360" s="9" t="s">
        <v>176</v>
      </c>
      <c r="D360" s="9" t="s">
        <v>177</v>
      </c>
      <c r="E360" s="9" t="s">
        <v>178</v>
      </c>
    </row>
    <row r="361" spans="1:5" x14ac:dyDescent="0.25">
      <c r="A361" s="25">
        <v>45310</v>
      </c>
      <c r="B361" s="9" t="s">
        <v>179</v>
      </c>
      <c r="C361" s="9" t="s">
        <v>181</v>
      </c>
      <c r="D361" s="9" t="s">
        <v>87</v>
      </c>
      <c r="E361" s="9" t="s">
        <v>178</v>
      </c>
    </row>
    <row r="362" spans="1:5" x14ac:dyDescent="0.25">
      <c r="A362" s="25">
        <v>45316</v>
      </c>
      <c r="B362" s="9" t="s">
        <v>175</v>
      </c>
      <c r="C362" s="9" t="s">
        <v>189</v>
      </c>
      <c r="D362" s="9" t="s">
        <v>177</v>
      </c>
      <c r="E362" s="9" t="s">
        <v>178</v>
      </c>
    </row>
    <row r="363" spans="1:5" x14ac:dyDescent="0.25">
      <c r="A363" s="25">
        <v>45322</v>
      </c>
      <c r="B363" s="9" t="s">
        <v>186</v>
      </c>
      <c r="C363" s="9" t="s">
        <v>187</v>
      </c>
      <c r="D363" s="9" t="s">
        <v>115</v>
      </c>
      <c r="E363" s="9" t="s">
        <v>178</v>
      </c>
    </row>
    <row r="364" spans="1:5" x14ac:dyDescent="0.25">
      <c r="A364" s="25">
        <v>45324</v>
      </c>
      <c r="B364" s="9" t="s">
        <v>179</v>
      </c>
      <c r="C364" s="9" t="s">
        <v>190</v>
      </c>
      <c r="D364" s="9" t="s">
        <v>191</v>
      </c>
      <c r="E364" s="9" t="s">
        <v>178</v>
      </c>
    </row>
    <row r="365" spans="1:5" x14ac:dyDescent="0.25">
      <c r="A365" s="25">
        <v>45335</v>
      </c>
      <c r="B365" s="9" t="s">
        <v>185</v>
      </c>
      <c r="C365" s="9" t="s">
        <v>180</v>
      </c>
      <c r="D365" s="9" t="s">
        <v>177</v>
      </c>
      <c r="E365" s="9" t="s">
        <v>178</v>
      </c>
    </row>
    <row r="366" spans="1:5" x14ac:dyDescent="0.25">
      <c r="A366" s="25">
        <v>45338</v>
      </c>
      <c r="B366" s="9" t="s">
        <v>179</v>
      </c>
      <c r="C366" s="9" t="s">
        <v>201</v>
      </c>
      <c r="D366" s="9" t="s">
        <v>191</v>
      </c>
      <c r="E366" s="9" t="s">
        <v>178</v>
      </c>
    </row>
    <row r="367" spans="1:5" x14ac:dyDescent="0.25">
      <c r="A367" s="25">
        <v>45350</v>
      </c>
      <c r="B367" s="9" t="s">
        <v>186</v>
      </c>
      <c r="C367" s="9" t="s">
        <v>182</v>
      </c>
      <c r="D367" s="9" t="s">
        <v>177</v>
      </c>
      <c r="E367" s="9" t="s">
        <v>178</v>
      </c>
    </row>
    <row r="368" spans="1:5" x14ac:dyDescent="0.25">
      <c r="A368" s="25">
        <v>45352</v>
      </c>
      <c r="B368" s="9" t="s">
        <v>179</v>
      </c>
      <c r="C368" s="9" t="s">
        <v>183</v>
      </c>
      <c r="D368" s="9" t="s">
        <v>87</v>
      </c>
      <c r="E368" s="9" t="s">
        <v>178</v>
      </c>
    </row>
    <row r="369" spans="1:5" x14ac:dyDescent="0.25">
      <c r="A369" s="25">
        <v>45359</v>
      </c>
      <c r="B369" s="9" t="s">
        <v>179</v>
      </c>
      <c r="C369" s="9" t="s">
        <v>184</v>
      </c>
      <c r="D369" s="9" t="s">
        <v>177</v>
      </c>
      <c r="E369" s="9" t="s">
        <v>178</v>
      </c>
    </row>
    <row r="370" spans="1:5" x14ac:dyDescent="0.25">
      <c r="A370" s="25">
        <v>45363</v>
      </c>
      <c r="B370" s="9" t="s">
        <v>185</v>
      </c>
      <c r="C370" s="9" t="s">
        <v>180</v>
      </c>
      <c r="D370" s="9" t="s">
        <v>177</v>
      </c>
      <c r="E370" s="9" t="s">
        <v>178</v>
      </c>
    </row>
    <row r="371" spans="1:5" x14ac:dyDescent="0.25">
      <c r="A371" s="25">
        <v>45365</v>
      </c>
      <c r="B371" s="9" t="s">
        <v>175</v>
      </c>
      <c r="C371" s="9" t="s">
        <v>176</v>
      </c>
      <c r="D371" s="9" t="s">
        <v>177</v>
      </c>
      <c r="E371" s="9" t="s">
        <v>178</v>
      </c>
    </row>
    <row r="372" spans="1:5" x14ac:dyDescent="0.25">
      <c r="A372" s="25">
        <v>45366</v>
      </c>
      <c r="B372" s="9" t="s">
        <v>179</v>
      </c>
      <c r="C372" s="9" t="s">
        <v>181</v>
      </c>
      <c r="D372" s="9" t="s">
        <v>87</v>
      </c>
      <c r="E372" s="9" t="s">
        <v>178</v>
      </c>
    </row>
    <row r="373" spans="1:5" x14ac:dyDescent="0.25">
      <c r="A373" s="25">
        <v>45371</v>
      </c>
      <c r="B373" s="9" t="s">
        <v>186</v>
      </c>
      <c r="C373" s="9" t="s">
        <v>187</v>
      </c>
      <c r="D373" s="9" t="s">
        <v>115</v>
      </c>
      <c r="E373" s="9" t="s">
        <v>178</v>
      </c>
    </row>
    <row r="374" spans="1:5" x14ac:dyDescent="0.25">
      <c r="A374" s="25">
        <v>45379</v>
      </c>
      <c r="B374" s="9" t="s">
        <v>175</v>
      </c>
      <c r="C374" s="9" t="s">
        <v>196</v>
      </c>
      <c r="D374" s="9" t="s">
        <v>191</v>
      </c>
      <c r="E374" s="9" t="s">
        <v>178</v>
      </c>
    </row>
    <row r="375" spans="1:5" x14ac:dyDescent="0.25">
      <c r="A375" s="25">
        <v>45387</v>
      </c>
      <c r="B375" s="9" t="s">
        <v>179</v>
      </c>
      <c r="C375" s="9" t="s">
        <v>184</v>
      </c>
      <c r="D375" s="9" t="s">
        <v>177</v>
      </c>
      <c r="E375" s="9" t="s">
        <v>178</v>
      </c>
    </row>
    <row r="376" spans="1:5" x14ac:dyDescent="0.25">
      <c r="A376" s="25">
        <v>45392</v>
      </c>
      <c r="B376" s="9" t="s">
        <v>186</v>
      </c>
      <c r="C376" s="9" t="s">
        <v>180</v>
      </c>
      <c r="D376" s="9" t="s">
        <v>177</v>
      </c>
      <c r="E376" s="9" t="s">
        <v>178</v>
      </c>
    </row>
    <row r="377" spans="1:5" x14ac:dyDescent="0.25">
      <c r="A377" s="25">
        <v>45393</v>
      </c>
      <c r="B377" s="9" t="s">
        <v>175</v>
      </c>
      <c r="C377" s="9" t="s">
        <v>176</v>
      </c>
      <c r="D377" s="9" t="s">
        <v>177</v>
      </c>
      <c r="E377" s="9" t="s">
        <v>178</v>
      </c>
    </row>
    <row r="378" spans="1:5" x14ac:dyDescent="0.25">
      <c r="A378" s="25">
        <v>45394</v>
      </c>
      <c r="B378" s="9" t="s">
        <v>179</v>
      </c>
      <c r="C378" s="9" t="s">
        <v>181</v>
      </c>
      <c r="D378" s="9" t="s">
        <v>87</v>
      </c>
      <c r="E378" s="9" t="s">
        <v>178</v>
      </c>
    </row>
    <row r="379" spans="1:5" x14ac:dyDescent="0.25">
      <c r="A379" s="25">
        <v>45407</v>
      </c>
      <c r="B379" s="9" t="s">
        <v>175</v>
      </c>
      <c r="C379" s="9" t="s">
        <v>189</v>
      </c>
      <c r="D379" s="9" t="s">
        <v>177</v>
      </c>
      <c r="E379" s="9" t="s">
        <v>178</v>
      </c>
    </row>
    <row r="380" spans="1:5" x14ac:dyDescent="0.25">
      <c r="A380" s="25">
        <v>45408</v>
      </c>
      <c r="B380" s="9" t="s">
        <v>179</v>
      </c>
      <c r="C380" s="9" t="s">
        <v>183</v>
      </c>
      <c r="D380" s="9" t="s">
        <v>87</v>
      </c>
      <c r="E380" s="9" t="s">
        <v>178</v>
      </c>
    </row>
    <row r="381" spans="1:5" x14ac:dyDescent="0.25">
      <c r="A381" s="25">
        <v>45413</v>
      </c>
      <c r="B381" s="9" t="s">
        <v>186</v>
      </c>
      <c r="C381" s="9" t="s">
        <v>187</v>
      </c>
      <c r="D381" s="9" t="s">
        <v>115</v>
      </c>
      <c r="E381" s="9" t="s">
        <v>178</v>
      </c>
    </row>
    <row r="382" spans="1:5" x14ac:dyDescent="0.25">
      <c r="A382" s="25">
        <v>45415</v>
      </c>
      <c r="B382" s="9" t="s">
        <v>179</v>
      </c>
      <c r="C382" s="9" t="s">
        <v>184</v>
      </c>
      <c r="D382" s="9" t="s">
        <v>177</v>
      </c>
      <c r="E382" s="9" t="s">
        <v>178</v>
      </c>
    </row>
    <row r="383" spans="1:5" x14ac:dyDescent="0.25">
      <c r="A383" s="25">
        <v>45422</v>
      </c>
      <c r="B383" s="9" t="s">
        <v>179</v>
      </c>
      <c r="C383" s="9" t="s">
        <v>181</v>
      </c>
      <c r="D383" s="9" t="s">
        <v>87</v>
      </c>
      <c r="E383" s="9" t="s">
        <v>178</v>
      </c>
    </row>
    <row r="384" spans="1:5" x14ac:dyDescent="0.25">
      <c r="A384" s="25">
        <v>45426</v>
      </c>
      <c r="B384" s="9" t="s">
        <v>185</v>
      </c>
      <c r="C384" s="9" t="s">
        <v>176</v>
      </c>
      <c r="D384" s="9" t="s">
        <v>177</v>
      </c>
      <c r="E384" s="9" t="s">
        <v>178</v>
      </c>
    </row>
    <row r="385" spans="1:5" x14ac:dyDescent="0.25">
      <c r="A385" s="25">
        <v>45427</v>
      </c>
      <c r="B385" s="9" t="s">
        <v>186</v>
      </c>
      <c r="C385" s="9" t="s">
        <v>180</v>
      </c>
      <c r="D385" s="9" t="s">
        <v>177</v>
      </c>
      <c r="E385" s="9" t="s">
        <v>178</v>
      </c>
    </row>
    <row r="386" spans="1:5" x14ac:dyDescent="0.25">
      <c r="A386" s="25">
        <v>45436</v>
      </c>
      <c r="B386" s="9" t="s">
        <v>179</v>
      </c>
      <c r="C386" s="9" t="s">
        <v>183</v>
      </c>
      <c r="D386" s="9" t="s">
        <v>87</v>
      </c>
      <c r="E386" s="9" t="s">
        <v>178</v>
      </c>
    </row>
    <row r="387" spans="1:5" x14ac:dyDescent="0.25">
      <c r="A387" s="25">
        <v>45442</v>
      </c>
      <c r="B387" s="9" t="s">
        <v>175</v>
      </c>
      <c r="C387" s="9" t="s">
        <v>182</v>
      </c>
      <c r="D387" s="9" t="s">
        <v>177</v>
      </c>
      <c r="E387" s="9" t="s">
        <v>178</v>
      </c>
    </row>
    <row r="388" spans="1:5" x14ac:dyDescent="0.25">
      <c r="A388" s="25">
        <v>45450</v>
      </c>
      <c r="B388" s="9" t="s">
        <v>179</v>
      </c>
      <c r="C388" s="9" t="s">
        <v>184</v>
      </c>
      <c r="D388" s="9" t="s">
        <v>177</v>
      </c>
      <c r="E388" s="9" t="s">
        <v>178</v>
      </c>
    </row>
    <row r="389" spans="1:5" x14ac:dyDescent="0.25">
      <c r="A389" s="25">
        <v>45455</v>
      </c>
      <c r="B389" s="9" t="s">
        <v>186</v>
      </c>
      <c r="C389" s="9" t="s">
        <v>195</v>
      </c>
      <c r="D389" s="9" t="s">
        <v>193</v>
      </c>
      <c r="E389" s="9" t="s">
        <v>178</v>
      </c>
    </row>
    <row r="390" spans="1:5" x14ac:dyDescent="0.25">
      <c r="A390" s="25">
        <v>45456</v>
      </c>
      <c r="B390" s="9" t="s">
        <v>175</v>
      </c>
      <c r="C390" s="9" t="s">
        <v>176</v>
      </c>
      <c r="D390" s="9" t="s">
        <v>177</v>
      </c>
      <c r="E390" s="9" t="s">
        <v>178</v>
      </c>
    </row>
    <row r="391" spans="1:5" x14ac:dyDescent="0.25">
      <c r="A391" s="25">
        <v>45457</v>
      </c>
      <c r="B391" s="9" t="s">
        <v>179</v>
      </c>
      <c r="C391" s="9" t="s">
        <v>181</v>
      </c>
      <c r="D391" s="9" t="s">
        <v>87</v>
      </c>
      <c r="E391" s="9" t="s">
        <v>178</v>
      </c>
    </row>
    <row r="392" spans="1:5" x14ac:dyDescent="0.25">
      <c r="A392" s="25">
        <v>45470</v>
      </c>
      <c r="B392" s="9" t="s">
        <v>175</v>
      </c>
      <c r="C392" s="9" t="s">
        <v>188</v>
      </c>
      <c r="D392" s="9" t="s">
        <v>177</v>
      </c>
      <c r="E392" s="9" t="s">
        <v>178</v>
      </c>
    </row>
    <row r="393" spans="1:5" x14ac:dyDescent="0.25">
      <c r="A393" s="25">
        <v>45471</v>
      </c>
      <c r="B393" s="9" t="s">
        <v>179</v>
      </c>
      <c r="C393" s="9" t="s">
        <v>183</v>
      </c>
      <c r="D393" s="9" t="s">
        <v>87</v>
      </c>
      <c r="E393" s="9" t="s">
        <v>178</v>
      </c>
    </row>
    <row r="394" spans="1:5" x14ac:dyDescent="0.25">
      <c r="A394" s="25">
        <v>45478</v>
      </c>
      <c r="B394" s="9" t="s">
        <v>179</v>
      </c>
      <c r="C394" s="9" t="s">
        <v>184</v>
      </c>
      <c r="D394" s="9" t="s">
        <v>177</v>
      </c>
      <c r="E394" s="9" t="s">
        <v>178</v>
      </c>
    </row>
    <row r="395" spans="1:5" x14ac:dyDescent="0.25">
      <c r="A395" s="25">
        <v>45484</v>
      </c>
      <c r="B395" s="9" t="s">
        <v>175</v>
      </c>
      <c r="C395" s="9" t="s">
        <v>180</v>
      </c>
      <c r="D395" s="9" t="s">
        <v>177</v>
      </c>
      <c r="E395" s="9" t="s">
        <v>178</v>
      </c>
    </row>
    <row r="396" spans="1:5" x14ac:dyDescent="0.25">
      <c r="A396" s="25">
        <v>45485</v>
      </c>
      <c r="B396" s="9" t="s">
        <v>179</v>
      </c>
      <c r="C396" s="9" t="s">
        <v>201</v>
      </c>
      <c r="D396" s="9" t="s">
        <v>191</v>
      </c>
      <c r="E396" s="9" t="s">
        <v>178</v>
      </c>
    </row>
    <row r="397" spans="1:5" x14ac:dyDescent="0.25">
      <c r="A397" s="25">
        <v>45498</v>
      </c>
      <c r="B397" s="9" t="s">
        <v>175</v>
      </c>
      <c r="C397" s="9" t="s">
        <v>189</v>
      </c>
      <c r="D397" s="9" t="s">
        <v>177</v>
      </c>
      <c r="E397" s="9" t="s">
        <v>178</v>
      </c>
    </row>
    <row r="398" spans="1:5" x14ac:dyDescent="0.25">
      <c r="A398" s="25">
        <v>45499</v>
      </c>
      <c r="B398" s="9" t="s">
        <v>179</v>
      </c>
      <c r="C398" s="9" t="s">
        <v>183</v>
      </c>
      <c r="D398" s="9" t="s">
        <v>87</v>
      </c>
      <c r="E398" s="9" t="s">
        <v>178</v>
      </c>
    </row>
    <row r="399" spans="1:5" x14ac:dyDescent="0.25">
      <c r="A399" s="25">
        <v>45504</v>
      </c>
      <c r="B399" s="9" t="s">
        <v>186</v>
      </c>
      <c r="C399" s="9" t="s">
        <v>187</v>
      </c>
      <c r="D399" s="9" t="s">
        <v>115</v>
      </c>
      <c r="E399" s="9" t="s">
        <v>178</v>
      </c>
    </row>
    <row r="400" spans="1:5" x14ac:dyDescent="0.25">
      <c r="A400" s="25">
        <v>45506</v>
      </c>
      <c r="B400" s="9" t="s">
        <v>179</v>
      </c>
      <c r="C400" s="9" t="s">
        <v>184</v>
      </c>
      <c r="D400" s="9" t="s">
        <v>177</v>
      </c>
      <c r="E400" s="9" t="s">
        <v>178</v>
      </c>
    </row>
    <row r="401" spans="1:5" x14ac:dyDescent="0.25">
      <c r="A401" s="25">
        <v>45517</v>
      </c>
      <c r="B401" s="9" t="s">
        <v>185</v>
      </c>
      <c r="C401" s="9" t="s">
        <v>176</v>
      </c>
      <c r="D401" s="9" t="s">
        <v>177</v>
      </c>
      <c r="E401" s="9" t="s">
        <v>178</v>
      </c>
    </row>
    <row r="402" spans="1:5" x14ac:dyDescent="0.25">
      <c r="A402" s="25">
        <v>45518</v>
      </c>
      <c r="B402" s="9" t="s">
        <v>186</v>
      </c>
      <c r="C402" s="9" t="s">
        <v>180</v>
      </c>
      <c r="D402" s="9" t="s">
        <v>177</v>
      </c>
      <c r="E402" s="9" t="s">
        <v>178</v>
      </c>
    </row>
    <row r="403" spans="1:5" x14ac:dyDescent="0.25">
      <c r="A403" s="25">
        <v>45520</v>
      </c>
      <c r="B403" s="9" t="s">
        <v>179</v>
      </c>
      <c r="C403" s="9" t="s">
        <v>181</v>
      </c>
      <c r="D403" s="9" t="s">
        <v>87</v>
      </c>
      <c r="E403" s="9" t="s">
        <v>178</v>
      </c>
    </row>
    <row r="404" spans="1:5" x14ac:dyDescent="0.25">
      <c r="A404" s="25">
        <v>45533</v>
      </c>
      <c r="B404" s="9" t="s">
        <v>175</v>
      </c>
      <c r="C404" s="9" t="s">
        <v>182</v>
      </c>
      <c r="D404" s="9" t="s">
        <v>177</v>
      </c>
      <c r="E404" s="9" t="s">
        <v>178</v>
      </c>
    </row>
    <row r="405" spans="1:5" x14ac:dyDescent="0.25">
      <c r="A405" s="25">
        <v>45534</v>
      </c>
      <c r="B405" s="9" t="s">
        <v>179</v>
      </c>
      <c r="C405" s="9" t="s">
        <v>183</v>
      </c>
      <c r="D405" s="9" t="s">
        <v>87</v>
      </c>
      <c r="E405" s="9" t="s">
        <v>178</v>
      </c>
    </row>
    <row r="406" spans="1:5" x14ac:dyDescent="0.25">
      <c r="A406" s="25">
        <v>45541</v>
      </c>
      <c r="B406" s="9" t="s">
        <v>179</v>
      </c>
      <c r="C406" s="9" t="s">
        <v>184</v>
      </c>
      <c r="D406" s="9" t="s">
        <v>177</v>
      </c>
      <c r="E406" s="9" t="s">
        <v>178</v>
      </c>
    </row>
    <row r="407" spans="1:5" x14ac:dyDescent="0.25">
      <c r="A407" s="25">
        <v>45546</v>
      </c>
      <c r="B407" s="9" t="s">
        <v>186</v>
      </c>
      <c r="C407" s="9" t="s">
        <v>180</v>
      </c>
      <c r="D407" s="9" t="s">
        <v>177</v>
      </c>
      <c r="E407" s="9" t="s">
        <v>178</v>
      </c>
    </row>
    <row r="408" spans="1:5" x14ac:dyDescent="0.25">
      <c r="A408" s="25">
        <v>45547</v>
      </c>
      <c r="B408" s="9" t="s">
        <v>175</v>
      </c>
      <c r="C408" s="9" t="s">
        <v>176</v>
      </c>
      <c r="D408" s="9" t="s">
        <v>177</v>
      </c>
      <c r="E408" s="9" t="s">
        <v>178</v>
      </c>
    </row>
    <row r="409" spans="1:5" x14ac:dyDescent="0.25">
      <c r="A409" s="25">
        <v>45548</v>
      </c>
      <c r="B409" s="9" t="s">
        <v>179</v>
      </c>
      <c r="C409" s="9" t="s">
        <v>181</v>
      </c>
      <c r="D409" s="9" t="s">
        <v>87</v>
      </c>
      <c r="E409" s="9" t="s">
        <v>178</v>
      </c>
    </row>
    <row r="410" spans="1:5" x14ac:dyDescent="0.25">
      <c r="A410" s="25">
        <v>45553</v>
      </c>
      <c r="B410" s="9" t="s">
        <v>186</v>
      </c>
      <c r="C410" s="9" t="s">
        <v>187</v>
      </c>
      <c r="D410" s="9" t="s">
        <v>115</v>
      </c>
      <c r="E410" s="9" t="s">
        <v>178</v>
      </c>
    </row>
    <row r="411" spans="1:5" x14ac:dyDescent="0.25">
      <c r="A411" s="25">
        <v>45561</v>
      </c>
      <c r="B411" s="9" t="s">
        <v>175</v>
      </c>
      <c r="C411" s="9" t="s">
        <v>188</v>
      </c>
      <c r="D411" s="9" t="s">
        <v>177</v>
      </c>
      <c r="E411" s="9" t="s">
        <v>178</v>
      </c>
    </row>
    <row r="412" spans="1:5" x14ac:dyDescent="0.25">
      <c r="A412" s="25">
        <v>45562</v>
      </c>
      <c r="B412" s="9" t="s">
        <v>179</v>
      </c>
      <c r="C412" s="9" t="s">
        <v>183</v>
      </c>
      <c r="D412" s="9" t="s">
        <v>87</v>
      </c>
      <c r="E412" s="9" t="s">
        <v>178</v>
      </c>
    </row>
    <row r="413" spans="1:5" x14ac:dyDescent="0.25">
      <c r="A413" s="25">
        <v>45569</v>
      </c>
      <c r="B413" s="9" t="s">
        <v>179</v>
      </c>
      <c r="C413" s="9" t="s">
        <v>184</v>
      </c>
      <c r="D413" s="9" t="s">
        <v>177</v>
      </c>
      <c r="E413" s="9" t="s">
        <v>178</v>
      </c>
    </row>
    <row r="414" spans="1:5" x14ac:dyDescent="0.25">
      <c r="A414" s="25">
        <v>45575</v>
      </c>
      <c r="B414" s="9" t="s">
        <v>175</v>
      </c>
      <c r="C414" s="9" t="s">
        <v>180</v>
      </c>
      <c r="D414" s="9" t="s">
        <v>177</v>
      </c>
      <c r="E414" s="9" t="s">
        <v>178</v>
      </c>
    </row>
    <row r="415" spans="1:5" x14ac:dyDescent="0.25">
      <c r="A415" s="25">
        <v>45576</v>
      </c>
      <c r="B415" s="9" t="s">
        <v>179</v>
      </c>
      <c r="C415" s="9" t="s">
        <v>201</v>
      </c>
      <c r="D415" s="9" t="s">
        <v>191</v>
      </c>
      <c r="E415" s="9" t="s">
        <v>178</v>
      </c>
    </row>
    <row r="416" spans="1:5" x14ac:dyDescent="0.25">
      <c r="A416" s="25">
        <v>45590</v>
      </c>
      <c r="B416" s="9" t="s">
        <v>179</v>
      </c>
      <c r="C416" s="9" t="s">
        <v>183</v>
      </c>
      <c r="D416" s="9" t="s">
        <v>87</v>
      </c>
      <c r="E416" s="9" t="s">
        <v>178</v>
      </c>
    </row>
    <row r="417" spans="1:5" x14ac:dyDescent="0.25">
      <c r="A417" s="25">
        <v>45595</v>
      </c>
      <c r="B417" s="9" t="s">
        <v>186</v>
      </c>
      <c r="C417" s="9" t="s">
        <v>189</v>
      </c>
      <c r="D417" s="9" t="s">
        <v>177</v>
      </c>
      <c r="E417" s="9" t="s">
        <v>178</v>
      </c>
    </row>
    <row r="418" spans="1:5" x14ac:dyDescent="0.25">
      <c r="A418" s="25">
        <v>45597</v>
      </c>
      <c r="B418" s="9" t="s">
        <v>179</v>
      </c>
      <c r="C418" s="9" t="s">
        <v>184</v>
      </c>
      <c r="D418" s="9" t="s">
        <v>177</v>
      </c>
      <c r="E418" s="9" t="s">
        <v>178</v>
      </c>
    </row>
    <row r="419" spans="1:5" x14ac:dyDescent="0.25">
      <c r="A419" s="25">
        <v>45603</v>
      </c>
      <c r="B419" s="9" t="s">
        <v>175</v>
      </c>
      <c r="C419" s="9" t="s">
        <v>187</v>
      </c>
      <c r="D419" s="9" t="s">
        <v>115</v>
      </c>
      <c r="E419" s="9" t="s">
        <v>178</v>
      </c>
    </row>
    <row r="420" spans="1:5" x14ac:dyDescent="0.25">
      <c r="A420" s="25">
        <v>45604</v>
      </c>
      <c r="B420" s="9" t="s">
        <v>179</v>
      </c>
      <c r="C420" s="9" t="s">
        <v>181</v>
      </c>
      <c r="D420" s="9" t="s">
        <v>87</v>
      </c>
      <c r="E420" s="9" t="s">
        <v>178</v>
      </c>
    </row>
    <row r="421" spans="1:5" x14ac:dyDescent="0.25">
      <c r="A421" s="25">
        <v>45609</v>
      </c>
      <c r="B421" s="9" t="s">
        <v>186</v>
      </c>
      <c r="C421" s="9" t="s">
        <v>180</v>
      </c>
      <c r="D421" s="9" t="s">
        <v>177</v>
      </c>
      <c r="E421" s="9" t="s">
        <v>178</v>
      </c>
    </row>
    <row r="422" spans="1:5" x14ac:dyDescent="0.25">
      <c r="A422" s="25">
        <v>45610</v>
      </c>
      <c r="B422" s="9" t="s">
        <v>175</v>
      </c>
      <c r="C422" s="9" t="s">
        <v>176</v>
      </c>
      <c r="D422" s="9" t="s">
        <v>177</v>
      </c>
      <c r="E422" s="9" t="s">
        <v>178</v>
      </c>
    </row>
    <row r="423" spans="1:5" x14ac:dyDescent="0.25">
      <c r="A423" s="25">
        <v>45618</v>
      </c>
      <c r="B423" s="9" t="s">
        <v>179</v>
      </c>
      <c r="C423" s="9" t="s">
        <v>183</v>
      </c>
      <c r="D423" s="9" t="s">
        <v>87</v>
      </c>
      <c r="E423" s="9" t="s">
        <v>178</v>
      </c>
    </row>
    <row r="424" spans="1:5" x14ac:dyDescent="0.25">
      <c r="A424" s="25">
        <v>45623</v>
      </c>
      <c r="B424" s="9" t="s">
        <v>186</v>
      </c>
      <c r="C424" s="9" t="s">
        <v>182</v>
      </c>
      <c r="D424" s="9" t="s">
        <v>177</v>
      </c>
      <c r="E424" s="9" t="s">
        <v>178</v>
      </c>
    </row>
    <row r="425" spans="1:5" x14ac:dyDescent="0.25">
      <c r="A425" s="25">
        <v>45632</v>
      </c>
      <c r="B425" s="9" t="s">
        <v>179</v>
      </c>
      <c r="C425" s="9" t="s">
        <v>194</v>
      </c>
      <c r="D425" s="9" t="s">
        <v>191</v>
      </c>
      <c r="E425" s="9" t="s">
        <v>178</v>
      </c>
    </row>
    <row r="426" spans="1:5" x14ac:dyDescent="0.25">
      <c r="A426" s="25">
        <v>45637</v>
      </c>
      <c r="B426" s="9" t="s">
        <v>186</v>
      </c>
      <c r="C426" s="9" t="s">
        <v>180</v>
      </c>
      <c r="D426" s="9" t="s">
        <v>177</v>
      </c>
      <c r="E426" s="9" t="s">
        <v>178</v>
      </c>
    </row>
    <row r="427" spans="1:5" x14ac:dyDescent="0.25">
      <c r="A427" s="25">
        <v>45638</v>
      </c>
      <c r="B427" s="9" t="s">
        <v>175</v>
      </c>
      <c r="C427" s="9" t="s">
        <v>176</v>
      </c>
      <c r="D427" s="9" t="s">
        <v>177</v>
      </c>
      <c r="E427" s="9" t="s">
        <v>178</v>
      </c>
    </row>
    <row r="428" spans="1:5" x14ac:dyDescent="0.25">
      <c r="A428" s="25">
        <v>45644</v>
      </c>
      <c r="B428" s="9" t="s">
        <v>186</v>
      </c>
      <c r="C428" s="9" t="s">
        <v>187</v>
      </c>
      <c r="D428" s="9" t="s">
        <v>115</v>
      </c>
      <c r="E428" s="9" t="s">
        <v>178</v>
      </c>
    </row>
    <row r="429" spans="1:5" x14ac:dyDescent="0.25">
      <c r="A429" s="25">
        <v>45645</v>
      </c>
      <c r="B429" s="9" t="s">
        <v>175</v>
      </c>
      <c r="C429" s="9" t="s">
        <v>188</v>
      </c>
      <c r="D429" s="9" t="s">
        <v>177</v>
      </c>
      <c r="E429" s="9" t="s">
        <v>178</v>
      </c>
    </row>
    <row r="430" spans="1:5" x14ac:dyDescent="0.25">
      <c r="A430" s="25">
        <v>45646</v>
      </c>
      <c r="B430" s="9" t="s">
        <v>179</v>
      </c>
      <c r="C430" s="9" t="s">
        <v>183</v>
      </c>
      <c r="D430" s="9" t="s">
        <v>87</v>
      </c>
      <c r="E430" s="9" t="s">
        <v>178</v>
      </c>
    </row>
    <row r="431" spans="1:5" x14ac:dyDescent="0.25">
      <c r="A431" s="25">
        <v>45667</v>
      </c>
      <c r="B431" s="9" t="s">
        <v>179</v>
      </c>
      <c r="C431" s="9" t="s">
        <v>194</v>
      </c>
      <c r="D431" s="9" t="s">
        <v>191</v>
      </c>
      <c r="E431" s="9" t="s">
        <v>178</v>
      </c>
    </row>
    <row r="432" spans="1:5" x14ac:dyDescent="0.25">
      <c r="A432" s="25">
        <v>45671</v>
      </c>
      <c r="B432" s="9" t="s">
        <v>185</v>
      </c>
      <c r="C432" s="9" t="s">
        <v>176</v>
      </c>
      <c r="D432" s="9" t="s">
        <v>177</v>
      </c>
      <c r="E432" s="9" t="s">
        <v>178</v>
      </c>
    </row>
    <row r="433" spans="1:5" x14ac:dyDescent="0.25">
      <c r="A433" s="25">
        <v>45672</v>
      </c>
      <c r="B433" s="9" t="s">
        <v>186</v>
      </c>
      <c r="C433" s="9" t="s">
        <v>180</v>
      </c>
      <c r="D433" s="9" t="s">
        <v>177</v>
      </c>
      <c r="E433" s="9" t="s">
        <v>178</v>
      </c>
    </row>
    <row r="434" spans="1:5" x14ac:dyDescent="0.25">
      <c r="A434" s="25">
        <v>45681</v>
      </c>
      <c r="B434" s="9" t="s">
        <v>179</v>
      </c>
      <c r="C434" s="9" t="s">
        <v>183</v>
      </c>
      <c r="D434" s="9" t="s">
        <v>87</v>
      </c>
      <c r="E434" s="9" t="s">
        <v>178</v>
      </c>
    </row>
    <row r="435" spans="1:5" x14ac:dyDescent="0.25">
      <c r="A435" s="25">
        <v>45686</v>
      </c>
      <c r="B435" s="9" t="s">
        <v>186</v>
      </c>
      <c r="C435" s="9" t="s">
        <v>187</v>
      </c>
      <c r="D435" s="9" t="s">
        <v>115</v>
      </c>
      <c r="E435" s="9" t="s">
        <v>178</v>
      </c>
    </row>
    <row r="436" spans="1:5" x14ac:dyDescent="0.25">
      <c r="A436" s="25">
        <v>45687</v>
      </c>
      <c r="B436" s="9" t="s">
        <v>175</v>
      </c>
      <c r="C436" s="9" t="s">
        <v>189</v>
      </c>
      <c r="D436" s="9" t="s">
        <v>177</v>
      </c>
      <c r="E436" s="9" t="s">
        <v>178</v>
      </c>
    </row>
    <row r="437" spans="1:5" x14ac:dyDescent="0.25">
      <c r="A437" s="25">
        <v>45695</v>
      </c>
      <c r="B437" s="9" t="s">
        <v>179</v>
      </c>
      <c r="C437" s="9" t="s">
        <v>194</v>
      </c>
      <c r="D437" s="9" t="s">
        <v>191</v>
      </c>
      <c r="E437" s="9" t="s">
        <v>178</v>
      </c>
    </row>
    <row r="438" spans="1:5" x14ac:dyDescent="0.25">
      <c r="A438" s="25">
        <v>45700</v>
      </c>
      <c r="B438" s="9" t="s">
        <v>186</v>
      </c>
      <c r="C438" s="9" t="s">
        <v>180</v>
      </c>
      <c r="D438" s="9" t="s">
        <v>177</v>
      </c>
      <c r="E438" s="9" t="s">
        <v>178</v>
      </c>
    </row>
    <row r="439" spans="1:5" x14ac:dyDescent="0.25">
      <c r="A439" s="25">
        <v>45701</v>
      </c>
      <c r="B439" s="9" t="s">
        <v>175</v>
      </c>
      <c r="C439" s="9" t="s">
        <v>176</v>
      </c>
      <c r="D439" s="9" t="s">
        <v>177</v>
      </c>
      <c r="E439" s="9" t="s">
        <v>178</v>
      </c>
    </row>
    <row r="440" spans="1:5" x14ac:dyDescent="0.25">
      <c r="A440" s="25">
        <v>45709</v>
      </c>
      <c r="B440" s="9" t="s">
        <v>179</v>
      </c>
      <c r="C440" s="9" t="s">
        <v>183</v>
      </c>
      <c r="D440" s="9" t="s">
        <v>87</v>
      </c>
      <c r="E440" s="9" t="s">
        <v>178</v>
      </c>
    </row>
    <row r="441" spans="1:5" x14ac:dyDescent="0.25">
      <c r="A441" s="25">
        <v>45715</v>
      </c>
      <c r="B441" s="9" t="s">
        <v>175</v>
      </c>
      <c r="C441" s="9" t="s">
        <v>182</v>
      </c>
      <c r="D441" s="9" t="s">
        <v>177</v>
      </c>
      <c r="E441" s="9" t="s">
        <v>178</v>
      </c>
    </row>
    <row r="442" spans="1:5" x14ac:dyDescent="0.25">
      <c r="A442" s="25">
        <v>45723</v>
      </c>
      <c r="B442" s="9" t="s">
        <v>179</v>
      </c>
      <c r="C442" s="9" t="s">
        <v>184</v>
      </c>
      <c r="D442" s="9" t="s">
        <v>177</v>
      </c>
      <c r="E442" s="9" t="s">
        <v>178</v>
      </c>
    </row>
    <row r="443" spans="1:5" x14ac:dyDescent="0.25">
      <c r="A443" s="25">
        <v>45728</v>
      </c>
      <c r="B443" s="9" t="s">
        <v>186</v>
      </c>
      <c r="C443" s="9" t="s">
        <v>180</v>
      </c>
      <c r="D443" s="9" t="s">
        <v>177</v>
      </c>
      <c r="E443" s="9" t="s">
        <v>178</v>
      </c>
    </row>
    <row r="444" spans="1:5" x14ac:dyDescent="0.25">
      <c r="A444" s="25">
        <v>45729</v>
      </c>
      <c r="B444" s="9" t="s">
        <v>175</v>
      </c>
      <c r="C444" s="9" t="s">
        <v>176</v>
      </c>
      <c r="D444" s="9" t="s">
        <v>177</v>
      </c>
      <c r="E444" s="9" t="s">
        <v>178</v>
      </c>
    </row>
    <row r="445" spans="1:5" x14ac:dyDescent="0.25">
      <c r="A445" s="25">
        <v>45730</v>
      </c>
      <c r="B445" s="9" t="s">
        <v>179</v>
      </c>
      <c r="C445" s="9" t="s">
        <v>181</v>
      </c>
      <c r="D445" s="9" t="s">
        <v>87</v>
      </c>
      <c r="E445" s="9" t="s">
        <v>178</v>
      </c>
    </row>
    <row r="446" spans="1:5" x14ac:dyDescent="0.25">
      <c r="A446" s="25">
        <v>45735</v>
      </c>
      <c r="B446" s="9" t="s">
        <v>186</v>
      </c>
      <c r="C446" s="9" t="s">
        <v>187</v>
      </c>
      <c r="D446" s="9" t="s">
        <v>115</v>
      </c>
      <c r="E446" s="9" t="s">
        <v>178</v>
      </c>
    </row>
    <row r="447" spans="1:5" x14ac:dyDescent="0.25">
      <c r="A447" s="25">
        <v>45743</v>
      </c>
      <c r="B447" s="9" t="s">
        <v>175</v>
      </c>
      <c r="C447" s="9" t="s">
        <v>188</v>
      </c>
      <c r="D447" s="9" t="s">
        <v>177</v>
      </c>
      <c r="E447" s="9" t="s">
        <v>178</v>
      </c>
    </row>
    <row r="448" spans="1:5" x14ac:dyDescent="0.25">
      <c r="A448" s="25">
        <v>45744</v>
      </c>
      <c r="B448" s="9" t="s">
        <v>179</v>
      </c>
      <c r="C448" s="9" t="s">
        <v>183</v>
      </c>
      <c r="D448" s="9" t="s">
        <v>87</v>
      </c>
      <c r="E448" s="9" t="s">
        <v>178</v>
      </c>
    </row>
    <row r="449" spans="1:5" x14ac:dyDescent="0.25">
      <c r="A449" s="25">
        <v>45751</v>
      </c>
      <c r="B449" s="9" t="s">
        <v>179</v>
      </c>
      <c r="C449" s="9" t="s">
        <v>184</v>
      </c>
      <c r="D449" s="9" t="s">
        <v>177</v>
      </c>
      <c r="E449" s="9" t="s">
        <v>178</v>
      </c>
    </row>
    <row r="450" spans="1:5" x14ac:dyDescent="0.25">
      <c r="A450" s="25">
        <v>45757</v>
      </c>
      <c r="B450" s="9" t="s">
        <v>175</v>
      </c>
      <c r="C450" s="9" t="s">
        <v>180</v>
      </c>
      <c r="D450" s="9" t="s">
        <v>177</v>
      </c>
      <c r="E450" s="9" t="s">
        <v>178</v>
      </c>
    </row>
    <row r="451" spans="1:5" x14ac:dyDescent="0.25">
      <c r="A451" s="25">
        <v>45758</v>
      </c>
      <c r="B451" s="9" t="s">
        <v>179</v>
      </c>
      <c r="C451" s="9" t="s">
        <v>201</v>
      </c>
      <c r="D451" s="9" t="s">
        <v>191</v>
      </c>
      <c r="E451" s="9" t="s">
        <v>178</v>
      </c>
    </row>
    <row r="452" spans="1:5" x14ac:dyDescent="0.25">
      <c r="A452" s="25">
        <v>45772</v>
      </c>
      <c r="B452" s="9" t="s">
        <v>179</v>
      </c>
      <c r="C452" s="9" t="s">
        <v>183</v>
      </c>
      <c r="D452" s="9" t="s">
        <v>87</v>
      </c>
      <c r="E452" s="9" t="s">
        <v>178</v>
      </c>
    </row>
    <row r="453" spans="1:5" x14ac:dyDescent="0.25">
      <c r="A453" s="25">
        <v>45777</v>
      </c>
      <c r="B453" s="9" t="s">
        <v>186</v>
      </c>
      <c r="C453" s="9" t="s">
        <v>189</v>
      </c>
      <c r="D453" s="9" t="s">
        <v>177</v>
      </c>
      <c r="E453" s="9" t="s">
        <v>178</v>
      </c>
    </row>
    <row r="454" spans="1:5" x14ac:dyDescent="0.25">
      <c r="A454" s="25">
        <v>45779</v>
      </c>
      <c r="B454" s="9" t="s">
        <v>179</v>
      </c>
      <c r="C454" s="9" t="s">
        <v>184</v>
      </c>
      <c r="D454" s="9" t="s">
        <v>177</v>
      </c>
      <c r="E454" s="9" t="s">
        <v>178</v>
      </c>
    </row>
    <row r="455" spans="1:5" x14ac:dyDescent="0.25">
      <c r="A455" s="25">
        <v>45784</v>
      </c>
      <c r="B455" s="9" t="s">
        <v>186</v>
      </c>
      <c r="C455" s="9" t="s">
        <v>187</v>
      </c>
      <c r="D455" s="9" t="s">
        <v>115</v>
      </c>
      <c r="E455" s="9" t="s">
        <v>178</v>
      </c>
    </row>
    <row r="456" spans="1:5" x14ac:dyDescent="0.25">
      <c r="A456" s="25">
        <v>45790</v>
      </c>
      <c r="B456" s="9" t="s">
        <v>185</v>
      </c>
      <c r="C456" s="9" t="s">
        <v>180</v>
      </c>
      <c r="D456" s="9" t="s">
        <v>177</v>
      </c>
      <c r="E456" s="9" t="s">
        <v>178</v>
      </c>
    </row>
    <row r="457" spans="1:5" x14ac:dyDescent="0.25">
      <c r="A457" s="25">
        <v>45792</v>
      </c>
      <c r="B457" s="9" t="s">
        <v>175</v>
      </c>
      <c r="C457" s="9" t="s">
        <v>176</v>
      </c>
      <c r="D457" s="9" t="s">
        <v>177</v>
      </c>
      <c r="E457" s="9" t="s">
        <v>178</v>
      </c>
    </row>
    <row r="458" spans="1:5" x14ac:dyDescent="0.25">
      <c r="A458" s="25">
        <v>45793</v>
      </c>
      <c r="B458" s="9" t="s">
        <v>179</v>
      </c>
      <c r="C458" s="9" t="s">
        <v>181</v>
      </c>
      <c r="D458" s="9" t="s">
        <v>87</v>
      </c>
      <c r="E458" s="9" t="s">
        <v>178</v>
      </c>
    </row>
    <row r="459" spans="1:5" x14ac:dyDescent="0.25">
      <c r="A459" s="25">
        <v>45806</v>
      </c>
      <c r="B459" s="9" t="s">
        <v>175</v>
      </c>
      <c r="C459" s="9" t="s">
        <v>182</v>
      </c>
      <c r="D459" s="9" t="s">
        <v>177</v>
      </c>
      <c r="E459" s="9" t="s">
        <v>178</v>
      </c>
    </row>
    <row r="460" spans="1:5" x14ac:dyDescent="0.25">
      <c r="A460" s="25">
        <v>45807</v>
      </c>
      <c r="B460" s="9" t="s">
        <v>179</v>
      </c>
      <c r="C460" s="9" t="s">
        <v>183</v>
      </c>
      <c r="D460" s="9" t="s">
        <v>87</v>
      </c>
      <c r="E460" s="9" t="s">
        <v>178</v>
      </c>
    </row>
    <row r="461" spans="1:5" x14ac:dyDescent="0.25">
      <c r="A461" s="25">
        <v>45814</v>
      </c>
      <c r="B461" s="9" t="s">
        <v>179</v>
      </c>
      <c r="C461" s="9" t="s">
        <v>184</v>
      </c>
      <c r="D461" s="9" t="s">
        <v>177</v>
      </c>
      <c r="E461" s="9" t="s">
        <v>178</v>
      </c>
    </row>
    <row r="462" spans="1:5" x14ac:dyDescent="0.25">
      <c r="A462" s="25">
        <v>45819</v>
      </c>
      <c r="B462" s="9" t="s">
        <v>186</v>
      </c>
      <c r="C462" s="9" t="s">
        <v>180</v>
      </c>
      <c r="D462" s="9" t="s">
        <v>177</v>
      </c>
      <c r="E462" s="9" t="s">
        <v>178</v>
      </c>
    </row>
    <row r="463" spans="1:5" x14ac:dyDescent="0.25">
      <c r="A463" s="25">
        <v>45820</v>
      </c>
      <c r="B463" s="9" t="s">
        <v>175</v>
      </c>
      <c r="C463" s="9" t="s">
        <v>176</v>
      </c>
      <c r="D463" s="9" t="s">
        <v>177</v>
      </c>
      <c r="E463" s="9" t="s">
        <v>178</v>
      </c>
    </row>
    <row r="464" spans="1:5" x14ac:dyDescent="0.25">
      <c r="A464" s="25">
        <v>45821</v>
      </c>
      <c r="B464" s="9" t="s">
        <v>179</v>
      </c>
      <c r="C464" s="9" t="s">
        <v>181</v>
      </c>
      <c r="D464" s="9" t="s">
        <v>87</v>
      </c>
      <c r="E464" s="9" t="s">
        <v>178</v>
      </c>
    </row>
    <row r="465" spans="1:5" x14ac:dyDescent="0.25">
      <c r="A465" s="25">
        <v>45826</v>
      </c>
      <c r="B465" s="9" t="s">
        <v>186</v>
      </c>
      <c r="C465" s="9" t="s">
        <v>187</v>
      </c>
      <c r="D465" s="9" t="s">
        <v>115</v>
      </c>
      <c r="E465" s="9" t="s">
        <v>178</v>
      </c>
    </row>
    <row r="466" spans="1:5" x14ac:dyDescent="0.25">
      <c r="A466" s="25">
        <v>45834</v>
      </c>
      <c r="B466" s="9" t="s">
        <v>175</v>
      </c>
      <c r="C466" s="9" t="s">
        <v>188</v>
      </c>
      <c r="D466" s="9" t="s">
        <v>177</v>
      </c>
      <c r="E466" s="9" t="s">
        <v>178</v>
      </c>
    </row>
    <row r="467" spans="1:5" x14ac:dyDescent="0.25">
      <c r="A467" s="25">
        <v>45835</v>
      </c>
      <c r="B467" s="9" t="s">
        <v>179</v>
      </c>
      <c r="C467" s="9" t="s">
        <v>183</v>
      </c>
      <c r="D467" s="9" t="s">
        <v>87</v>
      </c>
      <c r="E467" s="9" t="s">
        <v>178</v>
      </c>
    </row>
    <row r="468" spans="1:5" x14ac:dyDescent="0.25">
      <c r="A468" s="25">
        <v>45841</v>
      </c>
      <c r="B468" s="9" t="s">
        <v>175</v>
      </c>
      <c r="C468" s="9" t="s">
        <v>184</v>
      </c>
      <c r="D468" s="9" t="s">
        <v>177</v>
      </c>
      <c r="E468" s="9" t="s">
        <v>178</v>
      </c>
    </row>
    <row r="469" spans="1:5" x14ac:dyDescent="0.25">
      <c r="A469" s="25">
        <v>45853</v>
      </c>
      <c r="B469" s="9" t="s">
        <v>185</v>
      </c>
      <c r="C469" s="9" t="s">
        <v>180</v>
      </c>
      <c r="D469" s="9" t="s">
        <v>177</v>
      </c>
      <c r="E469" s="9" t="s">
        <v>178</v>
      </c>
    </row>
    <row r="470" spans="1:5" x14ac:dyDescent="0.25">
      <c r="A470" s="25">
        <v>45854</v>
      </c>
      <c r="B470" s="9" t="s">
        <v>186</v>
      </c>
      <c r="C470" s="9" t="s">
        <v>176</v>
      </c>
      <c r="D470" s="9" t="s">
        <v>177</v>
      </c>
      <c r="E470" s="9" t="s">
        <v>178</v>
      </c>
    </row>
    <row r="471" spans="1:5" x14ac:dyDescent="0.25">
      <c r="A471" s="25">
        <v>45856</v>
      </c>
      <c r="B471" s="9" t="s">
        <v>179</v>
      </c>
      <c r="C471" s="9" t="s">
        <v>181</v>
      </c>
      <c r="D471" s="9" t="s">
        <v>87</v>
      </c>
      <c r="E471" s="9" t="s">
        <v>178</v>
      </c>
    </row>
    <row r="472" spans="1:5" x14ac:dyDescent="0.25">
      <c r="A472" s="25">
        <v>45868</v>
      </c>
      <c r="B472" s="9" t="s">
        <v>186</v>
      </c>
      <c r="C472" s="9" t="s">
        <v>192</v>
      </c>
      <c r="D472" s="9" t="s">
        <v>193</v>
      </c>
      <c r="E472" s="9" t="s">
        <v>178</v>
      </c>
    </row>
    <row r="473" spans="1:5" x14ac:dyDescent="0.25">
      <c r="A473" s="25">
        <v>45870</v>
      </c>
      <c r="B473" s="9" t="s">
        <v>179</v>
      </c>
      <c r="C473" s="9" t="s">
        <v>190</v>
      </c>
      <c r="D473" s="9" t="s">
        <v>191</v>
      </c>
      <c r="E473" s="9" t="s">
        <v>178</v>
      </c>
    </row>
    <row r="474" spans="1:5" x14ac:dyDescent="0.25">
      <c r="A474" s="25">
        <v>45881</v>
      </c>
      <c r="B474" s="9" t="s">
        <v>185</v>
      </c>
      <c r="C474" s="9" t="s">
        <v>180</v>
      </c>
      <c r="D474" s="9" t="s">
        <v>177</v>
      </c>
      <c r="E474" s="9" t="s">
        <v>178</v>
      </c>
    </row>
    <row r="475" spans="1:5" x14ac:dyDescent="0.25">
      <c r="A475" s="25">
        <v>45883</v>
      </c>
      <c r="B475" s="9" t="s">
        <v>175</v>
      </c>
      <c r="C475" s="9" t="s">
        <v>176</v>
      </c>
      <c r="D475" s="9" t="s">
        <v>177</v>
      </c>
      <c r="E475" s="9" t="s">
        <v>178</v>
      </c>
    </row>
    <row r="476" spans="1:5" x14ac:dyDescent="0.25">
      <c r="A476" s="25">
        <v>45884</v>
      </c>
      <c r="B476" s="9" t="s">
        <v>179</v>
      </c>
      <c r="C476" s="9" t="s">
        <v>181</v>
      </c>
      <c r="D476" s="9" t="s">
        <v>87</v>
      </c>
      <c r="E476" s="9" t="s">
        <v>178</v>
      </c>
    </row>
    <row r="477" spans="1:5" x14ac:dyDescent="0.25">
      <c r="A477" s="25">
        <v>45897</v>
      </c>
      <c r="B477" s="9" t="s">
        <v>175</v>
      </c>
      <c r="C477" s="9" t="s">
        <v>182</v>
      </c>
      <c r="D477" s="9" t="s">
        <v>177</v>
      </c>
      <c r="E477" s="9" t="s">
        <v>178</v>
      </c>
    </row>
    <row r="478" spans="1:5" x14ac:dyDescent="0.25">
      <c r="A478" s="25">
        <v>45898</v>
      </c>
      <c r="B478" s="9" t="s">
        <v>179</v>
      </c>
      <c r="C478" s="9" t="s">
        <v>183</v>
      </c>
      <c r="D478" s="9" t="s">
        <v>87</v>
      </c>
      <c r="E478" s="9" t="s">
        <v>178</v>
      </c>
    </row>
    <row r="479" spans="1:5" x14ac:dyDescent="0.25">
      <c r="A479" s="25">
        <v>45905</v>
      </c>
      <c r="B479" s="9" t="s">
        <v>179</v>
      </c>
      <c r="C479" s="9" t="s">
        <v>184</v>
      </c>
      <c r="D479" s="9" t="s">
        <v>177</v>
      </c>
      <c r="E479" s="9" t="s">
        <v>178</v>
      </c>
    </row>
    <row r="480" spans="1:5" x14ac:dyDescent="0.25">
      <c r="A480" s="25">
        <v>45910</v>
      </c>
      <c r="B480" s="9" t="s">
        <v>186</v>
      </c>
      <c r="C480" s="9" t="s">
        <v>176</v>
      </c>
      <c r="D480" s="9" t="s">
        <v>177</v>
      </c>
      <c r="E480" s="9" t="s">
        <v>178</v>
      </c>
    </row>
    <row r="481" spans="1:5" x14ac:dyDescent="0.25">
      <c r="A481" s="25">
        <v>45911</v>
      </c>
      <c r="B481" s="9" t="s">
        <v>175</v>
      </c>
      <c r="C481" s="9" t="s">
        <v>180</v>
      </c>
      <c r="D481" s="9" t="s">
        <v>177</v>
      </c>
      <c r="E481" s="9" t="s">
        <v>178</v>
      </c>
    </row>
    <row r="482" spans="1:5" x14ac:dyDescent="0.25">
      <c r="A482" s="25">
        <v>45912</v>
      </c>
      <c r="B482" s="9" t="s">
        <v>179</v>
      </c>
      <c r="C482" s="9" t="s">
        <v>181</v>
      </c>
      <c r="D482" s="9" t="s">
        <v>87</v>
      </c>
      <c r="E482" s="9" t="s">
        <v>178</v>
      </c>
    </row>
    <row r="483" spans="1:5" x14ac:dyDescent="0.25">
      <c r="A483" s="25">
        <v>45917</v>
      </c>
      <c r="B483" s="9" t="s">
        <v>186</v>
      </c>
      <c r="C483" s="9" t="s">
        <v>187</v>
      </c>
      <c r="D483" s="9" t="s">
        <v>115</v>
      </c>
      <c r="E483" s="9" t="s">
        <v>178</v>
      </c>
    </row>
    <row r="484" spans="1:5" x14ac:dyDescent="0.25">
      <c r="A484" s="25">
        <v>45925</v>
      </c>
      <c r="B484" s="9" t="s">
        <v>175</v>
      </c>
      <c r="C484" s="9" t="s">
        <v>188</v>
      </c>
      <c r="D484" s="9" t="s">
        <v>177</v>
      </c>
      <c r="E484" s="9" t="s">
        <v>178</v>
      </c>
    </row>
    <row r="485" spans="1:5" x14ac:dyDescent="0.25">
      <c r="A485" s="25">
        <v>45926</v>
      </c>
      <c r="B485" s="9" t="s">
        <v>179</v>
      </c>
      <c r="C485" s="9" t="s">
        <v>183</v>
      </c>
      <c r="D485" s="9" t="s">
        <v>87</v>
      </c>
      <c r="E485" s="9" t="s">
        <v>178</v>
      </c>
    </row>
    <row r="486" spans="1:5" x14ac:dyDescent="0.25">
      <c r="A486" s="25">
        <v>45940</v>
      </c>
      <c r="B486" s="9" t="s">
        <v>179</v>
      </c>
      <c r="C486" s="9" t="s">
        <v>181</v>
      </c>
      <c r="D486" s="9" t="s">
        <v>87</v>
      </c>
      <c r="E486" s="9" t="s">
        <v>178</v>
      </c>
    </row>
    <row r="487" spans="1:5" x14ac:dyDescent="0.25">
      <c r="A487" s="25">
        <v>45954</v>
      </c>
      <c r="B487" s="9" t="s">
        <v>179</v>
      </c>
      <c r="C487" s="9" t="s">
        <v>205</v>
      </c>
      <c r="D487" s="9" t="s">
        <v>191</v>
      </c>
      <c r="E487" s="9" t="s">
        <v>178</v>
      </c>
    </row>
    <row r="488" spans="1:5" x14ac:dyDescent="0.25">
      <c r="A488" s="25">
        <v>45959</v>
      </c>
      <c r="B488" s="9" t="s">
        <v>186</v>
      </c>
      <c r="C488" s="9" t="s">
        <v>187</v>
      </c>
      <c r="D488" s="9" t="s">
        <v>115</v>
      </c>
      <c r="E488" s="9" t="s">
        <v>178</v>
      </c>
    </row>
    <row r="489" spans="1:5" x14ac:dyDescent="0.25">
      <c r="A489" s="25">
        <v>45968</v>
      </c>
      <c r="B489" s="9" t="s">
        <v>179</v>
      </c>
      <c r="C489" s="9" t="s">
        <v>181</v>
      </c>
      <c r="D489" s="9" t="s">
        <v>87</v>
      </c>
      <c r="E489" s="9" t="s">
        <v>178</v>
      </c>
    </row>
    <row r="490" spans="1:5" x14ac:dyDescent="0.25">
      <c r="A490" s="25">
        <v>45981</v>
      </c>
      <c r="B490" s="9" t="s">
        <v>175</v>
      </c>
      <c r="C490" s="9" t="s">
        <v>184</v>
      </c>
      <c r="D490" s="9" t="s">
        <v>177</v>
      </c>
      <c r="E490" s="9" t="s">
        <v>178</v>
      </c>
    </row>
    <row r="491" spans="1:5" x14ac:dyDescent="0.25">
      <c r="A491" s="25">
        <v>45982</v>
      </c>
      <c r="B491" s="9" t="s">
        <v>179</v>
      </c>
      <c r="C491" s="9" t="s">
        <v>183</v>
      </c>
      <c r="D491" s="9" t="s">
        <v>87</v>
      </c>
      <c r="E491" s="9" t="s">
        <v>178</v>
      </c>
    </row>
    <row r="492" spans="1:5" x14ac:dyDescent="0.25">
      <c r="A492" s="25">
        <v>45986</v>
      </c>
      <c r="B492" s="9" t="s">
        <v>185</v>
      </c>
      <c r="C492" s="9" t="s">
        <v>176</v>
      </c>
      <c r="D492" s="9" t="s">
        <v>177</v>
      </c>
      <c r="E492" s="9" t="s">
        <v>178</v>
      </c>
    </row>
    <row r="493" spans="1:5" x14ac:dyDescent="0.25">
      <c r="A493" s="25">
        <v>45996</v>
      </c>
      <c r="B493" s="9" t="s">
        <v>179</v>
      </c>
      <c r="C493" s="9" t="s">
        <v>181</v>
      </c>
      <c r="D493" s="9" t="s">
        <v>87</v>
      </c>
      <c r="E493" s="9" t="s">
        <v>178</v>
      </c>
    </row>
    <row r="494" spans="1:5" x14ac:dyDescent="0.25">
      <c r="A494" s="25">
        <v>46001</v>
      </c>
      <c r="B494" s="9" t="s">
        <v>186</v>
      </c>
      <c r="C494" s="9" t="s">
        <v>187</v>
      </c>
      <c r="D494" s="9" t="s">
        <v>115</v>
      </c>
      <c r="E494" s="9" t="s">
        <v>178</v>
      </c>
    </row>
    <row r="495" spans="1:5" x14ac:dyDescent="0.25">
      <c r="A495" s="25">
        <v>46007</v>
      </c>
      <c r="B495" s="9" t="s">
        <v>185</v>
      </c>
      <c r="C495" s="9" t="s">
        <v>184</v>
      </c>
      <c r="D495" s="9" t="s">
        <v>177</v>
      </c>
      <c r="E495" s="9" t="s">
        <v>178</v>
      </c>
    </row>
    <row r="496" spans="1:5" x14ac:dyDescent="0.25">
      <c r="A496" s="25">
        <v>46009</v>
      </c>
      <c r="B496" s="9" t="s">
        <v>175</v>
      </c>
      <c r="C496" s="9" t="s">
        <v>180</v>
      </c>
      <c r="D496" s="9" t="s">
        <v>177</v>
      </c>
      <c r="E496" s="9" t="s">
        <v>178</v>
      </c>
    </row>
    <row r="497" spans="1:5" x14ac:dyDescent="0.25">
      <c r="A497" s="25">
        <v>46010</v>
      </c>
      <c r="B497" s="9" t="s">
        <v>179</v>
      </c>
      <c r="C497" s="9" t="s">
        <v>183</v>
      </c>
      <c r="D497" s="9" t="s">
        <v>87</v>
      </c>
      <c r="E497" s="9" t="s">
        <v>178</v>
      </c>
    </row>
    <row r="498" spans="1:5" x14ac:dyDescent="0.25">
      <c r="A498" s="25">
        <v>46014</v>
      </c>
      <c r="B498" s="9" t="s">
        <v>185</v>
      </c>
      <c r="C498" s="9" t="s">
        <v>182</v>
      </c>
      <c r="D498" s="9" t="s">
        <v>177</v>
      </c>
      <c r="E498" s="9" t="s">
        <v>178</v>
      </c>
    </row>
    <row r="499" spans="1:5" x14ac:dyDescent="0.25">
      <c r="A499" s="25">
        <v>46031</v>
      </c>
      <c r="B499" s="9" t="s">
        <v>179</v>
      </c>
      <c r="C499" s="9" t="s">
        <v>194</v>
      </c>
      <c r="D499" s="9" t="s">
        <v>191</v>
      </c>
      <c r="E499" s="9" t="s">
        <v>178</v>
      </c>
    </row>
    <row r="500" spans="1:5" x14ac:dyDescent="0.25">
      <c r="A500" s="25">
        <v>46035</v>
      </c>
      <c r="B500" s="9" t="s">
        <v>185</v>
      </c>
      <c r="C500" s="9" t="s">
        <v>180</v>
      </c>
      <c r="D500" s="9" t="s">
        <v>177</v>
      </c>
      <c r="E500" s="9" t="s">
        <v>178</v>
      </c>
    </row>
    <row r="501" spans="1:5" x14ac:dyDescent="0.25">
      <c r="A501" s="25">
        <v>46036</v>
      </c>
      <c r="B501" s="9" t="s">
        <v>186</v>
      </c>
      <c r="C501" s="9" t="s">
        <v>176</v>
      </c>
      <c r="D501" s="9" t="s">
        <v>177</v>
      </c>
      <c r="E501" s="9" t="s">
        <v>178</v>
      </c>
    </row>
    <row r="502" spans="1:5" x14ac:dyDescent="0.25">
      <c r="A502" s="25">
        <v>46044</v>
      </c>
      <c r="B502" s="9" t="s">
        <v>175</v>
      </c>
      <c r="C502" s="9" t="s">
        <v>188</v>
      </c>
      <c r="D502" s="9" t="s">
        <v>177</v>
      </c>
      <c r="E502" s="9" t="s">
        <v>178</v>
      </c>
    </row>
    <row r="503" spans="1:5" x14ac:dyDescent="0.25">
      <c r="A503" s="25">
        <v>46045</v>
      </c>
      <c r="B503" s="9" t="s">
        <v>179</v>
      </c>
      <c r="C503" s="9" t="s">
        <v>183</v>
      </c>
      <c r="D503" s="9" t="s">
        <v>87</v>
      </c>
      <c r="E503" s="9" t="s">
        <v>178</v>
      </c>
    </row>
    <row r="504" spans="1:5" x14ac:dyDescent="0.25">
      <c r="A504" s="25">
        <v>46050</v>
      </c>
      <c r="B504" s="9" t="s">
        <v>186</v>
      </c>
      <c r="C504" s="9" t="s">
        <v>187</v>
      </c>
      <c r="D504" s="9" t="s">
        <v>115</v>
      </c>
      <c r="E504" s="9" t="s">
        <v>178</v>
      </c>
    </row>
    <row r="505" spans="1:5" x14ac:dyDescent="0.25">
      <c r="A505" s="25">
        <v>46052</v>
      </c>
      <c r="B505" s="9" t="s">
        <v>179</v>
      </c>
      <c r="C505" s="9" t="s">
        <v>176</v>
      </c>
      <c r="D505" s="9" t="s">
        <v>177</v>
      </c>
      <c r="E505" s="9" t="s">
        <v>178</v>
      </c>
    </row>
    <row r="506" spans="1:5" x14ac:dyDescent="0.25">
      <c r="A506" s="25">
        <v>46059</v>
      </c>
      <c r="B506" s="9" t="s">
        <v>179</v>
      </c>
      <c r="C506" s="9" t="s">
        <v>181</v>
      </c>
      <c r="D506" s="9" t="s">
        <v>87</v>
      </c>
      <c r="E506" s="9" t="s">
        <v>178</v>
      </c>
    </row>
    <row r="507" spans="1:5" x14ac:dyDescent="0.25">
      <c r="A507" s="25">
        <v>46064</v>
      </c>
      <c r="B507" s="9" t="s">
        <v>186</v>
      </c>
      <c r="C507" s="9" t="s">
        <v>184</v>
      </c>
      <c r="D507" s="9" t="s">
        <v>177</v>
      </c>
      <c r="E507" s="9" t="s">
        <v>178</v>
      </c>
    </row>
    <row r="508" spans="1:5" x14ac:dyDescent="0.25">
      <c r="A508" s="25">
        <v>46066</v>
      </c>
      <c r="B508" s="9" t="s">
        <v>179</v>
      </c>
      <c r="C508" s="9" t="s">
        <v>180</v>
      </c>
      <c r="D508" s="9" t="s">
        <v>177</v>
      </c>
      <c r="E508" s="9" t="s">
        <v>178</v>
      </c>
    </row>
    <row r="509" spans="1:5" x14ac:dyDescent="0.25">
      <c r="A509" s="25">
        <v>46073</v>
      </c>
      <c r="B509" s="9" t="s">
        <v>179</v>
      </c>
      <c r="C509" s="9" t="s">
        <v>206</v>
      </c>
      <c r="D509" s="9" t="s">
        <v>191</v>
      </c>
      <c r="E509" s="9" t="s">
        <v>178</v>
      </c>
    </row>
    <row r="510" spans="1:5" x14ac:dyDescent="0.25">
      <c r="A510" s="25">
        <v>46080</v>
      </c>
      <c r="B510" s="9" t="s">
        <v>179</v>
      </c>
      <c r="C510" s="9" t="s">
        <v>176</v>
      </c>
      <c r="D510" s="9" t="s">
        <v>177</v>
      </c>
      <c r="E510" s="9" t="s">
        <v>178</v>
      </c>
    </row>
    <row r="511" spans="1:5" x14ac:dyDescent="0.25">
      <c r="A511" s="25">
        <v>46087</v>
      </c>
      <c r="B511" s="9" t="s">
        <v>179</v>
      </c>
      <c r="C511" s="9" t="s">
        <v>184</v>
      </c>
      <c r="D511" s="9" t="s">
        <v>177</v>
      </c>
      <c r="E511" s="9" t="s">
        <v>178</v>
      </c>
    </row>
    <row r="512" spans="1:5" x14ac:dyDescent="0.25">
      <c r="A512" s="25">
        <v>46092</v>
      </c>
      <c r="B512" s="9" t="s">
        <v>186</v>
      </c>
      <c r="C512" s="9" t="s">
        <v>180</v>
      </c>
      <c r="D512" s="9" t="s">
        <v>177</v>
      </c>
      <c r="E512" s="9" t="s">
        <v>178</v>
      </c>
    </row>
    <row r="513" spans="1:5" x14ac:dyDescent="0.25">
      <c r="A513" s="25">
        <v>46094</v>
      </c>
      <c r="B513" s="9" t="s">
        <v>179</v>
      </c>
      <c r="C513" s="9" t="s">
        <v>207</v>
      </c>
      <c r="D513" s="9" t="s">
        <v>191</v>
      </c>
      <c r="E513" s="9" t="s">
        <v>178</v>
      </c>
    </row>
    <row r="514" spans="1:5" x14ac:dyDescent="0.25">
      <c r="A514" s="25">
        <v>46099</v>
      </c>
      <c r="B514" s="9" t="s">
        <v>186</v>
      </c>
      <c r="C514" s="9" t="s">
        <v>204</v>
      </c>
      <c r="D514" s="9" t="s">
        <v>193</v>
      </c>
      <c r="E514" s="9" t="s">
        <v>178</v>
      </c>
    </row>
    <row r="515" spans="1:5" x14ac:dyDescent="0.25">
      <c r="A515" s="25">
        <v>46108</v>
      </c>
      <c r="B515" s="9" t="s">
        <v>179</v>
      </c>
      <c r="C515" s="9" t="s">
        <v>183</v>
      </c>
      <c r="D515" s="9" t="s">
        <v>87</v>
      </c>
      <c r="E515" s="9" t="s">
        <v>178</v>
      </c>
    </row>
    <row r="516" spans="1:5" x14ac:dyDescent="0.25">
      <c r="A516" s="25">
        <v>46115</v>
      </c>
      <c r="B516" s="9" t="s">
        <v>179</v>
      </c>
      <c r="C516" s="9" t="s">
        <v>184</v>
      </c>
      <c r="D516" s="9" t="s">
        <v>177</v>
      </c>
      <c r="E516" s="9" t="s">
        <v>178</v>
      </c>
    </row>
    <row r="517" spans="1:5" x14ac:dyDescent="0.25">
      <c r="A517" s="25">
        <v>46121</v>
      </c>
      <c r="B517" s="9" t="s">
        <v>175</v>
      </c>
      <c r="C517" s="9" t="s">
        <v>188</v>
      </c>
      <c r="D517" s="9" t="s">
        <v>177</v>
      </c>
      <c r="E517" s="9" t="s">
        <v>178</v>
      </c>
    </row>
    <row r="518" spans="1:5" x14ac:dyDescent="0.25">
      <c r="A518" s="25">
        <v>46122</v>
      </c>
      <c r="B518" s="9" t="s">
        <v>179</v>
      </c>
      <c r="C518" s="9" t="s">
        <v>203</v>
      </c>
      <c r="D518" s="9" t="s">
        <v>191</v>
      </c>
      <c r="E518" s="9" t="s">
        <v>178</v>
      </c>
    </row>
    <row r="519" spans="1:5" x14ac:dyDescent="0.25">
      <c r="A519" s="25">
        <v>46126</v>
      </c>
      <c r="B519" s="9" t="s">
        <v>185</v>
      </c>
      <c r="C519" s="9" t="s">
        <v>176</v>
      </c>
      <c r="D519" s="9" t="s">
        <v>177</v>
      </c>
      <c r="E519" s="9" t="s">
        <v>178</v>
      </c>
    </row>
    <row r="520" spans="1:5" x14ac:dyDescent="0.25">
      <c r="A520" s="25">
        <v>46136</v>
      </c>
      <c r="B520" s="9" t="s">
        <v>179</v>
      </c>
      <c r="C520" s="9" t="s">
        <v>183</v>
      </c>
      <c r="D520" s="9" t="s">
        <v>87</v>
      </c>
      <c r="E520" s="9" t="s">
        <v>178</v>
      </c>
    </row>
    <row r="521" spans="1:5" x14ac:dyDescent="0.25">
      <c r="A521" s="25">
        <v>46141</v>
      </c>
      <c r="B521" s="9" t="s">
        <v>186</v>
      </c>
      <c r="C521" s="9" t="s">
        <v>187</v>
      </c>
      <c r="D521" s="9" t="s">
        <v>115</v>
      </c>
      <c r="E521" s="9" t="s">
        <v>178</v>
      </c>
    </row>
    <row r="522" spans="1:5" x14ac:dyDescent="0.25">
      <c r="A522" s="25">
        <v>46142</v>
      </c>
      <c r="B522" s="9" t="s">
        <v>175</v>
      </c>
      <c r="C522" s="9" t="s">
        <v>189</v>
      </c>
      <c r="D522" s="9" t="s">
        <v>177</v>
      </c>
      <c r="E522" s="9" t="s">
        <v>178</v>
      </c>
    </row>
    <row r="523" spans="1:5" x14ac:dyDescent="0.25">
      <c r="A523" s="25">
        <v>46150</v>
      </c>
      <c r="B523" s="9" t="s">
        <v>179</v>
      </c>
      <c r="C523" s="9" t="s">
        <v>194</v>
      </c>
      <c r="D523" s="9" t="s">
        <v>191</v>
      </c>
      <c r="E523" s="9" t="s">
        <v>178</v>
      </c>
    </row>
    <row r="524" spans="1:5" x14ac:dyDescent="0.25">
      <c r="A524" s="25">
        <v>46154</v>
      </c>
      <c r="B524" s="9" t="s">
        <v>185</v>
      </c>
      <c r="C524" s="9" t="s">
        <v>180</v>
      </c>
      <c r="D524" s="9" t="s">
        <v>177</v>
      </c>
      <c r="E524" s="9" t="s">
        <v>178</v>
      </c>
    </row>
    <row r="525" spans="1:5" x14ac:dyDescent="0.25">
      <c r="A525" s="25">
        <v>46155</v>
      </c>
      <c r="B525" s="9" t="s">
        <v>186</v>
      </c>
      <c r="C525" s="9" t="s">
        <v>176</v>
      </c>
      <c r="D525" s="9" t="s">
        <v>177</v>
      </c>
      <c r="E525" s="9" t="s">
        <v>178</v>
      </c>
    </row>
    <row r="526" spans="1:5" x14ac:dyDescent="0.25">
      <c r="A526" s="25">
        <v>46164</v>
      </c>
      <c r="B526" s="9" t="s">
        <v>179</v>
      </c>
      <c r="C526" s="9" t="s">
        <v>183</v>
      </c>
      <c r="D526" s="9" t="s">
        <v>87</v>
      </c>
      <c r="E526" s="9" t="s">
        <v>178</v>
      </c>
    </row>
    <row r="527" spans="1:5" x14ac:dyDescent="0.25">
      <c r="A527" s="25">
        <v>46170</v>
      </c>
      <c r="B527" s="9" t="s">
        <v>175</v>
      </c>
      <c r="C527" s="9" t="s">
        <v>182</v>
      </c>
      <c r="D527" s="9" t="s">
        <v>177</v>
      </c>
      <c r="E527" s="9" t="s">
        <v>178</v>
      </c>
    </row>
    <row r="528" spans="1:5" x14ac:dyDescent="0.25">
      <c r="A528" s="25">
        <v>46178</v>
      </c>
      <c r="B528" s="9" t="s">
        <v>179</v>
      </c>
      <c r="C528" s="9" t="s">
        <v>184</v>
      </c>
      <c r="D528" s="9" t="s">
        <v>177</v>
      </c>
      <c r="E528" s="9" t="s">
        <v>178</v>
      </c>
    </row>
    <row r="529" spans="1:5" x14ac:dyDescent="0.25">
      <c r="A529" s="25">
        <v>46183</v>
      </c>
      <c r="B529" s="9" t="s">
        <v>186</v>
      </c>
      <c r="C529" s="9" t="s">
        <v>180</v>
      </c>
      <c r="D529" s="9" t="s">
        <v>177</v>
      </c>
      <c r="E529" s="9" t="s">
        <v>178</v>
      </c>
    </row>
    <row r="530" spans="1:5" x14ac:dyDescent="0.25">
      <c r="A530" s="25">
        <v>46184</v>
      </c>
      <c r="B530" s="9" t="s">
        <v>175</v>
      </c>
      <c r="C530" s="9" t="s">
        <v>176</v>
      </c>
      <c r="D530" s="9" t="s">
        <v>177</v>
      </c>
      <c r="E530" s="9" t="s">
        <v>178</v>
      </c>
    </row>
    <row r="531" spans="1:5" x14ac:dyDescent="0.25">
      <c r="A531" s="25">
        <v>46185</v>
      </c>
      <c r="B531" s="9" t="s">
        <v>179</v>
      </c>
      <c r="C531" s="9" t="s">
        <v>181</v>
      </c>
      <c r="D531" s="9" t="s">
        <v>87</v>
      </c>
      <c r="E531" s="9" t="s">
        <v>178</v>
      </c>
    </row>
    <row r="532" spans="1:5" x14ac:dyDescent="0.25">
      <c r="A532" s="25">
        <v>46190</v>
      </c>
      <c r="B532" s="9" t="s">
        <v>186</v>
      </c>
      <c r="C532" s="9" t="s">
        <v>187</v>
      </c>
      <c r="D532" s="9" t="s">
        <v>115</v>
      </c>
      <c r="E532" s="9" t="s">
        <v>178</v>
      </c>
    </row>
    <row r="533" spans="1:5" x14ac:dyDescent="0.25">
      <c r="A533" s="25">
        <v>46198</v>
      </c>
      <c r="B533" s="9" t="s">
        <v>175</v>
      </c>
      <c r="C533" s="9" t="s">
        <v>188</v>
      </c>
      <c r="D533" s="9" t="s">
        <v>177</v>
      </c>
      <c r="E533" s="9" t="s">
        <v>178</v>
      </c>
    </row>
    <row r="534" spans="1:5" x14ac:dyDescent="0.25">
      <c r="A534" s="25">
        <v>46199</v>
      </c>
      <c r="B534" s="9" t="s">
        <v>179</v>
      </c>
      <c r="C534" s="9" t="s">
        <v>183</v>
      </c>
      <c r="D534" s="9" t="s">
        <v>87</v>
      </c>
      <c r="E534" s="9" t="s">
        <v>178</v>
      </c>
    </row>
    <row r="535" spans="1:5" x14ac:dyDescent="0.25">
      <c r="A535" s="25">
        <v>46205</v>
      </c>
      <c r="B535" s="9" t="s">
        <v>175</v>
      </c>
      <c r="C535" s="9" t="s">
        <v>184</v>
      </c>
      <c r="D535" s="9" t="s">
        <v>177</v>
      </c>
      <c r="E535" s="9" t="s">
        <v>178</v>
      </c>
    </row>
    <row r="536" spans="1:5" x14ac:dyDescent="0.25">
      <c r="A536" s="25">
        <v>46217</v>
      </c>
      <c r="B536" s="9" t="s">
        <v>185</v>
      </c>
      <c r="C536" s="9" t="s">
        <v>180</v>
      </c>
      <c r="D536" s="9" t="s">
        <v>177</v>
      </c>
      <c r="E536" s="9" t="s">
        <v>178</v>
      </c>
    </row>
    <row r="537" spans="1:5" x14ac:dyDescent="0.25">
      <c r="A537" s="25">
        <v>46218</v>
      </c>
      <c r="B537" s="9" t="s">
        <v>186</v>
      </c>
      <c r="C537" s="9" t="s">
        <v>176</v>
      </c>
      <c r="D537" s="9" t="s">
        <v>177</v>
      </c>
      <c r="E537" s="9" t="s">
        <v>178</v>
      </c>
    </row>
    <row r="538" spans="1:5" x14ac:dyDescent="0.25">
      <c r="A538" s="25">
        <v>46220</v>
      </c>
      <c r="B538" s="9" t="s">
        <v>179</v>
      </c>
      <c r="C538" s="9" t="s">
        <v>181</v>
      </c>
      <c r="D538" s="9" t="s">
        <v>87</v>
      </c>
      <c r="E538" s="9" t="s">
        <v>178</v>
      </c>
    </row>
    <row r="539" spans="1:5" x14ac:dyDescent="0.25">
      <c r="A539" s="25">
        <v>46232</v>
      </c>
      <c r="B539" s="9" t="s">
        <v>186</v>
      </c>
      <c r="C539" s="9" t="s">
        <v>187</v>
      </c>
      <c r="D539" s="9" t="s">
        <v>115</v>
      </c>
      <c r="E539" s="9" t="s">
        <v>178</v>
      </c>
    </row>
    <row r="540" spans="1:5" x14ac:dyDescent="0.25">
      <c r="A540" s="25">
        <v>46233</v>
      </c>
      <c r="B540" s="9" t="s">
        <v>175</v>
      </c>
      <c r="C540" s="9" t="s">
        <v>189</v>
      </c>
      <c r="D540" s="9" t="s">
        <v>177</v>
      </c>
      <c r="E540" s="9" t="s">
        <v>178</v>
      </c>
    </row>
    <row r="541" spans="1:5" x14ac:dyDescent="0.25">
      <c r="A541" s="25">
        <v>46234</v>
      </c>
      <c r="B541" s="9" t="s">
        <v>179</v>
      </c>
      <c r="C541" s="9" t="s">
        <v>183</v>
      </c>
      <c r="D541" s="9" t="s">
        <v>87</v>
      </c>
      <c r="E541" s="9" t="s">
        <v>178</v>
      </c>
    </row>
    <row r="542" spans="1:5" x14ac:dyDescent="0.25">
      <c r="A542" s="25">
        <v>46241</v>
      </c>
      <c r="B542" s="9" t="s">
        <v>179</v>
      </c>
      <c r="C542" s="9" t="s">
        <v>184</v>
      </c>
      <c r="D542" s="9" t="s">
        <v>177</v>
      </c>
      <c r="E542" s="9" t="s">
        <v>178</v>
      </c>
    </row>
    <row r="543" spans="1:5" x14ac:dyDescent="0.25">
      <c r="A543" s="25">
        <v>46246</v>
      </c>
      <c r="B543" s="9" t="s">
        <v>186</v>
      </c>
      <c r="C543" s="9" t="s">
        <v>180</v>
      </c>
      <c r="D543" s="9" t="s">
        <v>177</v>
      </c>
      <c r="E543" s="9" t="s">
        <v>178</v>
      </c>
    </row>
    <row r="544" spans="1:5" x14ac:dyDescent="0.25">
      <c r="A544" s="25">
        <v>46247</v>
      </c>
      <c r="B544" s="9" t="s">
        <v>175</v>
      </c>
      <c r="C544" s="9" t="s">
        <v>176</v>
      </c>
      <c r="D544" s="9" t="s">
        <v>177</v>
      </c>
      <c r="E544" s="9" t="s">
        <v>178</v>
      </c>
    </row>
    <row r="545" spans="1:5" x14ac:dyDescent="0.25">
      <c r="A545" s="25">
        <v>46248</v>
      </c>
      <c r="B545" s="9" t="s">
        <v>179</v>
      </c>
      <c r="C545" s="9" t="s">
        <v>181</v>
      </c>
      <c r="D545" s="9" t="s">
        <v>87</v>
      </c>
      <c r="E545" s="9" t="s">
        <v>178</v>
      </c>
    </row>
    <row r="546" spans="1:5" x14ac:dyDescent="0.25">
      <c r="A546" s="25">
        <v>46260</v>
      </c>
      <c r="B546" s="9" t="s">
        <v>186</v>
      </c>
      <c r="C546" s="9" t="s">
        <v>182</v>
      </c>
      <c r="D546" s="9" t="s">
        <v>177</v>
      </c>
      <c r="E546" s="9" t="s">
        <v>178</v>
      </c>
    </row>
    <row r="547" spans="1:5" x14ac:dyDescent="0.25">
      <c r="A547" s="25">
        <v>46262</v>
      </c>
      <c r="B547" s="9" t="s">
        <v>179</v>
      </c>
      <c r="C547" s="9" t="s">
        <v>183</v>
      </c>
      <c r="D547" s="9" t="s">
        <v>87</v>
      </c>
      <c r="E547" s="9" t="s">
        <v>178</v>
      </c>
    </row>
    <row r="548" spans="1:5" x14ac:dyDescent="0.25">
      <c r="A548" s="25">
        <v>46269</v>
      </c>
      <c r="B548" s="9" t="s">
        <v>179</v>
      </c>
      <c r="C548" s="9" t="s">
        <v>184</v>
      </c>
      <c r="D548" s="9" t="s">
        <v>177</v>
      </c>
      <c r="E548" s="9" t="s">
        <v>178</v>
      </c>
    </row>
    <row r="549" spans="1:5" x14ac:dyDescent="0.25">
      <c r="A549" s="25">
        <v>46275</v>
      </c>
      <c r="B549" s="9" t="s">
        <v>175</v>
      </c>
      <c r="C549" s="9" t="s">
        <v>176</v>
      </c>
      <c r="D549" s="9" t="s">
        <v>177</v>
      </c>
      <c r="E549" s="9" t="s">
        <v>178</v>
      </c>
    </row>
    <row r="550" spans="1:5" x14ac:dyDescent="0.25">
      <c r="A550" s="25">
        <v>46276</v>
      </c>
      <c r="B550" s="9" t="s">
        <v>179</v>
      </c>
      <c r="C550" s="9" t="s">
        <v>203</v>
      </c>
      <c r="D550" s="9" t="s">
        <v>191</v>
      </c>
      <c r="E550" s="9" t="s">
        <v>178</v>
      </c>
    </row>
    <row r="551" spans="1:5" x14ac:dyDescent="0.25">
      <c r="A551" s="25">
        <v>46281</v>
      </c>
      <c r="B551" s="9" t="s">
        <v>186</v>
      </c>
      <c r="C551" s="9" t="s">
        <v>187</v>
      </c>
      <c r="D551" s="9" t="s">
        <v>115</v>
      </c>
      <c r="E551" s="9" t="s">
        <v>178</v>
      </c>
    </row>
    <row r="552" spans="1:5" x14ac:dyDescent="0.25">
      <c r="A552" s="25">
        <v>46290</v>
      </c>
      <c r="B552" s="9" t="s">
        <v>179</v>
      </c>
      <c r="C552" s="9" t="s">
        <v>183</v>
      </c>
      <c r="D552" s="9" t="s">
        <v>87</v>
      </c>
      <c r="E552" s="9" t="s">
        <v>178</v>
      </c>
    </row>
    <row r="553" spans="1:5" x14ac:dyDescent="0.25">
      <c r="A553" s="25">
        <v>46295</v>
      </c>
      <c r="B553" s="9" t="s">
        <v>186</v>
      </c>
      <c r="C553" s="9" t="s">
        <v>188</v>
      </c>
      <c r="D553" s="9" t="s">
        <v>177</v>
      </c>
      <c r="E553" s="9" t="s">
        <v>178</v>
      </c>
    </row>
    <row r="554" spans="1:5" x14ac:dyDescent="0.25">
      <c r="A554" s="25">
        <v>46297</v>
      </c>
      <c r="B554" s="9" t="s">
        <v>179</v>
      </c>
      <c r="C554" s="9" t="s">
        <v>184</v>
      </c>
      <c r="D554" s="9" t="s">
        <v>177</v>
      </c>
      <c r="E554" s="9" t="s">
        <v>178</v>
      </c>
    </row>
    <row r="555" spans="1:5" x14ac:dyDescent="0.25">
      <c r="A555" s="25">
        <v>46304</v>
      </c>
      <c r="B555" s="9" t="s">
        <v>179</v>
      </c>
      <c r="C555" s="9" t="s">
        <v>181</v>
      </c>
      <c r="D555" s="9" t="s">
        <v>87</v>
      </c>
      <c r="E555" s="9" t="s">
        <v>178</v>
      </c>
    </row>
    <row r="556" spans="1:5" x14ac:dyDescent="0.25">
      <c r="A556" s="25">
        <v>46309</v>
      </c>
      <c r="B556" s="9" t="s">
        <v>186</v>
      </c>
      <c r="C556" s="9" t="s">
        <v>180</v>
      </c>
      <c r="D556" s="9" t="s">
        <v>177</v>
      </c>
      <c r="E556" s="9" t="s">
        <v>178</v>
      </c>
    </row>
    <row r="557" spans="1:5" x14ac:dyDescent="0.25">
      <c r="A557" s="25">
        <v>46310</v>
      </c>
      <c r="B557" s="9" t="s">
        <v>175</v>
      </c>
      <c r="C557" s="9" t="s">
        <v>176</v>
      </c>
      <c r="D557" s="9" t="s">
        <v>177</v>
      </c>
      <c r="E557" s="9" t="s">
        <v>178</v>
      </c>
    </row>
    <row r="558" spans="1:5" x14ac:dyDescent="0.25">
      <c r="A558" s="25">
        <v>46318</v>
      </c>
      <c r="B558" s="9" t="s">
        <v>179</v>
      </c>
      <c r="C558" s="9" t="s">
        <v>183</v>
      </c>
      <c r="D558" s="9" t="s">
        <v>87</v>
      </c>
      <c r="E558" s="9" t="s">
        <v>178</v>
      </c>
    </row>
    <row r="559" spans="1:5" x14ac:dyDescent="0.25">
      <c r="A559" s="25">
        <v>46323</v>
      </c>
      <c r="B559" s="9" t="s">
        <v>186</v>
      </c>
      <c r="C559" s="9" t="s">
        <v>187</v>
      </c>
      <c r="D559" s="9" t="s">
        <v>115</v>
      </c>
      <c r="E559" s="9" t="s">
        <v>178</v>
      </c>
    </row>
    <row r="560" spans="1:5" x14ac:dyDescent="0.25">
      <c r="A560" s="25">
        <v>46324</v>
      </c>
      <c r="B560" s="9" t="s">
        <v>175</v>
      </c>
      <c r="C560" s="9" t="s">
        <v>189</v>
      </c>
      <c r="D560" s="9" t="s">
        <v>177</v>
      </c>
      <c r="E560" s="9" t="s">
        <v>208</v>
      </c>
    </row>
    <row r="561" spans="1:5" x14ac:dyDescent="0.25">
      <c r="A561" s="25">
        <v>46332</v>
      </c>
      <c r="B561" s="9" t="s">
        <v>179</v>
      </c>
      <c r="C561" s="9" t="s">
        <v>194</v>
      </c>
      <c r="D561" s="9" t="s">
        <v>191</v>
      </c>
      <c r="E561" s="9" t="s">
        <v>208</v>
      </c>
    </row>
    <row r="562" spans="1:5" x14ac:dyDescent="0.25">
      <c r="A562" s="25">
        <v>46336</v>
      </c>
      <c r="B562" s="9" t="s">
        <v>185</v>
      </c>
      <c r="C562" s="9" t="s">
        <v>180</v>
      </c>
      <c r="D562" s="9" t="s">
        <v>177</v>
      </c>
      <c r="E562" s="9" t="s">
        <v>208</v>
      </c>
    </row>
    <row r="563" spans="1:5" x14ac:dyDescent="0.25">
      <c r="A563" s="25">
        <v>46339</v>
      </c>
      <c r="B563" s="9" t="s">
        <v>179</v>
      </c>
      <c r="C563" s="9" t="s">
        <v>176</v>
      </c>
      <c r="D563" s="9" t="s">
        <v>177</v>
      </c>
      <c r="E563" s="9" t="s">
        <v>208</v>
      </c>
    </row>
    <row r="564" spans="1:5" x14ac:dyDescent="0.25">
      <c r="A564" s="25">
        <v>46346</v>
      </c>
      <c r="B564" s="9" t="s">
        <v>179</v>
      </c>
      <c r="C564" s="9" t="s">
        <v>183</v>
      </c>
      <c r="D564" s="9" t="s">
        <v>87</v>
      </c>
      <c r="E564" s="9" t="s">
        <v>208</v>
      </c>
    </row>
    <row r="565" spans="1:5" x14ac:dyDescent="0.25">
      <c r="A565" s="25">
        <v>46351</v>
      </c>
      <c r="B565" s="9" t="s">
        <v>186</v>
      </c>
      <c r="C565" s="9" t="s">
        <v>182</v>
      </c>
      <c r="D565" s="9" t="s">
        <v>177</v>
      </c>
      <c r="E565" s="9" t="s">
        <v>208</v>
      </c>
    </row>
    <row r="566" spans="1:5" x14ac:dyDescent="0.25">
      <c r="A566" s="25">
        <v>46360</v>
      </c>
      <c r="B566" s="9" t="s">
        <v>179</v>
      </c>
      <c r="C566" s="9" t="s">
        <v>194</v>
      </c>
      <c r="D566" s="9" t="s">
        <v>191</v>
      </c>
      <c r="E566" s="9" t="s">
        <v>208</v>
      </c>
    </row>
    <row r="567" spans="1:5" x14ac:dyDescent="0.25">
      <c r="A567" s="25">
        <v>46365</v>
      </c>
      <c r="B567" s="9" t="s">
        <v>186</v>
      </c>
      <c r="C567" s="9" t="s">
        <v>187</v>
      </c>
      <c r="D567" s="9" t="s">
        <v>115</v>
      </c>
      <c r="E567" s="9" t="s">
        <v>208</v>
      </c>
    </row>
    <row r="568" spans="1:5" x14ac:dyDescent="0.25">
      <c r="A568" s="25">
        <v>46366</v>
      </c>
      <c r="B568" s="9" t="s">
        <v>175</v>
      </c>
      <c r="C568" s="9" t="s">
        <v>180</v>
      </c>
      <c r="D568" s="9" t="s">
        <v>177</v>
      </c>
      <c r="E568" s="9" t="s">
        <v>208</v>
      </c>
    </row>
    <row r="569" spans="1:5" x14ac:dyDescent="0.25">
      <c r="A569" s="25">
        <v>46371</v>
      </c>
      <c r="B569" s="9" t="s">
        <v>185</v>
      </c>
      <c r="C569" s="9" t="s">
        <v>176</v>
      </c>
      <c r="D569" s="9" t="s">
        <v>177</v>
      </c>
      <c r="E569" s="9" t="s">
        <v>208</v>
      </c>
    </row>
    <row r="570" spans="1:5" x14ac:dyDescent="0.25">
      <c r="A570" s="25">
        <v>46374</v>
      </c>
      <c r="B570" s="9" t="s">
        <v>179</v>
      </c>
      <c r="C570" s="9" t="s">
        <v>183</v>
      </c>
      <c r="D570" s="9" t="s">
        <v>87</v>
      </c>
      <c r="E570" s="9" t="s">
        <v>208</v>
      </c>
    </row>
    <row r="571" spans="1:5" x14ac:dyDescent="0.25">
      <c r="A571" s="25">
        <v>46379</v>
      </c>
      <c r="B571" s="9" t="s">
        <v>186</v>
      </c>
      <c r="C571" s="9" t="s">
        <v>188</v>
      </c>
      <c r="D571" s="9" t="s">
        <v>177</v>
      </c>
      <c r="E571" s="9" t="s">
        <v>208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C3AED"/>
  </sheetPr>
  <dimension ref="A1:B25"/>
  <sheetViews>
    <sheetView showGridLines="0" zoomScaleNormal="100" workbookViewId="0">
      <selection activeCell="A24" sqref="A24"/>
    </sheetView>
  </sheetViews>
  <sheetFormatPr defaultColWidth="8.7109375" defaultRowHeight="15" x14ac:dyDescent="0.25"/>
  <cols>
    <col min="1" max="1" width="20" customWidth="1"/>
    <col min="2" max="2" width="110" customWidth="1"/>
  </cols>
  <sheetData>
    <row r="1" spans="1:2" ht="15" customHeight="1" x14ac:dyDescent="0.25"/>
    <row r="2" spans="1:2" ht="18" customHeight="1" x14ac:dyDescent="0.3">
      <c r="A2" s="1" t="s">
        <v>209</v>
      </c>
    </row>
    <row r="3" spans="1:2" ht="15" customHeight="1" x14ac:dyDescent="0.25">
      <c r="A3" s="2" t="s">
        <v>210</v>
      </c>
    </row>
    <row r="4" spans="1:2" ht="15" customHeight="1" x14ac:dyDescent="0.25"/>
    <row r="5" spans="1:2" ht="15" customHeight="1" x14ac:dyDescent="0.25"/>
    <row r="6" spans="1:2" x14ac:dyDescent="0.25">
      <c r="A6" s="3" t="s">
        <v>211</v>
      </c>
      <c r="B6" s="3" t="s">
        <v>212</v>
      </c>
    </row>
    <row r="7" spans="1:2" x14ac:dyDescent="0.25">
      <c r="A7" s="28" t="s">
        <v>213</v>
      </c>
      <c r="B7" s="6" t="s">
        <v>214</v>
      </c>
    </row>
    <row r="8" spans="1:2" x14ac:dyDescent="0.25">
      <c r="A8" s="28" t="s">
        <v>215</v>
      </c>
      <c r="B8" s="6" t="s">
        <v>216</v>
      </c>
    </row>
    <row r="9" spans="1:2" x14ac:dyDescent="0.25">
      <c r="A9" s="28" t="s">
        <v>217</v>
      </c>
      <c r="B9" s="6" t="s">
        <v>218</v>
      </c>
    </row>
    <row r="10" spans="1:2" x14ac:dyDescent="0.25">
      <c r="A10" s="28" t="s">
        <v>219</v>
      </c>
      <c r="B10" s="6" t="s">
        <v>220</v>
      </c>
    </row>
    <row r="11" spans="1:2" x14ac:dyDescent="0.25">
      <c r="A11" s="28" t="s">
        <v>221</v>
      </c>
      <c r="B11" s="6" t="s">
        <v>222</v>
      </c>
    </row>
    <row r="12" spans="1:2" x14ac:dyDescent="0.25">
      <c r="A12" s="28" t="s">
        <v>223</v>
      </c>
      <c r="B12" s="6" t="s">
        <v>224</v>
      </c>
    </row>
    <row r="13" spans="1:2" x14ac:dyDescent="0.25">
      <c r="A13" s="28" t="s">
        <v>77</v>
      </c>
      <c r="B13" s="6" t="s">
        <v>225</v>
      </c>
    </row>
    <row r="14" spans="1:2" x14ac:dyDescent="0.25">
      <c r="A14" s="28" t="s">
        <v>226</v>
      </c>
      <c r="B14" s="6" t="s">
        <v>227</v>
      </c>
    </row>
    <row r="15" spans="1:2" x14ac:dyDescent="0.25">
      <c r="A15" s="28" t="s">
        <v>228</v>
      </c>
      <c r="B15" s="6" t="s">
        <v>229</v>
      </c>
    </row>
    <row r="16" spans="1:2" x14ac:dyDescent="0.25">
      <c r="A16" s="28" t="s">
        <v>230</v>
      </c>
      <c r="B16" s="6" t="s">
        <v>231</v>
      </c>
    </row>
    <row r="17" spans="1:2" x14ac:dyDescent="0.25">
      <c r="A17" s="28" t="s">
        <v>232</v>
      </c>
      <c r="B17" s="6" t="s">
        <v>233</v>
      </c>
    </row>
    <row r="19" spans="1:2" x14ac:dyDescent="0.25">
      <c r="A19" s="5" t="s">
        <v>234</v>
      </c>
    </row>
    <row r="20" spans="1:2" x14ac:dyDescent="0.25">
      <c r="A20" s="9" t="s">
        <v>235</v>
      </c>
    </row>
    <row r="21" spans="1:2" x14ac:dyDescent="0.25">
      <c r="A21" s="9" t="s">
        <v>236</v>
      </c>
    </row>
    <row r="22" spans="1:2" x14ac:dyDescent="0.25">
      <c r="A22" s="9" t="s">
        <v>237</v>
      </c>
    </row>
    <row r="23" spans="1:2" x14ac:dyDescent="0.25">
      <c r="A23" s="9" t="s">
        <v>238</v>
      </c>
    </row>
    <row r="24" spans="1:2" x14ac:dyDescent="0.25">
      <c r="A24" s="9" t="s">
        <v>239</v>
      </c>
    </row>
    <row r="25" spans="1:2" x14ac:dyDescent="0.25">
      <c r="A25" s="9" t="s">
        <v>240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1"/>
  <sheetViews>
    <sheetView showGridLines="0" zoomScaleNormal="100" workbookViewId="0">
      <pane ySplit="6" topLeftCell="A400" activePane="bottomLeft" state="frozen"/>
      <selection pane="bottomLeft"/>
    </sheetView>
  </sheetViews>
  <sheetFormatPr defaultColWidth="8.7109375" defaultRowHeight="15" x14ac:dyDescent="0.25"/>
  <cols>
    <col min="1" max="13" width="14" customWidth="1"/>
  </cols>
  <sheetData>
    <row r="1" spans="1:13" ht="15" customHeight="1" x14ac:dyDescent="0.25"/>
    <row r="2" spans="1:13" ht="18" customHeight="1" x14ac:dyDescent="0.3">
      <c r="A2" s="1" t="s">
        <v>241</v>
      </c>
    </row>
    <row r="3" spans="1:13" ht="15" customHeight="1" x14ac:dyDescent="0.25">
      <c r="A3" s="2" t="s">
        <v>242</v>
      </c>
    </row>
    <row r="4" spans="1:13" ht="15" customHeight="1" x14ac:dyDescent="0.25"/>
    <row r="5" spans="1:13" ht="15" customHeight="1" x14ac:dyDescent="0.25"/>
    <row r="6" spans="1:13" x14ac:dyDescent="0.25">
      <c r="A6" s="4" t="s">
        <v>65</v>
      </c>
      <c r="B6" s="4" t="s">
        <v>7</v>
      </c>
      <c r="C6" s="4" t="s">
        <v>243</v>
      </c>
      <c r="D6" s="4" t="s">
        <v>76</v>
      </c>
      <c r="E6" s="4" t="s">
        <v>244</v>
      </c>
      <c r="F6" s="4" t="s">
        <v>245</v>
      </c>
      <c r="G6" s="4" t="s">
        <v>246</v>
      </c>
      <c r="H6" s="4" t="s">
        <v>247</v>
      </c>
      <c r="I6" s="4" t="s">
        <v>248</v>
      </c>
      <c r="J6" s="4" t="s">
        <v>249</v>
      </c>
      <c r="K6" s="4" t="s">
        <v>250</v>
      </c>
      <c r="L6" s="4" t="s">
        <v>251</v>
      </c>
      <c r="M6" s="4" t="s">
        <v>252</v>
      </c>
    </row>
    <row r="7" spans="1:13" x14ac:dyDescent="0.25">
      <c r="A7" s="11">
        <f>'All Trades'!A7</f>
        <v>1</v>
      </c>
      <c r="B7" s="29">
        <f>YEAR('All Trades'!B7)</f>
        <v>2019</v>
      </c>
      <c r="C7" s="24">
        <f>DATE(YEAR('All Trades'!B7),MONTH('All Trades'!B7),1)</f>
        <v>43586</v>
      </c>
      <c r="D7" s="18">
        <f>'All Trades'!O7</f>
        <v>595.55999999999995</v>
      </c>
      <c r="E7" s="18">
        <f>D7</f>
        <v>595.55999999999995</v>
      </c>
      <c r="F7" s="18">
        <f>MAX(0,E7)</f>
        <v>595.55999999999995</v>
      </c>
      <c r="G7" s="18">
        <f t="shared" ref="G7:G70" si="0">F7-E7</f>
        <v>0</v>
      </c>
      <c r="H7" s="18">
        <f>D7</f>
        <v>595.55999999999995</v>
      </c>
      <c r="I7" s="18">
        <f>MAX(0,H7)</f>
        <v>595.55999999999995</v>
      </c>
      <c r="J7" s="18">
        <f t="shared" ref="J7:J70" si="1">I7-H7</f>
        <v>0</v>
      </c>
      <c r="K7" s="18">
        <f>0</f>
        <v>0</v>
      </c>
      <c r="L7" s="18">
        <f>0</f>
        <v>0</v>
      </c>
      <c r="M7" s="18">
        <f>MAX(0,K7-(L7+'All Trades'!Q7))</f>
        <v>222.72</v>
      </c>
    </row>
    <row r="8" spans="1:13" x14ac:dyDescent="0.25">
      <c r="A8" s="11">
        <f>'All Trades'!A8</f>
        <v>2</v>
      </c>
      <c r="B8" s="29">
        <f>YEAR('All Trades'!B8)</f>
        <v>2019</v>
      </c>
      <c r="C8" s="24">
        <f>DATE(YEAR('All Trades'!B8),MONTH('All Trades'!B8),1)</f>
        <v>43586</v>
      </c>
      <c r="D8" s="18">
        <f>'All Trades'!O8</f>
        <v>883.56</v>
      </c>
      <c r="E8" s="18">
        <f t="shared" ref="E8:E71" si="2">IF(B8&lt;&gt;B7,D8,E7+D8)</f>
        <v>1479.12</v>
      </c>
      <c r="F8" s="18">
        <f t="shared" ref="F8:F71" si="3">IF(B8&lt;&gt;B7,MAX(0,E8),MAX(F7,E8))</f>
        <v>1479.12</v>
      </c>
      <c r="G8" s="18">
        <f t="shared" si="0"/>
        <v>0</v>
      </c>
      <c r="H8" s="18">
        <f t="shared" ref="H8:H71" si="4">IF(C8&lt;&gt;C7,D8,H7+D8)</f>
        <v>1479.12</v>
      </c>
      <c r="I8" s="18">
        <f t="shared" ref="I8:I71" si="5">IF(C8&lt;&gt;C7,MAX(0,H8),MAX(I7,H8))</f>
        <v>1479.12</v>
      </c>
      <c r="J8" s="18">
        <f t="shared" si="1"/>
        <v>0</v>
      </c>
      <c r="K8" s="18">
        <f>MAX(K7,'All Trades'!S7)</f>
        <v>595.55999999999995</v>
      </c>
      <c r="L8" s="18">
        <f>'All Trades'!S7</f>
        <v>595.55999999999995</v>
      </c>
      <c r="M8" s="18">
        <f>MAX(0,K8-(L8+'All Trades'!Q8))</f>
        <v>258.72000000000003</v>
      </c>
    </row>
    <row r="9" spans="1:13" x14ac:dyDescent="0.25">
      <c r="A9" s="11">
        <f>'All Trades'!A9</f>
        <v>3</v>
      </c>
      <c r="B9" s="29">
        <f>YEAR('All Trades'!B9)</f>
        <v>2019</v>
      </c>
      <c r="C9" s="24">
        <f>DATE(YEAR('All Trades'!B9),MONTH('All Trades'!B9),1)</f>
        <v>43586</v>
      </c>
      <c r="D9" s="18">
        <f>'All Trades'!O9</f>
        <v>41.04</v>
      </c>
      <c r="E9" s="18">
        <f t="shared" si="2"/>
        <v>1520.1599999999999</v>
      </c>
      <c r="F9" s="18">
        <f t="shared" si="3"/>
        <v>1520.1599999999999</v>
      </c>
      <c r="G9" s="18">
        <f t="shared" si="0"/>
        <v>0</v>
      </c>
      <c r="H9" s="18">
        <f t="shared" si="4"/>
        <v>1520.1599999999999</v>
      </c>
      <c r="I9" s="18">
        <f t="shared" si="5"/>
        <v>1520.1599999999999</v>
      </c>
      <c r="J9" s="18">
        <f t="shared" si="1"/>
        <v>0</v>
      </c>
      <c r="K9" s="18">
        <f>MAX(K8,'All Trades'!S8)</f>
        <v>1479.12</v>
      </c>
      <c r="L9" s="18">
        <f>'All Trades'!S8</f>
        <v>1479.12</v>
      </c>
      <c r="M9" s="18">
        <f>MAX(0,K9-(L9+'All Trades'!Q9))</f>
        <v>4.4800000000000182</v>
      </c>
    </row>
    <row r="10" spans="1:13" x14ac:dyDescent="0.25">
      <c r="A10" s="11">
        <f>'All Trades'!A10</f>
        <v>4</v>
      </c>
      <c r="B10" s="29">
        <f>YEAR('All Trades'!B10)</f>
        <v>2019</v>
      </c>
      <c r="C10" s="24">
        <f>DATE(YEAR('All Trades'!B10),MONTH('All Trades'!B10),1)</f>
        <v>43586</v>
      </c>
      <c r="D10" s="18">
        <f>'All Trades'!O10</f>
        <v>39.04</v>
      </c>
      <c r="E10" s="18">
        <f t="shared" si="2"/>
        <v>1559.1999999999998</v>
      </c>
      <c r="F10" s="18">
        <f t="shared" si="3"/>
        <v>1559.1999999999998</v>
      </c>
      <c r="G10" s="18">
        <f t="shared" si="0"/>
        <v>0</v>
      </c>
      <c r="H10" s="18">
        <f t="shared" si="4"/>
        <v>1559.1999999999998</v>
      </c>
      <c r="I10" s="18">
        <f t="shared" si="5"/>
        <v>1559.1999999999998</v>
      </c>
      <c r="J10" s="18">
        <f t="shared" si="1"/>
        <v>0</v>
      </c>
      <c r="K10" s="18">
        <f>MAX(K9,'All Trades'!S9)</f>
        <v>1520.1599999999999</v>
      </c>
      <c r="L10" s="18">
        <f>'All Trades'!S9</f>
        <v>1520.1599999999999</v>
      </c>
      <c r="M10" s="18">
        <f>MAX(0,K10-(L10+'All Trades'!Q10))</f>
        <v>36.480000000000018</v>
      </c>
    </row>
    <row r="11" spans="1:13" x14ac:dyDescent="0.25">
      <c r="A11" s="11">
        <f>'All Trades'!A11</f>
        <v>5</v>
      </c>
      <c r="B11" s="29">
        <f>YEAR('All Trades'!B11)</f>
        <v>2019</v>
      </c>
      <c r="C11" s="24">
        <f>DATE(YEAR('All Trades'!B11),MONTH('All Trades'!B11),1)</f>
        <v>43586</v>
      </c>
      <c r="D11" s="18">
        <f>'All Trades'!O11</f>
        <v>118.56</v>
      </c>
      <c r="E11" s="18">
        <f t="shared" si="2"/>
        <v>1677.7599999999998</v>
      </c>
      <c r="F11" s="18">
        <f t="shared" si="3"/>
        <v>1677.7599999999998</v>
      </c>
      <c r="G11" s="18">
        <f t="shared" si="0"/>
        <v>0</v>
      </c>
      <c r="H11" s="18">
        <f t="shared" si="4"/>
        <v>1677.7599999999998</v>
      </c>
      <c r="I11" s="18">
        <f t="shared" si="5"/>
        <v>1677.7599999999998</v>
      </c>
      <c r="J11" s="18">
        <f t="shared" si="1"/>
        <v>0</v>
      </c>
      <c r="K11" s="18">
        <f>MAX(K10,'All Trades'!S10)</f>
        <v>1559.1999999999998</v>
      </c>
      <c r="L11" s="18">
        <f>'All Trades'!S10</f>
        <v>1559.1999999999998</v>
      </c>
      <c r="M11" s="18">
        <f>MAX(0,K11-(L11+'All Trades'!Q11))</f>
        <v>195.72000000000003</v>
      </c>
    </row>
    <row r="12" spans="1:13" x14ac:dyDescent="0.25">
      <c r="A12" s="11">
        <f>'All Trades'!A12</f>
        <v>6</v>
      </c>
      <c r="B12" s="29">
        <f>YEAR('All Trades'!B12)</f>
        <v>2019</v>
      </c>
      <c r="C12" s="24">
        <f>DATE(YEAR('All Trades'!B12),MONTH('All Trades'!B12),1)</f>
        <v>43586</v>
      </c>
      <c r="D12" s="18">
        <f>'All Trades'!O12</f>
        <v>8.52</v>
      </c>
      <c r="E12" s="18">
        <f t="shared" si="2"/>
        <v>1686.2799999999997</v>
      </c>
      <c r="F12" s="18">
        <f t="shared" si="3"/>
        <v>1686.2799999999997</v>
      </c>
      <c r="G12" s="18">
        <f t="shared" si="0"/>
        <v>0</v>
      </c>
      <c r="H12" s="18">
        <f t="shared" si="4"/>
        <v>1686.2799999999997</v>
      </c>
      <c r="I12" s="18">
        <f t="shared" si="5"/>
        <v>1686.2799999999997</v>
      </c>
      <c r="J12" s="18">
        <f t="shared" si="1"/>
        <v>0</v>
      </c>
      <c r="K12" s="18">
        <f>MAX(K11,'All Trades'!S11)</f>
        <v>1677.7599999999998</v>
      </c>
      <c r="L12" s="18">
        <f>'All Trades'!S11</f>
        <v>1677.7599999999998</v>
      </c>
      <c r="M12" s="18">
        <f>MAX(0,K12-(L12+'All Trades'!Q12))</f>
        <v>53.240000000000009</v>
      </c>
    </row>
    <row r="13" spans="1:13" x14ac:dyDescent="0.25">
      <c r="A13" s="11">
        <f>'All Trades'!A13</f>
        <v>7</v>
      </c>
      <c r="B13" s="29">
        <f>YEAR('All Trades'!B13)</f>
        <v>2019</v>
      </c>
      <c r="C13" s="24">
        <f>DATE(YEAR('All Trades'!B13),MONTH('All Trades'!B13),1)</f>
        <v>43586</v>
      </c>
      <c r="D13" s="18">
        <f>'All Trades'!O13</f>
        <v>250.56</v>
      </c>
      <c r="E13" s="18">
        <f t="shared" si="2"/>
        <v>1936.8399999999997</v>
      </c>
      <c r="F13" s="18">
        <f t="shared" si="3"/>
        <v>1936.8399999999997</v>
      </c>
      <c r="G13" s="18">
        <f t="shared" si="0"/>
        <v>0</v>
      </c>
      <c r="H13" s="18">
        <f t="shared" si="4"/>
        <v>1936.8399999999997</v>
      </c>
      <c r="I13" s="18">
        <f t="shared" si="5"/>
        <v>1936.8399999999997</v>
      </c>
      <c r="J13" s="18">
        <f t="shared" si="1"/>
        <v>0</v>
      </c>
      <c r="K13" s="18">
        <f>MAX(K12,'All Trades'!S12)</f>
        <v>1686.2799999999997</v>
      </c>
      <c r="L13" s="18">
        <f>'All Trades'!S12</f>
        <v>1686.2799999999997</v>
      </c>
      <c r="M13" s="18">
        <f>MAX(0,K13-(L13+'All Trades'!Q13))</f>
        <v>45.720000000000027</v>
      </c>
    </row>
    <row r="14" spans="1:13" x14ac:dyDescent="0.25">
      <c r="A14" s="11">
        <f>'All Trades'!A14</f>
        <v>8</v>
      </c>
      <c r="B14" s="29">
        <f>YEAR('All Trades'!B14)</f>
        <v>2019</v>
      </c>
      <c r="C14" s="24">
        <f>DATE(YEAR('All Trades'!B14),MONTH('All Trades'!B14),1)</f>
        <v>43586</v>
      </c>
      <c r="D14" s="18">
        <f>'All Trades'!O14</f>
        <v>-37.4</v>
      </c>
      <c r="E14" s="18">
        <f t="shared" si="2"/>
        <v>1899.4399999999996</v>
      </c>
      <c r="F14" s="18">
        <f t="shared" si="3"/>
        <v>1936.8399999999997</v>
      </c>
      <c r="G14" s="18">
        <f t="shared" si="0"/>
        <v>37.400000000000091</v>
      </c>
      <c r="H14" s="18">
        <f t="shared" si="4"/>
        <v>1899.4399999999996</v>
      </c>
      <c r="I14" s="18">
        <f t="shared" si="5"/>
        <v>1936.8399999999997</v>
      </c>
      <c r="J14" s="18">
        <f t="shared" si="1"/>
        <v>37.400000000000091</v>
      </c>
      <c r="K14" s="18">
        <f>MAX(K13,'All Trades'!S13)</f>
        <v>1936.8399999999997</v>
      </c>
      <c r="L14" s="18">
        <f>'All Trades'!S13</f>
        <v>1936.8399999999997</v>
      </c>
      <c r="M14" s="18">
        <f>MAX(0,K14-(L14+'All Trades'!Q14))</f>
        <v>681.2</v>
      </c>
    </row>
    <row r="15" spans="1:13" x14ac:dyDescent="0.25">
      <c r="A15" s="11">
        <f>'All Trades'!A15</f>
        <v>9</v>
      </c>
      <c r="B15" s="29">
        <f>YEAR('All Trades'!B15)</f>
        <v>2019</v>
      </c>
      <c r="C15" s="24">
        <f>DATE(YEAR('All Trades'!B15),MONTH('All Trades'!B15),1)</f>
        <v>43617</v>
      </c>
      <c r="D15" s="18">
        <f>'All Trades'!O15</f>
        <v>1057.56</v>
      </c>
      <c r="E15" s="18">
        <f t="shared" si="2"/>
        <v>2956.9999999999995</v>
      </c>
      <c r="F15" s="18">
        <f t="shared" si="3"/>
        <v>2956.9999999999995</v>
      </c>
      <c r="G15" s="18">
        <f t="shared" si="0"/>
        <v>0</v>
      </c>
      <c r="H15" s="18">
        <f t="shared" si="4"/>
        <v>1057.56</v>
      </c>
      <c r="I15" s="18">
        <f t="shared" si="5"/>
        <v>1057.56</v>
      </c>
      <c r="J15" s="18">
        <f t="shared" si="1"/>
        <v>0</v>
      </c>
      <c r="K15" s="18">
        <f>MAX(K14,'All Trades'!S14)</f>
        <v>1936.8399999999997</v>
      </c>
      <c r="L15" s="18">
        <f>'All Trades'!S14</f>
        <v>1899.4399999999996</v>
      </c>
      <c r="M15" s="18">
        <f>MAX(0,K15-(L15+'All Trades'!Q15))</f>
        <v>227.12000000000012</v>
      </c>
    </row>
    <row r="16" spans="1:13" x14ac:dyDescent="0.25">
      <c r="A16" s="11">
        <f>'All Trades'!A16</f>
        <v>10</v>
      </c>
      <c r="B16" s="29">
        <f>YEAR('All Trades'!B16)</f>
        <v>2019</v>
      </c>
      <c r="C16" s="24">
        <f>DATE(YEAR('All Trades'!B16),MONTH('All Trades'!B16),1)</f>
        <v>43617</v>
      </c>
      <c r="D16" s="18">
        <f>'All Trades'!O16</f>
        <v>403.56</v>
      </c>
      <c r="E16" s="18">
        <f t="shared" si="2"/>
        <v>3360.5599999999995</v>
      </c>
      <c r="F16" s="18">
        <f t="shared" si="3"/>
        <v>3360.5599999999995</v>
      </c>
      <c r="G16" s="18">
        <f t="shared" si="0"/>
        <v>0</v>
      </c>
      <c r="H16" s="18">
        <f t="shared" si="4"/>
        <v>1461.12</v>
      </c>
      <c r="I16" s="18">
        <f t="shared" si="5"/>
        <v>1461.12</v>
      </c>
      <c r="J16" s="18">
        <f t="shared" si="1"/>
        <v>0</v>
      </c>
      <c r="K16" s="18">
        <f>MAX(K15,'All Trades'!S15)</f>
        <v>2956.9999999999995</v>
      </c>
      <c r="L16" s="18">
        <f>'All Trades'!S15</f>
        <v>2956.9999999999995</v>
      </c>
      <c r="M16" s="18">
        <f>MAX(0,K16-(L16+'All Trades'!Q16))</f>
        <v>210.7199999999998</v>
      </c>
    </row>
    <row r="17" spans="1:13" x14ac:dyDescent="0.25">
      <c r="A17" s="11">
        <f>'All Trades'!A17</f>
        <v>11</v>
      </c>
      <c r="B17" s="29">
        <f>YEAR('All Trades'!B17)</f>
        <v>2019</v>
      </c>
      <c r="C17" s="24">
        <f>DATE(YEAR('All Trades'!B17),MONTH('All Trades'!B17),1)</f>
        <v>43617</v>
      </c>
      <c r="D17" s="18">
        <f>'All Trades'!O17</f>
        <v>-367.4</v>
      </c>
      <c r="E17" s="18">
        <f t="shared" si="2"/>
        <v>2993.1599999999994</v>
      </c>
      <c r="F17" s="18">
        <f t="shared" si="3"/>
        <v>3360.5599999999995</v>
      </c>
      <c r="G17" s="18">
        <f t="shared" si="0"/>
        <v>367.40000000000009</v>
      </c>
      <c r="H17" s="18">
        <f t="shared" si="4"/>
        <v>1093.7199999999998</v>
      </c>
      <c r="I17" s="18">
        <f t="shared" si="5"/>
        <v>1461.12</v>
      </c>
      <c r="J17" s="18">
        <f t="shared" si="1"/>
        <v>367.40000000000009</v>
      </c>
      <c r="K17" s="18">
        <f>MAX(K16,'All Trades'!S16)</f>
        <v>3360.5599999999995</v>
      </c>
      <c r="L17" s="18">
        <f>'All Trades'!S16</f>
        <v>3360.5599999999995</v>
      </c>
      <c r="M17" s="18">
        <f>MAX(0,K17-(L17+'All Trades'!Q17))</f>
        <v>531.19999999999982</v>
      </c>
    </row>
    <row r="18" spans="1:13" x14ac:dyDescent="0.25">
      <c r="A18" s="11">
        <f>'All Trades'!A18</f>
        <v>12</v>
      </c>
      <c r="B18" s="29">
        <f>YEAR('All Trades'!B18)</f>
        <v>2019</v>
      </c>
      <c r="C18" s="24">
        <f>DATE(YEAR('All Trades'!B18),MONTH('All Trades'!B18),1)</f>
        <v>43617</v>
      </c>
      <c r="D18" s="18">
        <f>'All Trades'!O18</f>
        <v>-100.44</v>
      </c>
      <c r="E18" s="18">
        <f t="shared" si="2"/>
        <v>2892.7199999999993</v>
      </c>
      <c r="F18" s="18">
        <f t="shared" si="3"/>
        <v>3360.5599999999995</v>
      </c>
      <c r="G18" s="18">
        <f t="shared" si="0"/>
        <v>467.84000000000015</v>
      </c>
      <c r="H18" s="18">
        <f t="shared" si="4"/>
        <v>993.27999999999975</v>
      </c>
      <c r="I18" s="18">
        <f t="shared" si="5"/>
        <v>1461.12</v>
      </c>
      <c r="J18" s="18">
        <f t="shared" si="1"/>
        <v>467.84000000000015</v>
      </c>
      <c r="K18" s="18">
        <f>MAX(K17,'All Trades'!S17)</f>
        <v>3360.5599999999995</v>
      </c>
      <c r="L18" s="18">
        <f>'All Trades'!S17</f>
        <v>2993.1599999999994</v>
      </c>
      <c r="M18" s="18">
        <f>MAX(0,K18-(L18+'All Trades'!Q18))</f>
        <v>866.11999999999989</v>
      </c>
    </row>
    <row r="19" spans="1:13" x14ac:dyDescent="0.25">
      <c r="A19" s="11">
        <f>'All Trades'!A19</f>
        <v>13</v>
      </c>
      <c r="B19" s="29">
        <f>YEAR('All Trades'!B19)</f>
        <v>2019</v>
      </c>
      <c r="C19" s="24">
        <f>DATE(YEAR('All Trades'!B19),MONTH('All Trades'!B19),1)</f>
        <v>43617</v>
      </c>
      <c r="D19" s="18">
        <f>'All Trades'!O19</f>
        <v>-97.44</v>
      </c>
      <c r="E19" s="18">
        <f t="shared" si="2"/>
        <v>2795.2799999999993</v>
      </c>
      <c r="F19" s="18">
        <f t="shared" si="3"/>
        <v>3360.5599999999995</v>
      </c>
      <c r="G19" s="18">
        <f t="shared" si="0"/>
        <v>565.2800000000002</v>
      </c>
      <c r="H19" s="18">
        <f t="shared" si="4"/>
        <v>895.83999999999969</v>
      </c>
      <c r="I19" s="18">
        <f t="shared" si="5"/>
        <v>1461.12</v>
      </c>
      <c r="J19" s="18">
        <f t="shared" si="1"/>
        <v>565.2800000000002</v>
      </c>
      <c r="K19" s="18">
        <f>MAX(K18,'All Trades'!S18)</f>
        <v>3360.5599999999995</v>
      </c>
      <c r="L19" s="18">
        <f>'All Trades'!S18</f>
        <v>2892.7199999999993</v>
      </c>
      <c r="M19" s="18">
        <f>MAX(0,K19-(L19+'All Trades'!Q19))</f>
        <v>696.56</v>
      </c>
    </row>
    <row r="20" spans="1:13" x14ac:dyDescent="0.25">
      <c r="A20" s="11">
        <f>'All Trades'!A20</f>
        <v>14</v>
      </c>
      <c r="B20" s="29">
        <f>YEAR('All Trades'!B20)</f>
        <v>2019</v>
      </c>
      <c r="C20" s="24">
        <f>DATE(YEAR('All Trades'!B20),MONTH('All Trades'!B20),1)</f>
        <v>43617</v>
      </c>
      <c r="D20" s="18">
        <f>'All Trades'!O20</f>
        <v>217.6</v>
      </c>
      <c r="E20" s="18">
        <f t="shared" si="2"/>
        <v>3012.8799999999992</v>
      </c>
      <c r="F20" s="18">
        <f t="shared" si="3"/>
        <v>3360.5599999999995</v>
      </c>
      <c r="G20" s="18">
        <f t="shared" si="0"/>
        <v>347.68000000000029</v>
      </c>
      <c r="H20" s="18">
        <f t="shared" si="4"/>
        <v>1113.4399999999996</v>
      </c>
      <c r="I20" s="18">
        <f t="shared" si="5"/>
        <v>1461.12</v>
      </c>
      <c r="J20" s="18">
        <f t="shared" si="1"/>
        <v>347.68000000000029</v>
      </c>
      <c r="K20" s="18">
        <f>MAX(K19,'All Trades'!S19)</f>
        <v>3360.5599999999995</v>
      </c>
      <c r="L20" s="18">
        <f>'All Trades'!S19</f>
        <v>2795.2799999999993</v>
      </c>
      <c r="M20" s="18">
        <f>MAX(0,K20-(L20+'All Trades'!Q20))</f>
        <v>706.48</v>
      </c>
    </row>
    <row r="21" spans="1:13" x14ac:dyDescent="0.25">
      <c r="A21" s="11">
        <f>'All Trades'!A21</f>
        <v>15</v>
      </c>
      <c r="B21" s="29">
        <f>YEAR('All Trades'!B21)</f>
        <v>2019</v>
      </c>
      <c r="C21" s="24">
        <f>DATE(YEAR('All Trades'!B21),MONTH('All Trades'!B21),1)</f>
        <v>43617</v>
      </c>
      <c r="D21" s="18">
        <f>'All Trades'!O21</f>
        <v>359.04</v>
      </c>
      <c r="E21" s="18">
        <f t="shared" si="2"/>
        <v>3371.9199999999992</v>
      </c>
      <c r="F21" s="18">
        <f t="shared" si="3"/>
        <v>3371.9199999999992</v>
      </c>
      <c r="G21" s="18">
        <f t="shared" si="0"/>
        <v>0</v>
      </c>
      <c r="H21" s="18">
        <f t="shared" si="4"/>
        <v>1472.4799999999996</v>
      </c>
      <c r="I21" s="18">
        <f t="shared" si="5"/>
        <v>1472.4799999999996</v>
      </c>
      <c r="J21" s="18">
        <f t="shared" si="1"/>
        <v>0</v>
      </c>
      <c r="K21" s="18">
        <f>MAX(K20,'All Trades'!S20)</f>
        <v>3360.5599999999995</v>
      </c>
      <c r="L21" s="18">
        <f>'All Trades'!S20</f>
        <v>3012.8799999999992</v>
      </c>
      <c r="M21" s="18">
        <f>MAX(0,K21-(L21+'All Trades'!Q21))</f>
        <v>408.16000000000031</v>
      </c>
    </row>
    <row r="22" spans="1:13" x14ac:dyDescent="0.25">
      <c r="A22" s="11">
        <f>'All Trades'!A22</f>
        <v>16</v>
      </c>
      <c r="B22" s="29">
        <f>YEAR('All Trades'!B22)</f>
        <v>2019</v>
      </c>
      <c r="C22" s="24">
        <f>DATE(YEAR('All Trades'!B22),MONTH('All Trades'!B22),1)</f>
        <v>43617</v>
      </c>
      <c r="D22" s="18">
        <f>'All Trades'!O22</f>
        <v>293.04000000000002</v>
      </c>
      <c r="E22" s="18">
        <f t="shared" si="2"/>
        <v>3664.9599999999991</v>
      </c>
      <c r="F22" s="18">
        <f t="shared" si="3"/>
        <v>3664.9599999999991</v>
      </c>
      <c r="G22" s="18">
        <f t="shared" si="0"/>
        <v>0</v>
      </c>
      <c r="H22" s="18">
        <f t="shared" si="4"/>
        <v>1765.5199999999995</v>
      </c>
      <c r="I22" s="18">
        <f t="shared" si="5"/>
        <v>1765.5199999999995</v>
      </c>
      <c r="J22" s="18">
        <f t="shared" si="1"/>
        <v>0</v>
      </c>
      <c r="K22" s="18">
        <f>MAX(K21,'All Trades'!S21)</f>
        <v>3371.9199999999992</v>
      </c>
      <c r="L22" s="18">
        <f>'All Trades'!S21</f>
        <v>3371.9199999999992</v>
      </c>
      <c r="M22" s="18">
        <f>MAX(0,K22-(L22+'All Trades'!Q22))</f>
        <v>122.48000000000002</v>
      </c>
    </row>
    <row r="23" spans="1:13" x14ac:dyDescent="0.25">
      <c r="A23" s="11">
        <f>'All Trades'!A23</f>
        <v>17</v>
      </c>
      <c r="B23" s="29">
        <f>YEAR('All Trades'!B23)</f>
        <v>2019</v>
      </c>
      <c r="C23" s="24">
        <f>DATE(YEAR('All Trades'!B23),MONTH('All Trades'!B23),1)</f>
        <v>43647</v>
      </c>
      <c r="D23" s="18">
        <f>'All Trades'!O23</f>
        <v>394.56</v>
      </c>
      <c r="E23" s="18">
        <f t="shared" si="2"/>
        <v>4059.5199999999991</v>
      </c>
      <c r="F23" s="18">
        <f t="shared" si="3"/>
        <v>4059.5199999999991</v>
      </c>
      <c r="G23" s="18">
        <f t="shared" si="0"/>
        <v>0</v>
      </c>
      <c r="H23" s="18">
        <f t="shared" si="4"/>
        <v>394.56</v>
      </c>
      <c r="I23" s="18">
        <f t="shared" si="5"/>
        <v>394.56</v>
      </c>
      <c r="J23" s="18">
        <f t="shared" si="1"/>
        <v>0</v>
      </c>
      <c r="K23" s="18">
        <f>MAX(K22,'All Trades'!S22)</f>
        <v>3664.9599999999991</v>
      </c>
      <c r="L23" s="18">
        <f>'All Trades'!S22</f>
        <v>3664.9599999999991</v>
      </c>
      <c r="M23" s="18">
        <f>MAX(0,K23-(L23+'All Trades'!Q23))</f>
        <v>69.7199999999998</v>
      </c>
    </row>
    <row r="24" spans="1:13" x14ac:dyDescent="0.25">
      <c r="A24" s="11">
        <f>'All Trades'!A24</f>
        <v>18</v>
      </c>
      <c r="B24" s="29">
        <f>YEAR('All Trades'!B24)</f>
        <v>2019</v>
      </c>
      <c r="C24" s="24">
        <f>DATE(YEAR('All Trades'!B24),MONTH('All Trades'!B24),1)</f>
        <v>43647</v>
      </c>
      <c r="D24" s="18">
        <f>'All Trades'!O24</f>
        <v>-377.4</v>
      </c>
      <c r="E24" s="18">
        <f t="shared" si="2"/>
        <v>3682.119999999999</v>
      </c>
      <c r="F24" s="18">
        <f t="shared" si="3"/>
        <v>4059.5199999999991</v>
      </c>
      <c r="G24" s="18">
        <f t="shared" si="0"/>
        <v>377.40000000000009</v>
      </c>
      <c r="H24" s="18">
        <f t="shared" si="4"/>
        <v>17.160000000000025</v>
      </c>
      <c r="I24" s="18">
        <f t="shared" si="5"/>
        <v>394.56</v>
      </c>
      <c r="J24" s="18">
        <f t="shared" si="1"/>
        <v>377.4</v>
      </c>
      <c r="K24" s="18">
        <f>MAX(K23,'All Trades'!S23)</f>
        <v>4059.5199999999991</v>
      </c>
      <c r="L24" s="18">
        <f>'All Trades'!S23</f>
        <v>4059.5199999999991</v>
      </c>
      <c r="M24" s="18">
        <f>MAX(0,K24-(L24+'All Trades'!Q24))</f>
        <v>1306.2000000000003</v>
      </c>
    </row>
    <row r="25" spans="1:13" x14ac:dyDescent="0.25">
      <c r="A25" s="11">
        <f>'All Trades'!A25</f>
        <v>19</v>
      </c>
      <c r="B25" s="29">
        <f>YEAR('All Trades'!B25)</f>
        <v>2019</v>
      </c>
      <c r="C25" s="24">
        <f>DATE(YEAR('All Trades'!B25),MONTH('All Trades'!B25),1)</f>
        <v>43647</v>
      </c>
      <c r="D25" s="18">
        <f>'All Trades'!O25</f>
        <v>223.56</v>
      </c>
      <c r="E25" s="18">
        <f t="shared" si="2"/>
        <v>3905.6799999999989</v>
      </c>
      <c r="F25" s="18">
        <f t="shared" si="3"/>
        <v>4059.5199999999991</v>
      </c>
      <c r="G25" s="18">
        <f t="shared" si="0"/>
        <v>153.84000000000015</v>
      </c>
      <c r="H25" s="18">
        <f t="shared" si="4"/>
        <v>240.72000000000003</v>
      </c>
      <c r="I25" s="18">
        <f t="shared" si="5"/>
        <v>394.56</v>
      </c>
      <c r="J25" s="18">
        <f t="shared" si="1"/>
        <v>153.83999999999997</v>
      </c>
      <c r="K25" s="18">
        <f>MAX(K24,'All Trades'!S24)</f>
        <v>4059.5199999999991</v>
      </c>
      <c r="L25" s="18">
        <f>'All Trades'!S24</f>
        <v>3682.119999999999</v>
      </c>
      <c r="M25" s="18">
        <f>MAX(0,K25-(L25+'All Trades'!Q25))</f>
        <v>465.11999999999989</v>
      </c>
    </row>
    <row r="26" spans="1:13" x14ac:dyDescent="0.25">
      <c r="A26" s="11">
        <f>'All Trades'!A26</f>
        <v>20</v>
      </c>
      <c r="B26" s="29">
        <f>YEAR('All Trades'!B26)</f>
        <v>2019</v>
      </c>
      <c r="C26" s="24">
        <f>DATE(YEAR('All Trades'!B26),MONTH('All Trades'!B26),1)</f>
        <v>43647</v>
      </c>
      <c r="D26" s="18">
        <f>'All Trades'!O26</f>
        <v>583.55999999999995</v>
      </c>
      <c r="E26" s="18">
        <f t="shared" si="2"/>
        <v>4489.2399999999989</v>
      </c>
      <c r="F26" s="18">
        <f t="shared" si="3"/>
        <v>4489.2399999999989</v>
      </c>
      <c r="G26" s="18">
        <f t="shared" si="0"/>
        <v>0</v>
      </c>
      <c r="H26" s="18">
        <f t="shared" si="4"/>
        <v>824.28</v>
      </c>
      <c r="I26" s="18">
        <f t="shared" si="5"/>
        <v>824.28</v>
      </c>
      <c r="J26" s="18">
        <f t="shared" si="1"/>
        <v>0</v>
      </c>
      <c r="K26" s="18">
        <f>MAX(K25,'All Trades'!S25)</f>
        <v>4059.5199999999991</v>
      </c>
      <c r="L26" s="18">
        <f>'All Trades'!S25</f>
        <v>3905.6799999999989</v>
      </c>
      <c r="M26" s="18">
        <f>MAX(0,K26-(L26+'All Trades'!Q26))</f>
        <v>259.55999999999995</v>
      </c>
    </row>
    <row r="27" spans="1:13" x14ac:dyDescent="0.25">
      <c r="A27" s="11">
        <f>'All Trades'!A27</f>
        <v>21</v>
      </c>
      <c r="B27" s="29">
        <f>YEAR('All Trades'!B27)</f>
        <v>2019</v>
      </c>
      <c r="C27" s="24">
        <f>DATE(YEAR('All Trades'!B27),MONTH('All Trades'!B27),1)</f>
        <v>43647</v>
      </c>
      <c r="D27" s="18">
        <f>'All Trades'!O27</f>
        <v>-402.4</v>
      </c>
      <c r="E27" s="18">
        <f t="shared" si="2"/>
        <v>4086.8399999999988</v>
      </c>
      <c r="F27" s="18">
        <f t="shared" si="3"/>
        <v>4489.2399999999989</v>
      </c>
      <c r="G27" s="18">
        <f t="shared" si="0"/>
        <v>402.40000000000009</v>
      </c>
      <c r="H27" s="18">
        <f t="shared" si="4"/>
        <v>421.88</v>
      </c>
      <c r="I27" s="18">
        <f t="shared" si="5"/>
        <v>824.28</v>
      </c>
      <c r="J27" s="18">
        <f t="shared" si="1"/>
        <v>402.4</v>
      </c>
      <c r="K27" s="18">
        <f>MAX(K26,'All Trades'!S26)</f>
        <v>4489.2399999999989</v>
      </c>
      <c r="L27" s="18">
        <f>'All Trades'!S26</f>
        <v>4489.2399999999989</v>
      </c>
      <c r="M27" s="18">
        <f>MAX(0,K27-(L27+'All Trades'!Q27))</f>
        <v>396.19999999999982</v>
      </c>
    </row>
    <row r="28" spans="1:13" x14ac:dyDescent="0.25">
      <c r="A28" s="11">
        <f>'All Trades'!A28</f>
        <v>22</v>
      </c>
      <c r="B28" s="29">
        <f>YEAR('All Trades'!B28)</f>
        <v>2019</v>
      </c>
      <c r="C28" s="24">
        <f>DATE(YEAR('All Trades'!B28),MONTH('All Trades'!B28),1)</f>
        <v>43647</v>
      </c>
      <c r="D28" s="18">
        <f>'All Trades'!O28</f>
        <v>152.6</v>
      </c>
      <c r="E28" s="18">
        <f t="shared" si="2"/>
        <v>4239.4399999999987</v>
      </c>
      <c r="F28" s="18">
        <f t="shared" si="3"/>
        <v>4489.2399999999989</v>
      </c>
      <c r="G28" s="18">
        <f t="shared" si="0"/>
        <v>249.80000000000018</v>
      </c>
      <c r="H28" s="18">
        <f t="shared" si="4"/>
        <v>574.48</v>
      </c>
      <c r="I28" s="18">
        <f t="shared" si="5"/>
        <v>824.28</v>
      </c>
      <c r="J28" s="18">
        <f t="shared" si="1"/>
        <v>249.79999999999995</v>
      </c>
      <c r="K28" s="18">
        <f>MAX(K27,'All Trades'!S27)</f>
        <v>4489.2399999999989</v>
      </c>
      <c r="L28" s="18">
        <f>'All Trades'!S27</f>
        <v>4086.8399999999988</v>
      </c>
      <c r="M28" s="18">
        <f>MAX(0,K28-(L28+'All Trades'!Q28))</f>
        <v>488.59999999999991</v>
      </c>
    </row>
    <row r="29" spans="1:13" x14ac:dyDescent="0.25">
      <c r="A29" s="11">
        <f>'All Trades'!A29</f>
        <v>23</v>
      </c>
      <c r="B29" s="29">
        <f>YEAR('All Trades'!B29)</f>
        <v>2019</v>
      </c>
      <c r="C29" s="24">
        <f>DATE(YEAR('All Trades'!B29),MONTH('All Trades'!B29),1)</f>
        <v>43678</v>
      </c>
      <c r="D29" s="18">
        <f>'All Trades'!O29</f>
        <v>907.56</v>
      </c>
      <c r="E29" s="18">
        <f t="shared" si="2"/>
        <v>5146.9999999999982</v>
      </c>
      <c r="F29" s="18">
        <f t="shared" si="3"/>
        <v>5146.9999999999982</v>
      </c>
      <c r="G29" s="18">
        <f t="shared" si="0"/>
        <v>0</v>
      </c>
      <c r="H29" s="18">
        <f t="shared" si="4"/>
        <v>907.56</v>
      </c>
      <c r="I29" s="18">
        <f t="shared" si="5"/>
        <v>907.56</v>
      </c>
      <c r="J29" s="18">
        <f t="shared" si="1"/>
        <v>0</v>
      </c>
      <c r="K29" s="18">
        <f>MAX(K28,'All Trades'!S28)</f>
        <v>4489.2399999999989</v>
      </c>
      <c r="L29" s="18">
        <f>'All Trades'!S28</f>
        <v>4239.4399999999987</v>
      </c>
      <c r="M29" s="18">
        <f>MAX(0,K29-(L29+'All Trades'!Q29))</f>
        <v>274.52000000000044</v>
      </c>
    </row>
    <row r="30" spans="1:13" x14ac:dyDescent="0.25">
      <c r="A30" s="11">
        <f>'All Trades'!A30</f>
        <v>24</v>
      </c>
      <c r="B30" s="29">
        <f>YEAR('All Trades'!B30)</f>
        <v>2019</v>
      </c>
      <c r="C30" s="24">
        <f>DATE(YEAR('All Trades'!B30),MONTH('All Trades'!B30),1)</f>
        <v>43678</v>
      </c>
      <c r="D30" s="18">
        <f>'All Trades'!O30</f>
        <v>-20.48</v>
      </c>
      <c r="E30" s="18">
        <f t="shared" si="2"/>
        <v>5126.5199999999986</v>
      </c>
      <c r="F30" s="18">
        <f t="shared" si="3"/>
        <v>5146.9999999999982</v>
      </c>
      <c r="G30" s="18">
        <f t="shared" si="0"/>
        <v>20.479999999999563</v>
      </c>
      <c r="H30" s="18">
        <f t="shared" si="4"/>
        <v>887.07999999999993</v>
      </c>
      <c r="I30" s="18">
        <f t="shared" si="5"/>
        <v>907.56</v>
      </c>
      <c r="J30" s="18">
        <f t="shared" si="1"/>
        <v>20.480000000000018</v>
      </c>
      <c r="K30" s="18">
        <f>MAX(K29,'All Trades'!S29)</f>
        <v>5146.9999999999982</v>
      </c>
      <c r="L30" s="18">
        <f>'All Trades'!S29</f>
        <v>5146.9999999999982</v>
      </c>
      <c r="M30" s="18">
        <f>MAX(0,K30-(L30+'All Trades'!Q30))</f>
        <v>117.23999999999978</v>
      </c>
    </row>
    <row r="31" spans="1:13" x14ac:dyDescent="0.25">
      <c r="A31" s="11">
        <f>'All Trades'!A31</f>
        <v>25</v>
      </c>
      <c r="B31" s="29">
        <f>YEAR('All Trades'!B31)</f>
        <v>2019</v>
      </c>
      <c r="C31" s="24">
        <f>DATE(YEAR('All Trades'!B31),MONTH('All Trades'!B31),1)</f>
        <v>43678</v>
      </c>
      <c r="D31" s="18">
        <f>'All Trades'!O31</f>
        <v>871.56</v>
      </c>
      <c r="E31" s="18">
        <f t="shared" si="2"/>
        <v>5998.0799999999981</v>
      </c>
      <c r="F31" s="18">
        <f t="shared" si="3"/>
        <v>5998.0799999999981</v>
      </c>
      <c r="G31" s="18">
        <f t="shared" si="0"/>
        <v>0</v>
      </c>
      <c r="H31" s="18">
        <f t="shared" si="4"/>
        <v>1758.6399999999999</v>
      </c>
      <c r="I31" s="18">
        <f t="shared" si="5"/>
        <v>1758.6399999999999</v>
      </c>
      <c r="J31" s="18">
        <f t="shared" si="1"/>
        <v>0</v>
      </c>
      <c r="K31" s="18">
        <f>MAX(K30,'All Trades'!S30)</f>
        <v>5146.9999999999982</v>
      </c>
      <c r="L31" s="18">
        <f>'All Trades'!S30</f>
        <v>5126.5199999999986</v>
      </c>
      <c r="M31" s="18">
        <f>MAX(0,K31-(L31+'All Trades'!Q31))</f>
        <v>315.19999999999982</v>
      </c>
    </row>
    <row r="32" spans="1:13" x14ac:dyDescent="0.25">
      <c r="A32" s="11">
        <f>'All Trades'!A32</f>
        <v>26</v>
      </c>
      <c r="B32" s="29">
        <f>YEAR('All Trades'!B32)</f>
        <v>2019</v>
      </c>
      <c r="C32" s="24">
        <f>DATE(YEAR('All Trades'!B32),MONTH('All Trades'!B32),1)</f>
        <v>43678</v>
      </c>
      <c r="D32" s="18">
        <f>'All Trades'!O32</f>
        <v>-274.44</v>
      </c>
      <c r="E32" s="18">
        <f t="shared" si="2"/>
        <v>5723.6399999999985</v>
      </c>
      <c r="F32" s="18">
        <f t="shared" si="3"/>
        <v>5998.0799999999981</v>
      </c>
      <c r="G32" s="18">
        <f t="shared" si="0"/>
        <v>274.4399999999996</v>
      </c>
      <c r="H32" s="18">
        <f t="shared" si="4"/>
        <v>1484.1999999999998</v>
      </c>
      <c r="I32" s="18">
        <f t="shared" si="5"/>
        <v>1758.6399999999999</v>
      </c>
      <c r="J32" s="18">
        <f t="shared" si="1"/>
        <v>274.44000000000005</v>
      </c>
      <c r="K32" s="18">
        <f>MAX(K31,'All Trades'!S31)</f>
        <v>5998.0799999999981</v>
      </c>
      <c r="L32" s="18">
        <f>'All Trades'!S31</f>
        <v>5998.0799999999981</v>
      </c>
      <c r="M32" s="18">
        <f>MAX(0,K32-(L32+'All Trades'!Q32))</f>
        <v>270.72000000000025</v>
      </c>
    </row>
    <row r="33" spans="1:13" x14ac:dyDescent="0.25">
      <c r="A33" s="11">
        <f>'All Trades'!A33</f>
        <v>27</v>
      </c>
      <c r="B33" s="29">
        <f>YEAR('All Trades'!B33)</f>
        <v>2019</v>
      </c>
      <c r="C33" s="24">
        <f>DATE(YEAR('All Trades'!B33),MONTH('All Trades'!B33),1)</f>
        <v>43678</v>
      </c>
      <c r="D33" s="18">
        <f>'All Trades'!O33</f>
        <v>814.56</v>
      </c>
      <c r="E33" s="18">
        <f t="shared" si="2"/>
        <v>6538.1999999999989</v>
      </c>
      <c r="F33" s="18">
        <f t="shared" si="3"/>
        <v>6538.1999999999989</v>
      </c>
      <c r="G33" s="18">
        <f t="shared" si="0"/>
        <v>0</v>
      </c>
      <c r="H33" s="18">
        <f t="shared" si="4"/>
        <v>2298.7599999999998</v>
      </c>
      <c r="I33" s="18">
        <f t="shared" si="5"/>
        <v>2298.7599999999998</v>
      </c>
      <c r="J33" s="18">
        <f t="shared" si="1"/>
        <v>0</v>
      </c>
      <c r="K33" s="18">
        <f>MAX(K32,'All Trades'!S32)</f>
        <v>5998.0799999999981</v>
      </c>
      <c r="L33" s="18">
        <f>'All Trades'!S32</f>
        <v>5723.6399999999985</v>
      </c>
      <c r="M33" s="18">
        <f>MAX(0,K33-(L33+'All Trades'!Q33))</f>
        <v>572.15999999999985</v>
      </c>
    </row>
    <row r="34" spans="1:13" x14ac:dyDescent="0.25">
      <c r="A34" s="11">
        <f>'All Trades'!A34</f>
        <v>28</v>
      </c>
      <c r="B34" s="29">
        <f>YEAR('All Trades'!B34)</f>
        <v>2019</v>
      </c>
      <c r="C34" s="24">
        <f>DATE(YEAR('All Trades'!B34),MONTH('All Trades'!B34),1)</f>
        <v>43678</v>
      </c>
      <c r="D34" s="18">
        <f>'All Trades'!O34</f>
        <v>85.04</v>
      </c>
      <c r="E34" s="18">
        <f t="shared" si="2"/>
        <v>6623.2399999999989</v>
      </c>
      <c r="F34" s="18">
        <f t="shared" si="3"/>
        <v>6623.2399999999989</v>
      </c>
      <c r="G34" s="18">
        <f t="shared" si="0"/>
        <v>0</v>
      </c>
      <c r="H34" s="18">
        <f t="shared" si="4"/>
        <v>2383.7999999999997</v>
      </c>
      <c r="I34" s="18">
        <f t="shared" si="5"/>
        <v>2383.7999999999997</v>
      </c>
      <c r="J34" s="18">
        <f t="shared" si="1"/>
        <v>0</v>
      </c>
      <c r="K34" s="18">
        <f>MAX(K33,'All Trades'!S33)</f>
        <v>6538.1999999999989</v>
      </c>
      <c r="L34" s="18">
        <f>'All Trades'!S33</f>
        <v>6538.1999999999989</v>
      </c>
      <c r="M34" s="18">
        <f>MAX(0,K34-(L34+'All Trades'!Q34))</f>
        <v>202.47999999999956</v>
      </c>
    </row>
    <row r="35" spans="1:13" x14ac:dyDescent="0.25">
      <c r="A35" s="11">
        <f>'All Trades'!A35</f>
        <v>29</v>
      </c>
      <c r="B35" s="29">
        <f>YEAR('All Trades'!B35)</f>
        <v>2019</v>
      </c>
      <c r="C35" s="24">
        <f>DATE(YEAR('All Trades'!B35),MONTH('All Trades'!B35),1)</f>
        <v>43678</v>
      </c>
      <c r="D35" s="18">
        <f>'All Trades'!O35</f>
        <v>-76.48</v>
      </c>
      <c r="E35" s="18">
        <f t="shared" si="2"/>
        <v>6546.7599999999993</v>
      </c>
      <c r="F35" s="18">
        <f t="shared" si="3"/>
        <v>6623.2399999999989</v>
      </c>
      <c r="G35" s="18">
        <f t="shared" si="0"/>
        <v>76.479999999999563</v>
      </c>
      <c r="H35" s="18">
        <f t="shared" si="4"/>
        <v>2307.3199999999997</v>
      </c>
      <c r="I35" s="18">
        <f t="shared" si="5"/>
        <v>2383.7999999999997</v>
      </c>
      <c r="J35" s="18">
        <f t="shared" si="1"/>
        <v>76.480000000000018</v>
      </c>
      <c r="K35" s="18">
        <f>MAX(K34,'All Trades'!S34)</f>
        <v>6623.2399999999989</v>
      </c>
      <c r="L35" s="18">
        <f>'All Trades'!S34</f>
        <v>6623.2399999999989</v>
      </c>
      <c r="M35" s="18">
        <f>MAX(0,K35-(L35+'All Trades'!Q35))</f>
        <v>75.239999999999782</v>
      </c>
    </row>
    <row r="36" spans="1:13" x14ac:dyDescent="0.25">
      <c r="A36" s="11">
        <f>'All Trades'!A36</f>
        <v>30</v>
      </c>
      <c r="B36" s="29">
        <f>YEAR('All Trades'!B36)</f>
        <v>2019</v>
      </c>
      <c r="C36" s="24">
        <f>DATE(YEAR('All Trades'!B36),MONTH('All Trades'!B36),1)</f>
        <v>43678</v>
      </c>
      <c r="D36" s="18">
        <f>'All Trades'!O36</f>
        <v>-142.44</v>
      </c>
      <c r="E36" s="18">
        <f t="shared" si="2"/>
        <v>6404.32</v>
      </c>
      <c r="F36" s="18">
        <f t="shared" si="3"/>
        <v>6623.2399999999989</v>
      </c>
      <c r="G36" s="18">
        <f t="shared" si="0"/>
        <v>218.91999999999916</v>
      </c>
      <c r="H36" s="18">
        <f t="shared" si="4"/>
        <v>2164.8799999999997</v>
      </c>
      <c r="I36" s="18">
        <f t="shared" si="5"/>
        <v>2383.7999999999997</v>
      </c>
      <c r="J36" s="18">
        <f t="shared" si="1"/>
        <v>218.92000000000007</v>
      </c>
      <c r="K36" s="18">
        <f>MAX(K35,'All Trades'!S35)</f>
        <v>6623.2399999999989</v>
      </c>
      <c r="L36" s="18">
        <f>'All Trades'!S35</f>
        <v>6546.7599999999993</v>
      </c>
      <c r="M36" s="18">
        <f>MAX(0,K36-(L36+'All Trades'!Q36))</f>
        <v>215.19999999999982</v>
      </c>
    </row>
    <row r="37" spans="1:13" x14ac:dyDescent="0.25">
      <c r="A37" s="11">
        <f>'All Trades'!A37</f>
        <v>31</v>
      </c>
      <c r="B37" s="29">
        <f>YEAR('All Trades'!B37)</f>
        <v>2019</v>
      </c>
      <c r="C37" s="24">
        <f>DATE(YEAR('All Trades'!B37),MONTH('All Trades'!B37),1)</f>
        <v>43678</v>
      </c>
      <c r="D37" s="18">
        <f>'All Trades'!O37</f>
        <v>-214.48</v>
      </c>
      <c r="E37" s="18">
        <f t="shared" si="2"/>
        <v>6189.84</v>
      </c>
      <c r="F37" s="18">
        <f t="shared" si="3"/>
        <v>6623.2399999999989</v>
      </c>
      <c r="G37" s="18">
        <f t="shared" si="0"/>
        <v>433.39999999999873</v>
      </c>
      <c r="H37" s="18">
        <f t="shared" si="4"/>
        <v>1950.3999999999996</v>
      </c>
      <c r="I37" s="18">
        <f t="shared" si="5"/>
        <v>2383.7999999999997</v>
      </c>
      <c r="J37" s="18">
        <f t="shared" si="1"/>
        <v>433.40000000000009</v>
      </c>
      <c r="K37" s="18">
        <f>MAX(K36,'All Trades'!S36)</f>
        <v>6623.2399999999989</v>
      </c>
      <c r="L37" s="18">
        <f>'All Trades'!S36</f>
        <v>6404.32</v>
      </c>
      <c r="M37" s="18">
        <f>MAX(0,K37-(L37+'All Trades'!Q37))</f>
        <v>436.15999999999894</v>
      </c>
    </row>
    <row r="38" spans="1:13" x14ac:dyDescent="0.25">
      <c r="A38" s="11">
        <f>'All Trades'!A38</f>
        <v>32</v>
      </c>
      <c r="B38" s="29">
        <f>YEAR('All Trades'!B38)</f>
        <v>2019</v>
      </c>
      <c r="C38" s="24">
        <f>DATE(YEAR('All Trades'!B38),MONTH('All Trades'!B38),1)</f>
        <v>43678</v>
      </c>
      <c r="D38" s="18">
        <f>'All Trades'!O38</f>
        <v>-202.44</v>
      </c>
      <c r="E38" s="18">
        <f t="shared" si="2"/>
        <v>5987.4000000000005</v>
      </c>
      <c r="F38" s="18">
        <f t="shared" si="3"/>
        <v>6623.2399999999989</v>
      </c>
      <c r="G38" s="18">
        <f t="shared" si="0"/>
        <v>635.83999999999833</v>
      </c>
      <c r="H38" s="18">
        <f t="shared" si="4"/>
        <v>1747.9599999999996</v>
      </c>
      <c r="I38" s="18">
        <f t="shared" si="5"/>
        <v>2383.7999999999997</v>
      </c>
      <c r="J38" s="18">
        <f t="shared" si="1"/>
        <v>635.84000000000015</v>
      </c>
      <c r="K38" s="18">
        <f>MAX(K37,'All Trades'!S37)</f>
        <v>6623.2399999999989</v>
      </c>
      <c r="L38" s="18">
        <f>'All Trades'!S37</f>
        <v>6189.84</v>
      </c>
      <c r="M38" s="18">
        <f>MAX(0,K38-(L38+'All Trades'!Q38))</f>
        <v>632.11999999999898</v>
      </c>
    </row>
    <row r="39" spans="1:13" x14ac:dyDescent="0.25">
      <c r="A39" s="11">
        <f>'All Trades'!A39</f>
        <v>33</v>
      </c>
      <c r="B39" s="29">
        <f>YEAR('All Trades'!B39)</f>
        <v>2019</v>
      </c>
      <c r="C39" s="24">
        <f>DATE(YEAR('All Trades'!B39),MONTH('All Trades'!B39),1)</f>
        <v>43709</v>
      </c>
      <c r="D39" s="18">
        <f>'All Trades'!O39</f>
        <v>-391.44</v>
      </c>
      <c r="E39" s="18">
        <f t="shared" si="2"/>
        <v>5595.9600000000009</v>
      </c>
      <c r="F39" s="18">
        <f t="shared" si="3"/>
        <v>6623.2399999999989</v>
      </c>
      <c r="G39" s="18">
        <f t="shared" si="0"/>
        <v>1027.2799999999979</v>
      </c>
      <c r="H39" s="18">
        <f t="shared" si="4"/>
        <v>-391.44</v>
      </c>
      <c r="I39" s="18">
        <f t="shared" si="5"/>
        <v>0</v>
      </c>
      <c r="J39" s="18">
        <f t="shared" si="1"/>
        <v>391.44</v>
      </c>
      <c r="K39" s="18">
        <f>MAX(K38,'All Trades'!S38)</f>
        <v>6623.2399999999989</v>
      </c>
      <c r="L39" s="18">
        <f>'All Trades'!S38</f>
        <v>5987.4000000000005</v>
      </c>
      <c r="M39" s="18">
        <f>MAX(0,K39-(L39+'All Trades'!Q39))</f>
        <v>1206.5599999999986</v>
      </c>
    </row>
    <row r="40" spans="1:13" x14ac:dyDescent="0.25">
      <c r="A40" s="11">
        <f>'All Trades'!A40</f>
        <v>34</v>
      </c>
      <c r="B40" s="29">
        <f>YEAR('All Trades'!B40)</f>
        <v>2019</v>
      </c>
      <c r="C40" s="24">
        <f>DATE(YEAR('All Trades'!B40),MONTH('All Trades'!B40),1)</f>
        <v>43709</v>
      </c>
      <c r="D40" s="18">
        <f>'All Trades'!O40</f>
        <v>157.56</v>
      </c>
      <c r="E40" s="18">
        <f t="shared" si="2"/>
        <v>5753.5200000000013</v>
      </c>
      <c r="F40" s="18">
        <f t="shared" si="3"/>
        <v>6623.2399999999989</v>
      </c>
      <c r="G40" s="18">
        <f t="shared" si="0"/>
        <v>869.71999999999753</v>
      </c>
      <c r="H40" s="18">
        <f t="shared" si="4"/>
        <v>-233.88</v>
      </c>
      <c r="I40" s="18">
        <f t="shared" si="5"/>
        <v>0</v>
      </c>
      <c r="J40" s="18">
        <f t="shared" si="1"/>
        <v>233.88</v>
      </c>
      <c r="K40" s="18">
        <f>MAX(K39,'All Trades'!S39)</f>
        <v>6623.2399999999989</v>
      </c>
      <c r="L40" s="18">
        <f>'All Trades'!S39</f>
        <v>5595.9600000000009</v>
      </c>
      <c r="M40" s="18">
        <f>MAX(0,K40-(L40+'All Trades'!Q40))</f>
        <v>1078.9999999999982</v>
      </c>
    </row>
    <row r="41" spans="1:13" x14ac:dyDescent="0.25">
      <c r="A41" s="11">
        <f>'All Trades'!A41</f>
        <v>35</v>
      </c>
      <c r="B41" s="29">
        <f>YEAR('All Trades'!B41)</f>
        <v>2019</v>
      </c>
      <c r="C41" s="24">
        <f>DATE(YEAR('All Trades'!B41),MONTH('All Trades'!B41),1)</f>
        <v>43709</v>
      </c>
      <c r="D41" s="18">
        <f>'All Trades'!O41</f>
        <v>-301.44</v>
      </c>
      <c r="E41" s="18">
        <f t="shared" si="2"/>
        <v>5452.0800000000017</v>
      </c>
      <c r="F41" s="18">
        <f t="shared" si="3"/>
        <v>6623.2399999999989</v>
      </c>
      <c r="G41" s="18">
        <f t="shared" si="0"/>
        <v>1171.1599999999971</v>
      </c>
      <c r="H41" s="18">
        <f t="shared" si="4"/>
        <v>-535.31999999999994</v>
      </c>
      <c r="I41" s="18">
        <f t="shared" si="5"/>
        <v>0</v>
      </c>
      <c r="J41" s="18">
        <f t="shared" si="1"/>
        <v>535.31999999999994</v>
      </c>
      <c r="K41" s="18">
        <f>MAX(K40,'All Trades'!S40)</f>
        <v>6623.2399999999989</v>
      </c>
      <c r="L41" s="18">
        <f>'All Trades'!S40</f>
        <v>5753.5200000000013</v>
      </c>
      <c r="M41" s="18">
        <f>MAX(0,K41-(L41+'All Trades'!Q41))</f>
        <v>1167.4399999999978</v>
      </c>
    </row>
    <row r="42" spans="1:13" x14ac:dyDescent="0.25">
      <c r="A42" s="11">
        <f>'All Trades'!A42</f>
        <v>36</v>
      </c>
      <c r="B42" s="29">
        <f>YEAR('All Trades'!B42)</f>
        <v>2019</v>
      </c>
      <c r="C42" s="24">
        <f>DATE(YEAR('All Trades'!B42),MONTH('All Trades'!B42),1)</f>
        <v>43709</v>
      </c>
      <c r="D42" s="18">
        <f>'All Trades'!O42</f>
        <v>-1057.4000000000001</v>
      </c>
      <c r="E42" s="18">
        <f t="shared" si="2"/>
        <v>4394.6800000000021</v>
      </c>
      <c r="F42" s="18">
        <f t="shared" si="3"/>
        <v>6623.2399999999989</v>
      </c>
      <c r="G42" s="18">
        <f t="shared" si="0"/>
        <v>2228.5599999999968</v>
      </c>
      <c r="H42" s="18">
        <f t="shared" si="4"/>
        <v>-1592.72</v>
      </c>
      <c r="I42" s="18">
        <f t="shared" si="5"/>
        <v>0</v>
      </c>
      <c r="J42" s="18">
        <f t="shared" si="1"/>
        <v>1592.72</v>
      </c>
      <c r="K42" s="18">
        <f>MAX(K41,'All Trades'!S41)</f>
        <v>6623.2399999999989</v>
      </c>
      <c r="L42" s="18">
        <f>'All Trades'!S41</f>
        <v>5452.0800000000017</v>
      </c>
      <c r="M42" s="18">
        <f>MAX(0,K42-(L42+'All Trades'!Q42))</f>
        <v>2422.3599999999969</v>
      </c>
    </row>
    <row r="43" spans="1:13" x14ac:dyDescent="0.25">
      <c r="A43" s="11">
        <f>'All Trades'!A43</f>
        <v>37</v>
      </c>
      <c r="B43" s="29">
        <f>YEAR('All Trades'!B43)</f>
        <v>2019</v>
      </c>
      <c r="C43" s="24">
        <f>DATE(YEAR('All Trades'!B43),MONTH('All Trades'!B43),1)</f>
        <v>43709</v>
      </c>
      <c r="D43" s="18">
        <f>'All Trades'!O43</f>
        <v>-169.44</v>
      </c>
      <c r="E43" s="18">
        <f t="shared" si="2"/>
        <v>4225.2400000000025</v>
      </c>
      <c r="F43" s="18">
        <f t="shared" si="3"/>
        <v>6623.2399999999989</v>
      </c>
      <c r="G43" s="18">
        <f t="shared" si="0"/>
        <v>2397.9999999999964</v>
      </c>
      <c r="H43" s="18">
        <f t="shared" si="4"/>
        <v>-1762.16</v>
      </c>
      <c r="I43" s="18">
        <f t="shared" si="5"/>
        <v>0</v>
      </c>
      <c r="J43" s="18">
        <f t="shared" si="1"/>
        <v>1762.16</v>
      </c>
      <c r="K43" s="18">
        <f>MAX(K42,'All Trades'!S42)</f>
        <v>6623.2399999999989</v>
      </c>
      <c r="L43" s="18">
        <f>'All Trades'!S42</f>
        <v>4394.6800000000021</v>
      </c>
      <c r="M43" s="18">
        <f>MAX(0,K43-(L43+'All Trades'!Q43))</f>
        <v>2394.279999999997</v>
      </c>
    </row>
    <row r="44" spans="1:13" x14ac:dyDescent="0.25">
      <c r="A44" s="11">
        <f>'All Trades'!A44</f>
        <v>38</v>
      </c>
      <c r="B44" s="29">
        <f>YEAR('All Trades'!B44)</f>
        <v>2019</v>
      </c>
      <c r="C44" s="24">
        <f>DATE(YEAR('All Trades'!B44),MONTH('All Trades'!B44),1)</f>
        <v>43739</v>
      </c>
      <c r="D44" s="18">
        <f>'All Trades'!O44</f>
        <v>730.56</v>
      </c>
      <c r="E44" s="18">
        <f t="shared" si="2"/>
        <v>4955.8000000000029</v>
      </c>
      <c r="F44" s="18">
        <f t="shared" si="3"/>
        <v>6623.2399999999989</v>
      </c>
      <c r="G44" s="18">
        <f t="shared" si="0"/>
        <v>1667.439999999996</v>
      </c>
      <c r="H44" s="18">
        <f t="shared" si="4"/>
        <v>730.56</v>
      </c>
      <c r="I44" s="18">
        <f t="shared" si="5"/>
        <v>730.56</v>
      </c>
      <c r="J44" s="18">
        <f t="shared" si="1"/>
        <v>0</v>
      </c>
      <c r="K44" s="18">
        <f>MAX(K43,'All Trades'!S43)</f>
        <v>6623.2399999999989</v>
      </c>
      <c r="L44" s="18">
        <f>'All Trades'!S43</f>
        <v>4225.2400000000025</v>
      </c>
      <c r="M44" s="18">
        <f>MAX(0,K44-(L44+'All Trades'!Q44))</f>
        <v>2602.7199999999962</v>
      </c>
    </row>
    <row r="45" spans="1:13" x14ac:dyDescent="0.25">
      <c r="A45" s="11">
        <f>'All Trades'!A45</f>
        <v>39</v>
      </c>
      <c r="B45" s="29">
        <f>YEAR('All Trades'!B45)</f>
        <v>2019</v>
      </c>
      <c r="C45" s="24">
        <f>DATE(YEAR('All Trades'!B45),MONTH('All Trades'!B45),1)</f>
        <v>43739</v>
      </c>
      <c r="D45" s="18">
        <f>'All Trades'!O45</f>
        <v>787.6</v>
      </c>
      <c r="E45" s="18">
        <f t="shared" si="2"/>
        <v>5743.4000000000033</v>
      </c>
      <c r="F45" s="18">
        <f t="shared" si="3"/>
        <v>6623.2399999999989</v>
      </c>
      <c r="G45" s="18">
        <f t="shared" si="0"/>
        <v>879.8399999999956</v>
      </c>
      <c r="H45" s="18">
        <f t="shared" si="4"/>
        <v>1518.1599999999999</v>
      </c>
      <c r="I45" s="18">
        <f t="shared" si="5"/>
        <v>1518.1599999999999</v>
      </c>
      <c r="J45" s="18">
        <f t="shared" si="1"/>
        <v>0</v>
      </c>
      <c r="K45" s="18">
        <f>MAX(K44,'All Trades'!S44)</f>
        <v>6623.2399999999989</v>
      </c>
      <c r="L45" s="18">
        <f>'All Trades'!S44</f>
        <v>4955.8000000000029</v>
      </c>
      <c r="M45" s="18">
        <f>MAX(0,K45-(L45+'All Trades'!Q45))</f>
        <v>2148.6399999999958</v>
      </c>
    </row>
    <row r="46" spans="1:13" x14ac:dyDescent="0.25">
      <c r="A46" s="11">
        <f>'All Trades'!A46</f>
        <v>40</v>
      </c>
      <c r="B46" s="29">
        <f>YEAR('All Trades'!B46)</f>
        <v>2019</v>
      </c>
      <c r="C46" s="24">
        <f>DATE(YEAR('All Trades'!B46),MONTH('All Trades'!B46),1)</f>
        <v>43739</v>
      </c>
      <c r="D46" s="18">
        <f>'All Trades'!O46</f>
        <v>505.56</v>
      </c>
      <c r="E46" s="18">
        <f t="shared" si="2"/>
        <v>6248.9600000000037</v>
      </c>
      <c r="F46" s="18">
        <f t="shared" si="3"/>
        <v>6623.2399999999989</v>
      </c>
      <c r="G46" s="18">
        <f t="shared" si="0"/>
        <v>374.2799999999952</v>
      </c>
      <c r="H46" s="18">
        <f t="shared" si="4"/>
        <v>2023.7199999999998</v>
      </c>
      <c r="I46" s="18">
        <f t="shared" si="5"/>
        <v>2023.7199999999998</v>
      </c>
      <c r="J46" s="18">
        <f t="shared" si="1"/>
        <v>0</v>
      </c>
      <c r="K46" s="18">
        <f>MAX(K45,'All Trades'!S45)</f>
        <v>6623.2399999999989</v>
      </c>
      <c r="L46" s="18">
        <f>'All Trades'!S45</f>
        <v>5743.4000000000033</v>
      </c>
      <c r="M46" s="18">
        <f>MAX(0,K46-(L46+'All Trades'!Q46))</f>
        <v>913.55999999999585</v>
      </c>
    </row>
    <row r="47" spans="1:13" x14ac:dyDescent="0.25">
      <c r="A47" s="11">
        <f>'All Trades'!A47</f>
        <v>41</v>
      </c>
      <c r="B47" s="29">
        <f>YEAR('All Trades'!B47)</f>
        <v>2019</v>
      </c>
      <c r="C47" s="24">
        <f>DATE(YEAR('All Trades'!B47),MONTH('All Trades'!B47),1)</f>
        <v>43739</v>
      </c>
      <c r="D47" s="18">
        <f>'All Trades'!O47</f>
        <v>-178.44</v>
      </c>
      <c r="E47" s="18">
        <f t="shared" si="2"/>
        <v>6070.5200000000041</v>
      </c>
      <c r="F47" s="18">
        <f t="shared" si="3"/>
        <v>6623.2399999999989</v>
      </c>
      <c r="G47" s="18">
        <f t="shared" si="0"/>
        <v>552.7199999999948</v>
      </c>
      <c r="H47" s="18">
        <f t="shared" si="4"/>
        <v>1845.2799999999997</v>
      </c>
      <c r="I47" s="18">
        <f t="shared" si="5"/>
        <v>2023.7199999999998</v>
      </c>
      <c r="J47" s="18">
        <f t="shared" si="1"/>
        <v>178.44000000000005</v>
      </c>
      <c r="K47" s="18">
        <f>MAX(K46,'All Trades'!S46)</f>
        <v>6623.2399999999989</v>
      </c>
      <c r="L47" s="18">
        <f>'All Trades'!S46</f>
        <v>6248.9600000000037</v>
      </c>
      <c r="M47" s="18">
        <f>MAX(0,K47-(L47+'All Trades'!Q47))</f>
        <v>548.99999999999545</v>
      </c>
    </row>
    <row r="48" spans="1:13" x14ac:dyDescent="0.25">
      <c r="A48" s="11">
        <f>'All Trades'!A48</f>
        <v>42</v>
      </c>
      <c r="B48" s="29">
        <f>YEAR('All Trades'!B48)</f>
        <v>2019</v>
      </c>
      <c r="C48" s="24">
        <f>DATE(YEAR('All Trades'!B48),MONTH('All Trades'!B48),1)</f>
        <v>43739</v>
      </c>
      <c r="D48" s="18">
        <f>'All Trades'!O48</f>
        <v>124.56</v>
      </c>
      <c r="E48" s="18">
        <f t="shared" si="2"/>
        <v>6195.0800000000045</v>
      </c>
      <c r="F48" s="18">
        <f t="shared" si="3"/>
        <v>6623.2399999999989</v>
      </c>
      <c r="G48" s="18">
        <f t="shared" si="0"/>
        <v>428.1599999999944</v>
      </c>
      <c r="H48" s="18">
        <f t="shared" si="4"/>
        <v>1969.8399999999997</v>
      </c>
      <c r="I48" s="18">
        <f t="shared" si="5"/>
        <v>2023.7199999999998</v>
      </c>
      <c r="J48" s="18">
        <f t="shared" si="1"/>
        <v>53.880000000000109</v>
      </c>
      <c r="K48" s="18">
        <f>MAX(K47,'All Trades'!S47)</f>
        <v>6623.2399999999989</v>
      </c>
      <c r="L48" s="18">
        <f>'All Trades'!S47</f>
        <v>6070.5200000000041</v>
      </c>
      <c r="M48" s="18">
        <f>MAX(0,K48-(L48+'All Trades'!Q48))</f>
        <v>934.43999999999505</v>
      </c>
    </row>
    <row r="49" spans="1:13" x14ac:dyDescent="0.25">
      <c r="A49" s="11">
        <f>'All Trades'!A49</f>
        <v>43</v>
      </c>
      <c r="B49" s="29">
        <f>YEAR('All Trades'!B49)</f>
        <v>2019</v>
      </c>
      <c r="C49" s="24">
        <f>DATE(YEAR('All Trades'!B49),MONTH('All Trades'!B49),1)</f>
        <v>43770</v>
      </c>
      <c r="D49" s="18">
        <f>'All Trades'!O49</f>
        <v>387.6</v>
      </c>
      <c r="E49" s="18">
        <f t="shared" si="2"/>
        <v>6582.6800000000048</v>
      </c>
      <c r="F49" s="18">
        <f t="shared" si="3"/>
        <v>6623.2399999999989</v>
      </c>
      <c r="G49" s="18">
        <f t="shared" si="0"/>
        <v>40.559999999994034</v>
      </c>
      <c r="H49" s="18">
        <f t="shared" si="4"/>
        <v>387.6</v>
      </c>
      <c r="I49" s="18">
        <f t="shared" si="5"/>
        <v>387.6</v>
      </c>
      <c r="J49" s="18">
        <f t="shared" si="1"/>
        <v>0</v>
      </c>
      <c r="K49" s="18">
        <f>MAX(K48,'All Trades'!S48)</f>
        <v>6623.2399999999989</v>
      </c>
      <c r="L49" s="18">
        <f>'All Trades'!S48</f>
        <v>6195.0800000000045</v>
      </c>
      <c r="M49" s="18">
        <f>MAX(0,K49-(L49+'All Trades'!Q49))</f>
        <v>499.35999999999422</v>
      </c>
    </row>
    <row r="50" spans="1:13" x14ac:dyDescent="0.25">
      <c r="A50" s="11">
        <f>'All Trades'!A50</f>
        <v>44</v>
      </c>
      <c r="B50" s="29">
        <f>YEAR('All Trades'!B50)</f>
        <v>2019</v>
      </c>
      <c r="C50" s="24">
        <f>DATE(YEAR('All Trades'!B50),MONTH('All Trades'!B50),1)</f>
        <v>43800</v>
      </c>
      <c r="D50" s="18">
        <f>'All Trades'!O50</f>
        <v>517.6</v>
      </c>
      <c r="E50" s="18">
        <f t="shared" si="2"/>
        <v>7100.2800000000052</v>
      </c>
      <c r="F50" s="18">
        <f t="shared" si="3"/>
        <v>7100.2800000000052</v>
      </c>
      <c r="G50" s="18">
        <f t="shared" si="0"/>
        <v>0</v>
      </c>
      <c r="H50" s="18">
        <f t="shared" si="4"/>
        <v>517.6</v>
      </c>
      <c r="I50" s="18">
        <f t="shared" si="5"/>
        <v>517.6</v>
      </c>
      <c r="J50" s="18">
        <f t="shared" si="1"/>
        <v>0</v>
      </c>
      <c r="K50" s="18">
        <f>MAX(K49,'All Trades'!S49)</f>
        <v>6623.2399999999989</v>
      </c>
      <c r="L50" s="18">
        <f>'All Trades'!S49</f>
        <v>6582.6800000000048</v>
      </c>
      <c r="M50" s="18">
        <f>MAX(0,K50-(L50+'All Trades'!Q50))</f>
        <v>66.759999999993852</v>
      </c>
    </row>
    <row r="51" spans="1:13" x14ac:dyDescent="0.25">
      <c r="A51" s="11">
        <f>'All Trades'!A51</f>
        <v>45</v>
      </c>
      <c r="B51" s="29">
        <f>YEAR('All Trades'!B51)</f>
        <v>2019</v>
      </c>
      <c r="C51" s="24">
        <f>DATE(YEAR('All Trades'!B51),MONTH('All Trades'!B51),1)</f>
        <v>43800</v>
      </c>
      <c r="D51" s="18">
        <f>'All Trades'!O51</f>
        <v>-334.44</v>
      </c>
      <c r="E51" s="18">
        <f t="shared" si="2"/>
        <v>6765.8400000000056</v>
      </c>
      <c r="F51" s="18">
        <f t="shared" si="3"/>
        <v>7100.2800000000052</v>
      </c>
      <c r="G51" s="18">
        <f t="shared" si="0"/>
        <v>334.4399999999996</v>
      </c>
      <c r="H51" s="18">
        <f t="shared" si="4"/>
        <v>183.16000000000003</v>
      </c>
      <c r="I51" s="18">
        <f t="shared" si="5"/>
        <v>517.6</v>
      </c>
      <c r="J51" s="18">
        <f t="shared" si="1"/>
        <v>334.44</v>
      </c>
      <c r="K51" s="18">
        <f>MAX(K50,'All Trades'!S50)</f>
        <v>7100.2800000000052</v>
      </c>
      <c r="L51" s="18">
        <f>'All Trades'!S50</f>
        <v>7100.2800000000052</v>
      </c>
      <c r="M51" s="18">
        <f>MAX(0,K51-(L51+'All Trades'!Q51))</f>
        <v>543.72000000000025</v>
      </c>
    </row>
    <row r="52" spans="1:13" x14ac:dyDescent="0.25">
      <c r="A52" s="11">
        <f>'All Trades'!A52</f>
        <v>46</v>
      </c>
      <c r="B52" s="29">
        <f>YEAR('All Trades'!B52)</f>
        <v>2019</v>
      </c>
      <c r="C52" s="24">
        <f>DATE(YEAR('All Trades'!B52),MONTH('All Trades'!B52),1)</f>
        <v>43800</v>
      </c>
      <c r="D52" s="18">
        <f>'All Trades'!O52</f>
        <v>-642.4</v>
      </c>
      <c r="E52" s="18">
        <f t="shared" si="2"/>
        <v>6123.440000000006</v>
      </c>
      <c r="F52" s="18">
        <f t="shared" si="3"/>
        <v>7100.2800000000052</v>
      </c>
      <c r="G52" s="18">
        <f t="shared" si="0"/>
        <v>976.83999999999924</v>
      </c>
      <c r="H52" s="18">
        <f t="shared" si="4"/>
        <v>-459.23999999999995</v>
      </c>
      <c r="I52" s="18">
        <f t="shared" si="5"/>
        <v>517.6</v>
      </c>
      <c r="J52" s="18">
        <f t="shared" si="1"/>
        <v>976.83999999999992</v>
      </c>
      <c r="K52" s="18">
        <f>MAX(K51,'All Trades'!S51)</f>
        <v>7100.2800000000052</v>
      </c>
      <c r="L52" s="18">
        <f>'All Trades'!S51</f>
        <v>6765.8400000000056</v>
      </c>
      <c r="M52" s="18">
        <f>MAX(0,K52-(L52+'All Trades'!Q52))</f>
        <v>970.63999999999942</v>
      </c>
    </row>
    <row r="53" spans="1:13" x14ac:dyDescent="0.25">
      <c r="A53" s="11">
        <f>'All Trades'!A53</f>
        <v>47</v>
      </c>
      <c r="B53" s="29">
        <f>YEAR('All Trades'!B53)</f>
        <v>2020</v>
      </c>
      <c r="C53" s="24">
        <f>DATE(YEAR('All Trades'!B53),MONTH('All Trades'!B53),1)</f>
        <v>43831</v>
      </c>
      <c r="D53" s="18">
        <f>'All Trades'!O53</f>
        <v>522.6</v>
      </c>
      <c r="E53" s="18">
        <f t="shared" si="2"/>
        <v>522.6</v>
      </c>
      <c r="F53" s="18">
        <f t="shared" si="3"/>
        <v>522.6</v>
      </c>
      <c r="G53" s="18">
        <f t="shared" si="0"/>
        <v>0</v>
      </c>
      <c r="H53" s="18">
        <f t="shared" si="4"/>
        <v>522.6</v>
      </c>
      <c r="I53" s="18">
        <f t="shared" si="5"/>
        <v>522.6</v>
      </c>
      <c r="J53" s="18">
        <f t="shared" si="1"/>
        <v>0</v>
      </c>
      <c r="K53" s="18">
        <f>MAX(K52,'All Trades'!S52)</f>
        <v>7100.2800000000052</v>
      </c>
      <c r="L53" s="18">
        <f>'All Trades'!S52</f>
        <v>6123.440000000006</v>
      </c>
      <c r="M53" s="18">
        <f>MAX(0,K53-(L53+'All Trades'!Q53))</f>
        <v>1023.0399999999991</v>
      </c>
    </row>
    <row r="54" spans="1:13" x14ac:dyDescent="0.25">
      <c r="A54" s="11">
        <f>'All Trades'!A54</f>
        <v>48</v>
      </c>
      <c r="B54" s="29">
        <f>YEAR('All Trades'!B54)</f>
        <v>2020</v>
      </c>
      <c r="C54" s="24">
        <f>DATE(YEAR('All Trades'!B54),MONTH('All Trades'!B54),1)</f>
        <v>43831</v>
      </c>
      <c r="D54" s="18">
        <f>'All Trades'!O54</f>
        <v>808.56</v>
      </c>
      <c r="E54" s="18">
        <f t="shared" si="2"/>
        <v>1331.1599999999999</v>
      </c>
      <c r="F54" s="18">
        <f t="shared" si="3"/>
        <v>1331.1599999999999</v>
      </c>
      <c r="G54" s="18">
        <f t="shared" si="0"/>
        <v>0</v>
      </c>
      <c r="H54" s="18">
        <f t="shared" si="4"/>
        <v>1331.1599999999999</v>
      </c>
      <c r="I54" s="18">
        <f t="shared" si="5"/>
        <v>1331.1599999999999</v>
      </c>
      <c r="J54" s="18">
        <f t="shared" si="1"/>
        <v>0</v>
      </c>
      <c r="K54" s="18">
        <f>MAX(K53,'All Trades'!S53)</f>
        <v>7100.2800000000052</v>
      </c>
      <c r="L54" s="18">
        <f>'All Trades'!S53</f>
        <v>6646.0400000000063</v>
      </c>
      <c r="M54" s="18">
        <f>MAX(0,K54-(L54+'All Trades'!Q54))</f>
        <v>520.95999999999913</v>
      </c>
    </row>
    <row r="55" spans="1:13" x14ac:dyDescent="0.25">
      <c r="A55" s="11">
        <f>'All Trades'!A55</f>
        <v>49</v>
      </c>
      <c r="B55" s="29">
        <f>YEAR('All Trades'!B55)</f>
        <v>2020</v>
      </c>
      <c r="C55" s="24">
        <f>DATE(YEAR('All Trades'!B55),MONTH('All Trades'!B55),1)</f>
        <v>43831</v>
      </c>
      <c r="D55" s="18">
        <f>'All Trades'!O55</f>
        <v>68.52</v>
      </c>
      <c r="E55" s="18">
        <f t="shared" si="2"/>
        <v>1399.6799999999998</v>
      </c>
      <c r="F55" s="18">
        <f t="shared" si="3"/>
        <v>1399.6799999999998</v>
      </c>
      <c r="G55" s="18">
        <f t="shared" si="0"/>
        <v>0</v>
      </c>
      <c r="H55" s="18">
        <f t="shared" si="4"/>
        <v>1399.6799999999998</v>
      </c>
      <c r="I55" s="18">
        <f t="shared" si="5"/>
        <v>1399.6799999999998</v>
      </c>
      <c r="J55" s="18">
        <f t="shared" si="1"/>
        <v>0</v>
      </c>
      <c r="K55" s="18">
        <f>MAX(K54,'All Trades'!S54)</f>
        <v>7454.6000000000058</v>
      </c>
      <c r="L55" s="18">
        <f>'All Trades'!S54</f>
        <v>7454.6000000000058</v>
      </c>
      <c r="M55" s="18">
        <f>MAX(0,K55-(L55+'All Trades'!Q55))</f>
        <v>25.239999999999782</v>
      </c>
    </row>
    <row r="56" spans="1:13" x14ac:dyDescent="0.25">
      <c r="A56" s="11">
        <f>'All Trades'!A56</f>
        <v>50</v>
      </c>
      <c r="B56" s="29">
        <f>YEAR('All Trades'!B56)</f>
        <v>2020</v>
      </c>
      <c r="C56" s="24">
        <f>DATE(YEAR('All Trades'!B56),MONTH('All Trades'!B56),1)</f>
        <v>43831</v>
      </c>
      <c r="D56" s="18">
        <f>'All Trades'!O56</f>
        <v>574.55999999999995</v>
      </c>
      <c r="E56" s="18">
        <f t="shared" si="2"/>
        <v>1974.2399999999998</v>
      </c>
      <c r="F56" s="18">
        <f t="shared" si="3"/>
        <v>1974.2399999999998</v>
      </c>
      <c r="G56" s="18">
        <f t="shared" si="0"/>
        <v>0</v>
      </c>
      <c r="H56" s="18">
        <f t="shared" si="4"/>
        <v>1974.2399999999998</v>
      </c>
      <c r="I56" s="18">
        <f t="shared" si="5"/>
        <v>1974.2399999999998</v>
      </c>
      <c r="J56" s="18">
        <f t="shared" si="1"/>
        <v>0</v>
      </c>
      <c r="K56" s="18">
        <f>MAX(K55,'All Trades'!S55)</f>
        <v>7523.1200000000063</v>
      </c>
      <c r="L56" s="18">
        <f>'All Trades'!S55</f>
        <v>7523.1200000000063</v>
      </c>
      <c r="M56" s="18">
        <f>MAX(0,K56-(L56+'All Trades'!Q56))</f>
        <v>411.72000000000025</v>
      </c>
    </row>
    <row r="57" spans="1:13" x14ac:dyDescent="0.25">
      <c r="A57" s="11">
        <f>'All Trades'!A57</f>
        <v>51</v>
      </c>
      <c r="B57" s="29">
        <f>YEAR('All Trades'!B57)</f>
        <v>2020</v>
      </c>
      <c r="C57" s="24">
        <f>DATE(YEAR('All Trades'!B57),MONTH('All Trades'!B57),1)</f>
        <v>43831</v>
      </c>
      <c r="D57" s="18">
        <f>'All Trades'!O57</f>
        <v>217.56</v>
      </c>
      <c r="E57" s="18">
        <f t="shared" si="2"/>
        <v>2191.7999999999997</v>
      </c>
      <c r="F57" s="18">
        <f t="shared" si="3"/>
        <v>2191.7999999999997</v>
      </c>
      <c r="G57" s="18">
        <f t="shared" si="0"/>
        <v>0</v>
      </c>
      <c r="H57" s="18">
        <f t="shared" si="4"/>
        <v>2191.7999999999997</v>
      </c>
      <c r="I57" s="18">
        <f t="shared" si="5"/>
        <v>2191.7999999999997</v>
      </c>
      <c r="J57" s="18">
        <f t="shared" si="1"/>
        <v>0</v>
      </c>
      <c r="K57" s="18">
        <f>MAX(K56,'All Trades'!S56)</f>
        <v>8097.6800000000057</v>
      </c>
      <c r="L57" s="18">
        <f>'All Trades'!S56</f>
        <v>8097.6800000000057</v>
      </c>
      <c r="M57" s="18">
        <f>MAX(0,K57-(L57+'All Trades'!Q57))</f>
        <v>486.72000000000025</v>
      </c>
    </row>
    <row r="58" spans="1:13" x14ac:dyDescent="0.25">
      <c r="A58" s="11">
        <f>'All Trades'!A58</f>
        <v>52</v>
      </c>
      <c r="B58" s="29">
        <f>YEAR('All Trades'!B58)</f>
        <v>2020</v>
      </c>
      <c r="C58" s="24">
        <f>DATE(YEAR('All Trades'!B58),MONTH('All Trades'!B58),1)</f>
        <v>43831</v>
      </c>
      <c r="D58" s="18">
        <f>'All Trades'!O58</f>
        <v>-100.44</v>
      </c>
      <c r="E58" s="18">
        <f t="shared" si="2"/>
        <v>2091.3599999999997</v>
      </c>
      <c r="F58" s="18">
        <f t="shared" si="3"/>
        <v>2191.7999999999997</v>
      </c>
      <c r="G58" s="18">
        <f t="shared" si="0"/>
        <v>100.44000000000005</v>
      </c>
      <c r="H58" s="18">
        <f t="shared" si="4"/>
        <v>2091.3599999999997</v>
      </c>
      <c r="I58" s="18">
        <f t="shared" si="5"/>
        <v>2191.7999999999997</v>
      </c>
      <c r="J58" s="18">
        <f t="shared" si="1"/>
        <v>100.44000000000005</v>
      </c>
      <c r="K58" s="18">
        <f>MAX(K57,'All Trades'!S57)</f>
        <v>8315.2400000000052</v>
      </c>
      <c r="L58" s="18">
        <f>'All Trades'!S57</f>
        <v>8315.2400000000052</v>
      </c>
      <c r="M58" s="18">
        <f>MAX(0,K58-(L58+'All Trades'!Q58))</f>
        <v>96.719999999999345</v>
      </c>
    </row>
    <row r="59" spans="1:13" x14ac:dyDescent="0.25">
      <c r="A59" s="11">
        <f>'All Trades'!A59</f>
        <v>53</v>
      </c>
      <c r="B59" s="29">
        <f>YEAR('All Trades'!B59)</f>
        <v>2020</v>
      </c>
      <c r="C59" s="24">
        <f>DATE(YEAR('All Trades'!B59),MONTH('All Trades'!B59),1)</f>
        <v>43831</v>
      </c>
      <c r="D59" s="18">
        <f>'All Trades'!O59</f>
        <v>1087.5999999999999</v>
      </c>
      <c r="E59" s="18">
        <f t="shared" si="2"/>
        <v>3178.9599999999996</v>
      </c>
      <c r="F59" s="18">
        <f t="shared" si="3"/>
        <v>3178.9599999999996</v>
      </c>
      <c r="G59" s="18">
        <f t="shared" si="0"/>
        <v>0</v>
      </c>
      <c r="H59" s="18">
        <f t="shared" si="4"/>
        <v>3178.9599999999996</v>
      </c>
      <c r="I59" s="18">
        <f t="shared" si="5"/>
        <v>3178.9599999999996</v>
      </c>
      <c r="J59" s="18">
        <f t="shared" si="1"/>
        <v>0</v>
      </c>
      <c r="K59" s="18">
        <f>MAX(K58,'All Trades'!S58)</f>
        <v>8315.2400000000052</v>
      </c>
      <c r="L59" s="18">
        <f>'All Trades'!S58</f>
        <v>8214.8000000000047</v>
      </c>
      <c r="M59" s="18">
        <f>MAX(0,K59-(L59+'All Trades'!Q59))</f>
        <v>141.64000000000033</v>
      </c>
    </row>
    <row r="60" spans="1:13" x14ac:dyDescent="0.25">
      <c r="A60" s="11">
        <f>'All Trades'!A60</f>
        <v>54</v>
      </c>
      <c r="B60" s="29">
        <f>YEAR('All Trades'!B60)</f>
        <v>2020</v>
      </c>
      <c r="C60" s="24">
        <f>DATE(YEAR('All Trades'!B60),MONTH('All Trades'!B60),1)</f>
        <v>43862</v>
      </c>
      <c r="D60" s="18">
        <f>'All Trades'!O60</f>
        <v>-196.44</v>
      </c>
      <c r="E60" s="18">
        <f t="shared" si="2"/>
        <v>2982.5199999999995</v>
      </c>
      <c r="F60" s="18">
        <f t="shared" si="3"/>
        <v>3178.9599999999996</v>
      </c>
      <c r="G60" s="18">
        <f t="shared" si="0"/>
        <v>196.44000000000005</v>
      </c>
      <c r="H60" s="18">
        <f t="shared" si="4"/>
        <v>-196.44</v>
      </c>
      <c r="I60" s="18">
        <f t="shared" si="5"/>
        <v>0</v>
      </c>
      <c r="J60" s="18">
        <f t="shared" si="1"/>
        <v>196.44</v>
      </c>
      <c r="K60" s="18">
        <f>MAX(K59,'All Trades'!S59)</f>
        <v>9302.4000000000051</v>
      </c>
      <c r="L60" s="18">
        <f>'All Trades'!S59</f>
        <v>9302.4000000000051</v>
      </c>
      <c r="M60" s="18">
        <f>MAX(0,K60-(L60+'All Trades'!Q60))</f>
        <v>321.71999999999935</v>
      </c>
    </row>
    <row r="61" spans="1:13" x14ac:dyDescent="0.25">
      <c r="A61" s="11">
        <f>'All Trades'!A61</f>
        <v>55</v>
      </c>
      <c r="B61" s="29">
        <f>YEAR('All Trades'!B61)</f>
        <v>2020</v>
      </c>
      <c r="C61" s="24">
        <f>DATE(YEAR('All Trades'!B61),MONTH('All Trades'!B61),1)</f>
        <v>43862</v>
      </c>
      <c r="D61" s="18">
        <f>'All Trades'!O61</f>
        <v>4.5599999999999996</v>
      </c>
      <c r="E61" s="18">
        <f t="shared" si="2"/>
        <v>2987.0799999999995</v>
      </c>
      <c r="F61" s="18">
        <f t="shared" si="3"/>
        <v>3178.9599999999996</v>
      </c>
      <c r="G61" s="18">
        <f t="shared" si="0"/>
        <v>191.88000000000011</v>
      </c>
      <c r="H61" s="18">
        <f t="shared" si="4"/>
        <v>-191.88</v>
      </c>
      <c r="I61" s="18">
        <f t="shared" si="5"/>
        <v>0</v>
      </c>
      <c r="J61" s="18">
        <f t="shared" si="1"/>
        <v>191.88</v>
      </c>
      <c r="K61" s="18">
        <f>MAX(K60,'All Trades'!S60)</f>
        <v>9302.4000000000051</v>
      </c>
      <c r="L61" s="18">
        <f>'All Trades'!S60</f>
        <v>9105.9600000000046</v>
      </c>
      <c r="M61" s="18">
        <f>MAX(0,K61-(L61+'All Trades'!Q61))</f>
        <v>203.15999999999985</v>
      </c>
    </row>
    <row r="62" spans="1:13" x14ac:dyDescent="0.25">
      <c r="A62" s="11">
        <f>'All Trades'!A62</f>
        <v>56</v>
      </c>
      <c r="B62" s="29">
        <f>YEAR('All Trades'!B62)</f>
        <v>2020</v>
      </c>
      <c r="C62" s="24">
        <f>DATE(YEAR('All Trades'!B62),MONTH('All Trades'!B62),1)</f>
        <v>43862</v>
      </c>
      <c r="D62" s="18">
        <f>'All Trades'!O62</f>
        <v>931.56</v>
      </c>
      <c r="E62" s="18">
        <f t="shared" si="2"/>
        <v>3918.6399999999994</v>
      </c>
      <c r="F62" s="18">
        <f t="shared" si="3"/>
        <v>3918.6399999999994</v>
      </c>
      <c r="G62" s="18">
        <f t="shared" si="0"/>
        <v>0</v>
      </c>
      <c r="H62" s="18">
        <f t="shared" si="4"/>
        <v>739.68</v>
      </c>
      <c r="I62" s="18">
        <f t="shared" si="5"/>
        <v>739.68</v>
      </c>
      <c r="J62" s="18">
        <f t="shared" si="1"/>
        <v>0</v>
      </c>
      <c r="K62" s="18">
        <f>MAX(K61,'All Trades'!S61)</f>
        <v>9302.4000000000051</v>
      </c>
      <c r="L62" s="18">
        <f>'All Trades'!S61</f>
        <v>9110.5200000000041</v>
      </c>
      <c r="M62" s="18">
        <f>MAX(0,K62-(L62+'All Trades'!Q62))</f>
        <v>240.60000000000036</v>
      </c>
    </row>
    <row r="63" spans="1:13" x14ac:dyDescent="0.25">
      <c r="A63" s="11">
        <f>'All Trades'!A63</f>
        <v>57</v>
      </c>
      <c r="B63" s="29">
        <f>YEAR('All Trades'!B63)</f>
        <v>2020</v>
      </c>
      <c r="C63" s="24">
        <f>DATE(YEAR('All Trades'!B63),MONTH('All Trades'!B63),1)</f>
        <v>43862</v>
      </c>
      <c r="D63" s="18">
        <f>'All Trades'!O63</f>
        <v>-202.44</v>
      </c>
      <c r="E63" s="18">
        <f t="shared" si="2"/>
        <v>3716.1999999999994</v>
      </c>
      <c r="F63" s="18">
        <f t="shared" si="3"/>
        <v>3918.6399999999994</v>
      </c>
      <c r="G63" s="18">
        <f t="shared" si="0"/>
        <v>202.44000000000005</v>
      </c>
      <c r="H63" s="18">
        <f t="shared" si="4"/>
        <v>537.24</v>
      </c>
      <c r="I63" s="18">
        <f t="shared" si="5"/>
        <v>739.68</v>
      </c>
      <c r="J63" s="18">
        <f t="shared" si="1"/>
        <v>202.43999999999994</v>
      </c>
      <c r="K63" s="18">
        <f>MAX(K62,'All Trades'!S62)</f>
        <v>10042.080000000004</v>
      </c>
      <c r="L63" s="18">
        <f>'All Trades'!S62</f>
        <v>10042.080000000004</v>
      </c>
      <c r="M63" s="18">
        <f>MAX(0,K63-(L63+'All Trades'!Q63))</f>
        <v>198.71999999999935</v>
      </c>
    </row>
    <row r="64" spans="1:13" x14ac:dyDescent="0.25">
      <c r="A64" s="11">
        <f>'All Trades'!A64</f>
        <v>58</v>
      </c>
      <c r="B64" s="29">
        <f>YEAR('All Trades'!B64)</f>
        <v>2020</v>
      </c>
      <c r="C64" s="24">
        <f>DATE(YEAR('All Trades'!B64),MONTH('All Trades'!B64),1)</f>
        <v>43862</v>
      </c>
      <c r="D64" s="18">
        <f>'All Trades'!O64</f>
        <v>-346.44</v>
      </c>
      <c r="E64" s="18">
        <f t="shared" si="2"/>
        <v>3369.7599999999993</v>
      </c>
      <c r="F64" s="18">
        <f t="shared" si="3"/>
        <v>3918.6399999999994</v>
      </c>
      <c r="G64" s="18">
        <f t="shared" si="0"/>
        <v>548.88000000000011</v>
      </c>
      <c r="H64" s="18">
        <f t="shared" si="4"/>
        <v>190.8</v>
      </c>
      <c r="I64" s="18">
        <f t="shared" si="5"/>
        <v>739.68</v>
      </c>
      <c r="J64" s="18">
        <f t="shared" si="1"/>
        <v>548.87999999999988</v>
      </c>
      <c r="K64" s="18">
        <f>MAX(K63,'All Trades'!S63)</f>
        <v>10042.080000000004</v>
      </c>
      <c r="L64" s="18">
        <f>'All Trades'!S63</f>
        <v>9839.6400000000031</v>
      </c>
      <c r="M64" s="18">
        <f>MAX(0,K64-(L64+'All Trades'!Q64))</f>
        <v>545.15999999999985</v>
      </c>
    </row>
    <row r="65" spans="1:13" x14ac:dyDescent="0.25">
      <c r="A65" s="11">
        <f>'All Trades'!A65</f>
        <v>59</v>
      </c>
      <c r="B65" s="29">
        <f>YEAR('All Trades'!B65)</f>
        <v>2020</v>
      </c>
      <c r="C65" s="24">
        <f>DATE(YEAR('All Trades'!B65),MONTH('All Trades'!B65),1)</f>
        <v>43862</v>
      </c>
      <c r="D65" s="18">
        <f>'All Trades'!O65</f>
        <v>430.56</v>
      </c>
      <c r="E65" s="18">
        <f t="shared" si="2"/>
        <v>3800.3199999999993</v>
      </c>
      <c r="F65" s="18">
        <f t="shared" si="3"/>
        <v>3918.6399999999994</v>
      </c>
      <c r="G65" s="18">
        <f t="shared" si="0"/>
        <v>118.32000000000016</v>
      </c>
      <c r="H65" s="18">
        <f t="shared" si="4"/>
        <v>621.36</v>
      </c>
      <c r="I65" s="18">
        <f t="shared" si="5"/>
        <v>739.68</v>
      </c>
      <c r="J65" s="18">
        <f t="shared" si="1"/>
        <v>118.31999999999994</v>
      </c>
      <c r="K65" s="18">
        <f>MAX(K64,'All Trades'!S64)</f>
        <v>10042.080000000004</v>
      </c>
      <c r="L65" s="18">
        <f>'All Trades'!S64</f>
        <v>9493.2000000000025</v>
      </c>
      <c r="M65" s="18">
        <f>MAX(0,K65-(L65+'All Trades'!Q65))</f>
        <v>867.60000000000036</v>
      </c>
    </row>
    <row r="66" spans="1:13" x14ac:dyDescent="0.25">
      <c r="A66" s="11">
        <f>'All Trades'!A66</f>
        <v>60</v>
      </c>
      <c r="B66" s="29">
        <f>YEAR('All Trades'!B66)</f>
        <v>2020</v>
      </c>
      <c r="C66" s="24">
        <f>DATE(YEAR('All Trades'!B66),MONTH('All Trades'!B66),1)</f>
        <v>43862</v>
      </c>
      <c r="D66" s="18">
        <f>'All Trades'!O66</f>
        <v>-324.48</v>
      </c>
      <c r="E66" s="18">
        <f t="shared" si="2"/>
        <v>3475.8399999999992</v>
      </c>
      <c r="F66" s="18">
        <f t="shared" si="3"/>
        <v>3918.6399999999994</v>
      </c>
      <c r="G66" s="18">
        <f t="shared" si="0"/>
        <v>442.80000000000018</v>
      </c>
      <c r="H66" s="18">
        <f t="shared" si="4"/>
        <v>296.88</v>
      </c>
      <c r="I66" s="18">
        <f t="shared" si="5"/>
        <v>739.68</v>
      </c>
      <c r="J66" s="18">
        <f t="shared" si="1"/>
        <v>442.79999999999995</v>
      </c>
      <c r="K66" s="18">
        <f>MAX(K65,'All Trades'!S65)</f>
        <v>10042.080000000004</v>
      </c>
      <c r="L66" s="18">
        <f>'All Trades'!S65</f>
        <v>9923.760000000002</v>
      </c>
      <c r="M66" s="18">
        <f>MAX(0,K66-(L66+'All Trades'!Q66))</f>
        <v>441.56000000000131</v>
      </c>
    </row>
    <row r="67" spans="1:13" x14ac:dyDescent="0.25">
      <c r="A67" s="11">
        <f>'All Trades'!A67</f>
        <v>61</v>
      </c>
      <c r="B67" s="29">
        <f>YEAR('All Trades'!B67)</f>
        <v>2020</v>
      </c>
      <c r="C67" s="24">
        <f>DATE(YEAR('All Trades'!B67),MONTH('All Trades'!B67),1)</f>
        <v>43891</v>
      </c>
      <c r="D67" s="18">
        <f>'All Trades'!O67</f>
        <v>679.56</v>
      </c>
      <c r="E67" s="18">
        <f t="shared" si="2"/>
        <v>4155.3999999999996</v>
      </c>
      <c r="F67" s="18">
        <f t="shared" si="3"/>
        <v>4155.3999999999996</v>
      </c>
      <c r="G67" s="18">
        <f t="shared" si="0"/>
        <v>0</v>
      </c>
      <c r="H67" s="18">
        <f t="shared" si="4"/>
        <v>679.56</v>
      </c>
      <c r="I67" s="18">
        <f t="shared" si="5"/>
        <v>679.56</v>
      </c>
      <c r="J67" s="18">
        <f t="shared" si="1"/>
        <v>0</v>
      </c>
      <c r="K67" s="18">
        <f>MAX(K66,'All Trades'!S66)</f>
        <v>10042.080000000004</v>
      </c>
      <c r="L67" s="18">
        <f>'All Trades'!S66</f>
        <v>9599.2800000000025</v>
      </c>
      <c r="M67" s="18">
        <f>MAX(0,K67-(L67+'All Trades'!Q67))</f>
        <v>1001.5200000000004</v>
      </c>
    </row>
    <row r="68" spans="1:13" x14ac:dyDescent="0.25">
      <c r="A68" s="11">
        <f>'All Trades'!A68</f>
        <v>62</v>
      </c>
      <c r="B68" s="29">
        <f>YEAR('All Trades'!B68)</f>
        <v>2020</v>
      </c>
      <c r="C68" s="24">
        <f>DATE(YEAR('All Trades'!B68),MONTH('All Trades'!B68),1)</f>
        <v>43891</v>
      </c>
      <c r="D68" s="18">
        <f>'All Trades'!O68</f>
        <v>610.52</v>
      </c>
      <c r="E68" s="18">
        <f t="shared" si="2"/>
        <v>4765.92</v>
      </c>
      <c r="F68" s="18">
        <f t="shared" si="3"/>
        <v>4765.92</v>
      </c>
      <c r="G68" s="18">
        <f t="shared" si="0"/>
        <v>0</v>
      </c>
      <c r="H68" s="18">
        <f t="shared" si="4"/>
        <v>1290.08</v>
      </c>
      <c r="I68" s="18">
        <f t="shared" si="5"/>
        <v>1290.08</v>
      </c>
      <c r="J68" s="18">
        <f t="shared" si="1"/>
        <v>0</v>
      </c>
      <c r="K68" s="18">
        <f>MAX(K67,'All Trades'!S67)</f>
        <v>10278.840000000002</v>
      </c>
      <c r="L68" s="18">
        <f>'All Trades'!S67</f>
        <v>10278.840000000002</v>
      </c>
      <c r="M68" s="18">
        <f>MAX(0,K68-(L68+'All Trades'!Q68))</f>
        <v>252.23999999999978</v>
      </c>
    </row>
    <row r="69" spans="1:13" x14ac:dyDescent="0.25">
      <c r="A69" s="11">
        <f>'All Trades'!A69</f>
        <v>63</v>
      </c>
      <c r="B69" s="29">
        <f>YEAR('All Trades'!B69)</f>
        <v>2020</v>
      </c>
      <c r="C69" s="24">
        <f>DATE(YEAR('All Trades'!B69),MONTH('All Trades'!B69),1)</f>
        <v>43891</v>
      </c>
      <c r="D69" s="18">
        <f>'All Trades'!O69</f>
        <v>-1786.44</v>
      </c>
      <c r="E69" s="18">
        <f t="shared" si="2"/>
        <v>2979.48</v>
      </c>
      <c r="F69" s="18">
        <f t="shared" si="3"/>
        <v>4765.92</v>
      </c>
      <c r="G69" s="18">
        <f t="shared" si="0"/>
        <v>1786.44</v>
      </c>
      <c r="H69" s="18">
        <f t="shared" si="4"/>
        <v>-496.36000000000013</v>
      </c>
      <c r="I69" s="18">
        <f t="shared" si="5"/>
        <v>1290.08</v>
      </c>
      <c r="J69" s="18">
        <f t="shared" si="1"/>
        <v>1786.44</v>
      </c>
      <c r="K69" s="18">
        <f>MAX(K68,'All Trades'!S68)</f>
        <v>10889.360000000002</v>
      </c>
      <c r="L69" s="18">
        <f>'All Trades'!S68</f>
        <v>10889.360000000002</v>
      </c>
      <c r="M69" s="18">
        <f>MAX(0,K69-(L69+'All Trades'!Q69))</f>
        <v>1782.7199999999993</v>
      </c>
    </row>
    <row r="70" spans="1:13" x14ac:dyDescent="0.25">
      <c r="A70" s="11">
        <f>'All Trades'!A70</f>
        <v>64</v>
      </c>
      <c r="B70" s="29">
        <f>YEAR('All Trades'!B70)</f>
        <v>2020</v>
      </c>
      <c r="C70" s="24">
        <f>DATE(YEAR('All Trades'!B70),MONTH('All Trades'!B70),1)</f>
        <v>43891</v>
      </c>
      <c r="D70" s="18">
        <f>'All Trades'!O70</f>
        <v>-640.44000000000005</v>
      </c>
      <c r="E70" s="18">
        <f t="shared" si="2"/>
        <v>2339.04</v>
      </c>
      <c r="F70" s="18">
        <f t="shared" si="3"/>
        <v>4765.92</v>
      </c>
      <c r="G70" s="18">
        <f t="shared" si="0"/>
        <v>2426.88</v>
      </c>
      <c r="H70" s="18">
        <f t="shared" si="4"/>
        <v>-1136.8000000000002</v>
      </c>
      <c r="I70" s="18">
        <f t="shared" si="5"/>
        <v>1290.08</v>
      </c>
      <c r="J70" s="18">
        <f t="shared" si="1"/>
        <v>2426.88</v>
      </c>
      <c r="K70" s="18">
        <f>MAX(K69,'All Trades'!S69)</f>
        <v>10889.360000000002</v>
      </c>
      <c r="L70" s="18">
        <f>'All Trades'!S69</f>
        <v>9102.9200000000019</v>
      </c>
      <c r="M70" s="18">
        <f>MAX(0,K70-(L70+'All Trades'!Q70))</f>
        <v>2423.16</v>
      </c>
    </row>
    <row r="71" spans="1:13" x14ac:dyDescent="0.25">
      <c r="A71" s="11">
        <f>'All Trades'!A71</f>
        <v>65</v>
      </c>
      <c r="B71" s="29">
        <f>YEAR('All Trades'!B71)</f>
        <v>2020</v>
      </c>
      <c r="C71" s="24">
        <f>DATE(YEAR('All Trades'!B71),MONTH('All Trades'!B71),1)</f>
        <v>43922</v>
      </c>
      <c r="D71" s="18">
        <f>'All Trades'!O71</f>
        <v>919.56</v>
      </c>
      <c r="E71" s="18">
        <f t="shared" si="2"/>
        <v>3258.6</v>
      </c>
      <c r="F71" s="18">
        <f t="shared" si="3"/>
        <v>4765.92</v>
      </c>
      <c r="G71" s="18">
        <f t="shared" ref="G71:G134" si="6">F71-E71</f>
        <v>1507.3200000000002</v>
      </c>
      <c r="H71" s="18">
        <f t="shared" si="4"/>
        <v>919.56</v>
      </c>
      <c r="I71" s="18">
        <f t="shared" si="5"/>
        <v>919.56</v>
      </c>
      <c r="J71" s="18">
        <f t="shared" ref="J71:J134" si="7">I71-H71</f>
        <v>0</v>
      </c>
      <c r="K71" s="18">
        <f>MAX(K70,'All Trades'!S70)</f>
        <v>10889.360000000002</v>
      </c>
      <c r="L71" s="18">
        <f>'All Trades'!S70</f>
        <v>8462.4800000000014</v>
      </c>
      <c r="M71" s="18">
        <f>MAX(0,K71-(L71+'All Trades'!Q71))</f>
        <v>2670.6000000000004</v>
      </c>
    </row>
    <row r="72" spans="1:13" x14ac:dyDescent="0.25">
      <c r="A72" s="11">
        <f>'All Trades'!A72</f>
        <v>66</v>
      </c>
      <c r="B72" s="29">
        <f>YEAR('All Trades'!B72)</f>
        <v>2020</v>
      </c>
      <c r="C72" s="24">
        <f>DATE(YEAR('All Trades'!B72),MONTH('All Trades'!B72),1)</f>
        <v>43922</v>
      </c>
      <c r="D72" s="18">
        <f>'All Trades'!O72</f>
        <v>-166.96</v>
      </c>
      <c r="E72" s="18">
        <f t="shared" ref="E72:E135" si="8">IF(B72&lt;&gt;B71,D72,E71+D72)</f>
        <v>3091.64</v>
      </c>
      <c r="F72" s="18">
        <f t="shared" ref="F72:F135" si="9">IF(B72&lt;&gt;B71,MAX(0,E72),MAX(F71,E72))</f>
        <v>4765.92</v>
      </c>
      <c r="G72" s="18">
        <f t="shared" si="6"/>
        <v>1674.2800000000002</v>
      </c>
      <c r="H72" s="18">
        <f t="shared" ref="H72:H135" si="10">IF(C72&lt;&gt;C71,D72,H71+D72)</f>
        <v>752.59999999999991</v>
      </c>
      <c r="I72" s="18">
        <f t="shared" ref="I72:I135" si="11">IF(C72&lt;&gt;C71,MAX(0,H72),MAX(I71,H72))</f>
        <v>919.56</v>
      </c>
      <c r="J72" s="18">
        <f t="shared" si="7"/>
        <v>166.96000000000004</v>
      </c>
      <c r="K72" s="18">
        <f>MAX(K71,'All Trades'!S71)</f>
        <v>10889.360000000002</v>
      </c>
      <c r="L72" s="18">
        <f>'All Trades'!S71</f>
        <v>9382.0400000000009</v>
      </c>
      <c r="M72" s="18">
        <f>MAX(0,K72-(L72+'All Trades'!Q72))</f>
        <v>1671.8000000000011</v>
      </c>
    </row>
    <row r="73" spans="1:13" x14ac:dyDescent="0.25">
      <c r="A73" s="11">
        <f>'All Trades'!A73</f>
        <v>67</v>
      </c>
      <c r="B73" s="29">
        <f>YEAR('All Trades'!B73)</f>
        <v>2020</v>
      </c>
      <c r="C73" s="24">
        <f>DATE(YEAR('All Trades'!B73),MONTH('All Trades'!B73),1)</f>
        <v>43922</v>
      </c>
      <c r="D73" s="18">
        <f>'All Trades'!O73</f>
        <v>-256.44</v>
      </c>
      <c r="E73" s="18">
        <f t="shared" si="8"/>
        <v>2835.2</v>
      </c>
      <c r="F73" s="18">
        <f t="shared" si="9"/>
        <v>4765.92</v>
      </c>
      <c r="G73" s="18">
        <f t="shared" si="6"/>
        <v>1930.7200000000003</v>
      </c>
      <c r="H73" s="18">
        <f t="shared" si="10"/>
        <v>496.15999999999991</v>
      </c>
      <c r="I73" s="18">
        <f t="shared" si="11"/>
        <v>919.56</v>
      </c>
      <c r="J73" s="18">
        <f t="shared" si="7"/>
        <v>423.40000000000003</v>
      </c>
      <c r="K73" s="18">
        <f>MAX(K72,'All Trades'!S72)</f>
        <v>10889.360000000002</v>
      </c>
      <c r="L73" s="18">
        <f>'All Trades'!S72</f>
        <v>9215.0800000000017</v>
      </c>
      <c r="M73" s="18">
        <f>MAX(0,K73-(L73+'All Trades'!Q73))</f>
        <v>1927</v>
      </c>
    </row>
    <row r="74" spans="1:13" x14ac:dyDescent="0.25">
      <c r="A74" s="11">
        <f>'All Trades'!A74</f>
        <v>68</v>
      </c>
      <c r="B74" s="29">
        <f>YEAR('All Trades'!B74)</f>
        <v>2020</v>
      </c>
      <c r="C74" s="24">
        <f>DATE(YEAR('All Trades'!B74),MONTH('All Trades'!B74),1)</f>
        <v>43922</v>
      </c>
      <c r="D74" s="18">
        <f>'All Trades'!O74</f>
        <v>-973.44</v>
      </c>
      <c r="E74" s="18">
        <f t="shared" si="8"/>
        <v>1861.7599999999998</v>
      </c>
      <c r="F74" s="18">
        <f t="shared" si="9"/>
        <v>4765.92</v>
      </c>
      <c r="G74" s="18">
        <f t="shared" si="6"/>
        <v>2904.1600000000003</v>
      </c>
      <c r="H74" s="18">
        <f t="shared" si="10"/>
        <v>-477.28000000000014</v>
      </c>
      <c r="I74" s="18">
        <f t="shared" si="11"/>
        <v>919.56</v>
      </c>
      <c r="J74" s="18">
        <f t="shared" si="7"/>
        <v>1396.8400000000001</v>
      </c>
      <c r="K74" s="18">
        <f>MAX(K73,'All Trades'!S73)</f>
        <v>10889.360000000002</v>
      </c>
      <c r="L74" s="18">
        <f>'All Trades'!S73</f>
        <v>8958.6400000000012</v>
      </c>
      <c r="M74" s="18">
        <f>MAX(0,K74-(L74+'All Trades'!Q74))</f>
        <v>2900.4400000000014</v>
      </c>
    </row>
    <row r="75" spans="1:13" x14ac:dyDescent="0.25">
      <c r="A75" s="11">
        <f>'All Trades'!A75</f>
        <v>69</v>
      </c>
      <c r="B75" s="29">
        <f>YEAR('All Trades'!B75)</f>
        <v>2020</v>
      </c>
      <c r="C75" s="24">
        <f>DATE(YEAR('All Trades'!B75),MONTH('All Trades'!B75),1)</f>
        <v>43922</v>
      </c>
      <c r="D75" s="18">
        <f>'All Trades'!O75</f>
        <v>790.56</v>
      </c>
      <c r="E75" s="18">
        <f t="shared" si="8"/>
        <v>2652.3199999999997</v>
      </c>
      <c r="F75" s="18">
        <f t="shared" si="9"/>
        <v>4765.92</v>
      </c>
      <c r="G75" s="18">
        <f t="shared" si="6"/>
        <v>2113.6000000000004</v>
      </c>
      <c r="H75" s="18">
        <f t="shared" si="10"/>
        <v>313.2799999999998</v>
      </c>
      <c r="I75" s="18">
        <f t="shared" si="11"/>
        <v>919.56</v>
      </c>
      <c r="J75" s="18">
        <f t="shared" si="7"/>
        <v>606.2800000000002</v>
      </c>
      <c r="K75" s="18">
        <f>MAX(K74,'All Trades'!S74)</f>
        <v>10889.360000000002</v>
      </c>
      <c r="L75" s="18">
        <f>'All Trades'!S74</f>
        <v>7985.2000000000007</v>
      </c>
      <c r="M75" s="18">
        <f>MAX(0,K75-(L75+'All Trades'!Q75))</f>
        <v>3486.8800000000019</v>
      </c>
    </row>
    <row r="76" spans="1:13" x14ac:dyDescent="0.25">
      <c r="A76" s="11">
        <f>'All Trades'!A76</f>
        <v>70</v>
      </c>
      <c r="B76" s="29">
        <f>YEAR('All Trades'!B76)</f>
        <v>2020</v>
      </c>
      <c r="C76" s="24">
        <f>DATE(YEAR('All Trades'!B76),MONTH('All Trades'!B76),1)</f>
        <v>43922</v>
      </c>
      <c r="D76" s="18">
        <f>'All Trades'!O76</f>
        <v>-349.44</v>
      </c>
      <c r="E76" s="18">
        <f t="shared" si="8"/>
        <v>2302.8799999999997</v>
      </c>
      <c r="F76" s="18">
        <f t="shared" si="9"/>
        <v>4765.92</v>
      </c>
      <c r="G76" s="18">
        <f t="shared" si="6"/>
        <v>2463.0400000000004</v>
      </c>
      <c r="H76" s="18">
        <f t="shared" si="10"/>
        <v>-36.160000000000196</v>
      </c>
      <c r="I76" s="18">
        <f t="shared" si="11"/>
        <v>919.56</v>
      </c>
      <c r="J76" s="18">
        <f t="shared" si="7"/>
        <v>955.72000000000014</v>
      </c>
      <c r="K76" s="18">
        <f>MAX(K75,'All Trades'!S75)</f>
        <v>10889.360000000002</v>
      </c>
      <c r="L76" s="18">
        <f>'All Trades'!S75</f>
        <v>8775.76</v>
      </c>
      <c r="M76" s="18">
        <f>MAX(0,K76-(L76+'All Trades'!Q76))</f>
        <v>2459.3200000000015</v>
      </c>
    </row>
    <row r="77" spans="1:13" x14ac:dyDescent="0.25">
      <c r="A77" s="11">
        <f>'All Trades'!A77</f>
        <v>71</v>
      </c>
      <c r="B77" s="29">
        <f>YEAR('All Trades'!B77)</f>
        <v>2020</v>
      </c>
      <c r="C77" s="24">
        <f>DATE(YEAR('All Trades'!B77),MONTH('All Trades'!B77),1)</f>
        <v>43922</v>
      </c>
      <c r="D77" s="18">
        <f>'All Trades'!O77</f>
        <v>604.55999999999995</v>
      </c>
      <c r="E77" s="18">
        <f t="shared" si="8"/>
        <v>2907.4399999999996</v>
      </c>
      <c r="F77" s="18">
        <f t="shared" si="9"/>
        <v>4765.92</v>
      </c>
      <c r="G77" s="18">
        <f t="shared" si="6"/>
        <v>1858.4800000000005</v>
      </c>
      <c r="H77" s="18">
        <f t="shared" si="10"/>
        <v>568.39999999999975</v>
      </c>
      <c r="I77" s="18">
        <f t="shared" si="11"/>
        <v>919.56</v>
      </c>
      <c r="J77" s="18">
        <f t="shared" si="7"/>
        <v>351.1600000000002</v>
      </c>
      <c r="K77" s="18">
        <f>MAX(K76,'All Trades'!S76)</f>
        <v>10889.360000000002</v>
      </c>
      <c r="L77" s="18">
        <f>'All Trades'!S76</f>
        <v>8426.32</v>
      </c>
      <c r="M77" s="18">
        <f>MAX(0,K77-(L77+'All Trades'!Q77))</f>
        <v>3096.7600000000029</v>
      </c>
    </row>
    <row r="78" spans="1:13" x14ac:dyDescent="0.25">
      <c r="A78" s="11">
        <f>'All Trades'!A78</f>
        <v>72</v>
      </c>
      <c r="B78" s="29">
        <f>YEAR('All Trades'!B78)</f>
        <v>2020</v>
      </c>
      <c r="C78" s="24">
        <f>DATE(YEAR('All Trades'!B78),MONTH('All Trades'!B78),1)</f>
        <v>43922</v>
      </c>
      <c r="D78" s="18">
        <f>'All Trades'!O78</f>
        <v>829.56</v>
      </c>
      <c r="E78" s="18">
        <f t="shared" si="8"/>
        <v>3736.9999999999995</v>
      </c>
      <c r="F78" s="18">
        <f t="shared" si="9"/>
        <v>4765.92</v>
      </c>
      <c r="G78" s="18">
        <f t="shared" si="6"/>
        <v>1028.9200000000005</v>
      </c>
      <c r="H78" s="18">
        <f t="shared" si="10"/>
        <v>1397.9599999999996</v>
      </c>
      <c r="I78" s="18">
        <f t="shared" si="11"/>
        <v>1397.9599999999996</v>
      </c>
      <c r="J78" s="18">
        <f t="shared" si="7"/>
        <v>0</v>
      </c>
      <c r="K78" s="18">
        <f>MAX(K77,'All Trades'!S77)</f>
        <v>10889.360000000002</v>
      </c>
      <c r="L78" s="18">
        <f>'All Trades'!S77</f>
        <v>9030.8799999999992</v>
      </c>
      <c r="M78" s="18">
        <f>MAX(0,K78-(L78+'All Trades'!Q78))</f>
        <v>2045.2000000000025</v>
      </c>
    </row>
    <row r="79" spans="1:13" x14ac:dyDescent="0.25">
      <c r="A79" s="11">
        <f>'All Trades'!A79</f>
        <v>73</v>
      </c>
      <c r="B79" s="29">
        <f>YEAR('All Trades'!B79)</f>
        <v>2020</v>
      </c>
      <c r="C79" s="24">
        <f>DATE(YEAR('All Trades'!B79),MONTH('All Trades'!B79),1)</f>
        <v>43922</v>
      </c>
      <c r="D79" s="18">
        <f>'All Trades'!O79</f>
        <v>332.52</v>
      </c>
      <c r="E79" s="18">
        <f t="shared" si="8"/>
        <v>4069.5199999999995</v>
      </c>
      <c r="F79" s="18">
        <f t="shared" si="9"/>
        <v>4765.92</v>
      </c>
      <c r="G79" s="18">
        <f t="shared" si="6"/>
        <v>696.40000000000055</v>
      </c>
      <c r="H79" s="18">
        <f t="shared" si="10"/>
        <v>1730.4799999999996</v>
      </c>
      <c r="I79" s="18">
        <f t="shared" si="11"/>
        <v>1730.4799999999996</v>
      </c>
      <c r="J79" s="18">
        <f t="shared" si="7"/>
        <v>0</v>
      </c>
      <c r="K79" s="18">
        <f>MAX(K78,'All Trades'!S78)</f>
        <v>10889.360000000002</v>
      </c>
      <c r="L79" s="18">
        <f>'All Trades'!S78</f>
        <v>9860.4399999999987</v>
      </c>
      <c r="M79" s="18">
        <f>MAX(0,K79-(L79+'All Trades'!Q79))</f>
        <v>1044.1600000000035</v>
      </c>
    </row>
    <row r="80" spans="1:13" x14ac:dyDescent="0.25">
      <c r="A80" s="11">
        <f>'All Trades'!A80</f>
        <v>74</v>
      </c>
      <c r="B80" s="29">
        <f>YEAR('All Trades'!B80)</f>
        <v>2020</v>
      </c>
      <c r="C80" s="24">
        <f>DATE(YEAR('All Trades'!B80),MONTH('All Trades'!B80),1)</f>
        <v>43922</v>
      </c>
      <c r="D80" s="18">
        <f>'All Trades'!O80</f>
        <v>331.56</v>
      </c>
      <c r="E80" s="18">
        <f t="shared" si="8"/>
        <v>4401.08</v>
      </c>
      <c r="F80" s="18">
        <f t="shared" si="9"/>
        <v>4765.92</v>
      </c>
      <c r="G80" s="18">
        <f t="shared" si="6"/>
        <v>364.84000000000015</v>
      </c>
      <c r="H80" s="18">
        <f t="shared" si="10"/>
        <v>2062.0399999999995</v>
      </c>
      <c r="I80" s="18">
        <f t="shared" si="11"/>
        <v>2062.0399999999995</v>
      </c>
      <c r="J80" s="18">
        <f t="shared" si="7"/>
        <v>0</v>
      </c>
      <c r="K80" s="18">
        <f>MAX(K79,'All Trades'!S79)</f>
        <v>10889.360000000002</v>
      </c>
      <c r="L80" s="18">
        <f>'All Trades'!S79</f>
        <v>10192.959999999999</v>
      </c>
      <c r="M80" s="18">
        <f>MAX(0,K80-(L80+'All Trades'!Q80))</f>
        <v>859.12000000000262</v>
      </c>
    </row>
    <row r="81" spans="1:13" x14ac:dyDescent="0.25">
      <c r="A81" s="11">
        <f>'All Trades'!A81</f>
        <v>75</v>
      </c>
      <c r="B81" s="29">
        <f>YEAR('All Trades'!B81)</f>
        <v>2020</v>
      </c>
      <c r="C81" s="24">
        <f>DATE(YEAR('All Trades'!B81),MONTH('All Trades'!B81),1)</f>
        <v>43922</v>
      </c>
      <c r="D81" s="18">
        <f>'All Trades'!O81</f>
        <v>-973.44</v>
      </c>
      <c r="E81" s="18">
        <f t="shared" si="8"/>
        <v>3427.64</v>
      </c>
      <c r="F81" s="18">
        <f t="shared" si="9"/>
        <v>4765.92</v>
      </c>
      <c r="G81" s="18">
        <f t="shared" si="6"/>
        <v>1338.2800000000002</v>
      </c>
      <c r="H81" s="18">
        <f t="shared" si="10"/>
        <v>1088.5999999999995</v>
      </c>
      <c r="I81" s="18">
        <f t="shared" si="11"/>
        <v>2062.0399999999995</v>
      </c>
      <c r="J81" s="18">
        <f t="shared" si="7"/>
        <v>973.44</v>
      </c>
      <c r="K81" s="18">
        <f>MAX(K80,'All Trades'!S80)</f>
        <v>10889.360000000002</v>
      </c>
      <c r="L81" s="18">
        <f>'All Trades'!S80</f>
        <v>10524.519999999999</v>
      </c>
      <c r="M81" s="18">
        <f>MAX(0,K81-(L81+'All Trades'!Q81))</f>
        <v>1334.5600000000031</v>
      </c>
    </row>
    <row r="82" spans="1:13" x14ac:dyDescent="0.25">
      <c r="A82" s="11">
        <f>'All Trades'!A82</f>
        <v>76</v>
      </c>
      <c r="B82" s="29">
        <f>YEAR('All Trades'!B82)</f>
        <v>2020</v>
      </c>
      <c r="C82" s="24">
        <f>DATE(YEAR('All Trades'!B82),MONTH('All Trades'!B82),1)</f>
        <v>43922</v>
      </c>
      <c r="D82" s="18">
        <f>'All Trades'!O82</f>
        <v>-346.44</v>
      </c>
      <c r="E82" s="18">
        <f t="shared" si="8"/>
        <v>3081.2</v>
      </c>
      <c r="F82" s="18">
        <f t="shared" si="9"/>
        <v>4765.92</v>
      </c>
      <c r="G82" s="18">
        <f t="shared" si="6"/>
        <v>1684.7200000000003</v>
      </c>
      <c r="H82" s="18">
        <f t="shared" si="10"/>
        <v>742.1599999999994</v>
      </c>
      <c r="I82" s="18">
        <f t="shared" si="11"/>
        <v>2062.0399999999995</v>
      </c>
      <c r="J82" s="18">
        <f t="shared" si="7"/>
        <v>1319.88</v>
      </c>
      <c r="K82" s="18">
        <f>MAX(K81,'All Trades'!S81)</f>
        <v>10889.360000000002</v>
      </c>
      <c r="L82" s="18">
        <f>'All Trades'!S81</f>
        <v>9551.0799999999981</v>
      </c>
      <c r="M82" s="18">
        <f>MAX(0,K82-(L82+'All Trades'!Q82))</f>
        <v>1681.0000000000036</v>
      </c>
    </row>
    <row r="83" spans="1:13" x14ac:dyDescent="0.25">
      <c r="A83" s="11">
        <f>'All Trades'!A83</f>
        <v>77</v>
      </c>
      <c r="B83" s="29">
        <f>YEAR('All Trades'!B83)</f>
        <v>2020</v>
      </c>
      <c r="C83" s="24">
        <f>DATE(YEAR('All Trades'!B83),MONTH('All Trades'!B83),1)</f>
        <v>43922</v>
      </c>
      <c r="D83" s="18">
        <f>'All Trades'!O83</f>
        <v>406.56</v>
      </c>
      <c r="E83" s="18">
        <f t="shared" si="8"/>
        <v>3487.7599999999998</v>
      </c>
      <c r="F83" s="18">
        <f t="shared" si="9"/>
        <v>4765.92</v>
      </c>
      <c r="G83" s="18">
        <f t="shared" si="6"/>
        <v>1278.1600000000003</v>
      </c>
      <c r="H83" s="18">
        <f t="shared" si="10"/>
        <v>1148.7199999999993</v>
      </c>
      <c r="I83" s="18">
        <f t="shared" si="11"/>
        <v>2062.0399999999995</v>
      </c>
      <c r="J83" s="18">
        <f t="shared" si="7"/>
        <v>913.32000000000016</v>
      </c>
      <c r="K83" s="18">
        <f>MAX(K82,'All Trades'!S82)</f>
        <v>10889.360000000002</v>
      </c>
      <c r="L83" s="18">
        <f>'All Trades'!S82</f>
        <v>9204.6399999999976</v>
      </c>
      <c r="M83" s="18">
        <f>MAX(0,K83-(L83+'All Trades'!Q83))</f>
        <v>1835.4400000000041</v>
      </c>
    </row>
    <row r="84" spans="1:13" x14ac:dyDescent="0.25">
      <c r="A84" s="11">
        <f>'All Trades'!A84</f>
        <v>78</v>
      </c>
      <c r="B84" s="29">
        <f>YEAR('All Trades'!B84)</f>
        <v>2020</v>
      </c>
      <c r="C84" s="24">
        <f>DATE(YEAR('All Trades'!B84),MONTH('All Trades'!B84),1)</f>
        <v>43922</v>
      </c>
      <c r="D84" s="18">
        <f>'All Trades'!O84</f>
        <v>-324.48</v>
      </c>
      <c r="E84" s="18">
        <f t="shared" si="8"/>
        <v>3163.2799999999997</v>
      </c>
      <c r="F84" s="18">
        <f t="shared" si="9"/>
        <v>4765.92</v>
      </c>
      <c r="G84" s="18">
        <f t="shared" si="6"/>
        <v>1602.6400000000003</v>
      </c>
      <c r="H84" s="18">
        <f t="shared" si="10"/>
        <v>824.23999999999933</v>
      </c>
      <c r="I84" s="18">
        <f t="shared" si="11"/>
        <v>2062.0399999999995</v>
      </c>
      <c r="J84" s="18">
        <f t="shared" si="7"/>
        <v>1237.8000000000002</v>
      </c>
      <c r="K84" s="18">
        <f>MAX(K83,'All Trades'!S83)</f>
        <v>10889.360000000002</v>
      </c>
      <c r="L84" s="18">
        <f>'All Trades'!S83</f>
        <v>9611.1999999999971</v>
      </c>
      <c r="M84" s="18">
        <f>MAX(0,K84-(L84+'All Trades'!Q84))</f>
        <v>1601.4000000000051</v>
      </c>
    </row>
    <row r="85" spans="1:13" x14ac:dyDescent="0.25">
      <c r="A85" s="11">
        <f>'All Trades'!A85</f>
        <v>79</v>
      </c>
      <c r="B85" s="29">
        <f>YEAR('All Trades'!B85)</f>
        <v>2020</v>
      </c>
      <c r="C85" s="24">
        <f>DATE(YEAR('All Trades'!B85),MONTH('All Trades'!B85),1)</f>
        <v>43922</v>
      </c>
      <c r="D85" s="18">
        <f>'All Trades'!O85</f>
        <v>43.56</v>
      </c>
      <c r="E85" s="18">
        <f t="shared" si="8"/>
        <v>3206.8399999999997</v>
      </c>
      <c r="F85" s="18">
        <f t="shared" si="9"/>
        <v>4765.92</v>
      </c>
      <c r="G85" s="18">
        <f t="shared" si="6"/>
        <v>1559.0800000000004</v>
      </c>
      <c r="H85" s="18">
        <f t="shared" si="10"/>
        <v>867.79999999999927</v>
      </c>
      <c r="I85" s="18">
        <f t="shared" si="11"/>
        <v>2062.0399999999995</v>
      </c>
      <c r="J85" s="18">
        <f t="shared" si="7"/>
        <v>1194.2400000000002</v>
      </c>
      <c r="K85" s="18">
        <f>MAX(K84,'All Trades'!S84)</f>
        <v>10889.360000000002</v>
      </c>
      <c r="L85" s="18">
        <f>'All Trades'!S84</f>
        <v>9286.7199999999975</v>
      </c>
      <c r="M85" s="18">
        <f>MAX(0,K85-(L85+'All Trades'!Q85))</f>
        <v>1609.3600000000042</v>
      </c>
    </row>
    <row r="86" spans="1:13" x14ac:dyDescent="0.25">
      <c r="A86" s="11">
        <f>'All Trades'!A86</f>
        <v>80</v>
      </c>
      <c r="B86" s="29">
        <f>YEAR('All Trades'!B86)</f>
        <v>2020</v>
      </c>
      <c r="C86" s="24">
        <f>DATE(YEAR('All Trades'!B86),MONTH('All Trades'!B86),1)</f>
        <v>43952</v>
      </c>
      <c r="D86" s="18">
        <f>'All Trades'!O86</f>
        <v>1033.56</v>
      </c>
      <c r="E86" s="18">
        <f t="shared" si="8"/>
        <v>4240.3999999999996</v>
      </c>
      <c r="F86" s="18">
        <f t="shared" si="9"/>
        <v>4765.92</v>
      </c>
      <c r="G86" s="18">
        <f t="shared" si="6"/>
        <v>525.52000000000044</v>
      </c>
      <c r="H86" s="18">
        <f t="shared" si="10"/>
        <v>1033.56</v>
      </c>
      <c r="I86" s="18">
        <f t="shared" si="11"/>
        <v>1033.56</v>
      </c>
      <c r="J86" s="18">
        <f t="shared" si="7"/>
        <v>0</v>
      </c>
      <c r="K86" s="18">
        <f>MAX(K85,'All Trades'!S85)</f>
        <v>10889.360000000002</v>
      </c>
      <c r="L86" s="18">
        <f>'All Trades'!S85</f>
        <v>9330.279999999997</v>
      </c>
      <c r="M86" s="18">
        <f>MAX(0,K86-(L86+'All Trades'!Q86))</f>
        <v>1775.8000000000047</v>
      </c>
    </row>
    <row r="87" spans="1:13" x14ac:dyDescent="0.25">
      <c r="A87" s="11">
        <f>'All Trades'!A87</f>
        <v>81</v>
      </c>
      <c r="B87" s="29">
        <f>YEAR('All Trades'!B87)</f>
        <v>2020</v>
      </c>
      <c r="C87" s="24">
        <f>DATE(YEAR('All Trades'!B87),MONTH('All Trades'!B87),1)</f>
        <v>43952</v>
      </c>
      <c r="D87" s="18">
        <f>'All Trades'!O87</f>
        <v>-772.4</v>
      </c>
      <c r="E87" s="18">
        <f t="shared" si="8"/>
        <v>3467.9999999999995</v>
      </c>
      <c r="F87" s="18">
        <f t="shared" si="9"/>
        <v>4765.92</v>
      </c>
      <c r="G87" s="18">
        <f t="shared" si="6"/>
        <v>1297.9200000000005</v>
      </c>
      <c r="H87" s="18">
        <f t="shared" si="10"/>
        <v>261.15999999999997</v>
      </c>
      <c r="I87" s="18">
        <f t="shared" si="11"/>
        <v>1033.56</v>
      </c>
      <c r="J87" s="18">
        <f t="shared" si="7"/>
        <v>772.4</v>
      </c>
      <c r="K87" s="18">
        <f>MAX(K86,'All Trades'!S86)</f>
        <v>10889.360000000002</v>
      </c>
      <c r="L87" s="18">
        <f>'All Trades'!S86</f>
        <v>10363.839999999997</v>
      </c>
      <c r="M87" s="18">
        <f>MAX(0,K87-(L87+'All Trades'!Q87))</f>
        <v>1911.7200000000066</v>
      </c>
    </row>
    <row r="88" spans="1:13" x14ac:dyDescent="0.25">
      <c r="A88" s="11">
        <f>'All Trades'!A88</f>
        <v>82</v>
      </c>
      <c r="B88" s="29">
        <f>YEAR('All Trades'!B88)</f>
        <v>2020</v>
      </c>
      <c r="C88" s="24">
        <f>DATE(YEAR('All Trades'!B88),MONTH('All Trades'!B88),1)</f>
        <v>43952</v>
      </c>
      <c r="D88" s="18">
        <f>'All Trades'!O88</f>
        <v>-973.44</v>
      </c>
      <c r="E88" s="18">
        <f t="shared" si="8"/>
        <v>2494.5599999999995</v>
      </c>
      <c r="F88" s="18">
        <f t="shared" si="9"/>
        <v>4765.92</v>
      </c>
      <c r="G88" s="18">
        <f t="shared" si="6"/>
        <v>2271.3600000000006</v>
      </c>
      <c r="H88" s="18">
        <f t="shared" si="10"/>
        <v>-712.28000000000009</v>
      </c>
      <c r="I88" s="18">
        <f t="shared" si="11"/>
        <v>1033.56</v>
      </c>
      <c r="J88" s="18">
        <f t="shared" si="7"/>
        <v>1745.8400000000001</v>
      </c>
      <c r="K88" s="18">
        <f>MAX(K87,'All Trades'!S87)</f>
        <v>10889.360000000002</v>
      </c>
      <c r="L88" s="18">
        <f>'All Trades'!S87</f>
        <v>9591.4399999999969</v>
      </c>
      <c r="M88" s="18">
        <f>MAX(0,K88-(L88+'All Trades'!Q88))</f>
        <v>2267.6400000000049</v>
      </c>
    </row>
    <row r="89" spans="1:13" x14ac:dyDescent="0.25">
      <c r="A89" s="11">
        <f>'All Trades'!A89</f>
        <v>83</v>
      </c>
      <c r="B89" s="29">
        <f>YEAR('All Trades'!B89)</f>
        <v>2020</v>
      </c>
      <c r="C89" s="24">
        <f>DATE(YEAR('All Trades'!B89),MONTH('All Trades'!B89),1)</f>
        <v>43952</v>
      </c>
      <c r="D89" s="18">
        <f>'All Trades'!O89</f>
        <v>-307.39999999999998</v>
      </c>
      <c r="E89" s="18">
        <f t="shared" si="8"/>
        <v>2187.1599999999994</v>
      </c>
      <c r="F89" s="18">
        <f t="shared" si="9"/>
        <v>4765.92</v>
      </c>
      <c r="G89" s="18">
        <f t="shared" si="6"/>
        <v>2578.7600000000007</v>
      </c>
      <c r="H89" s="18">
        <f t="shared" si="10"/>
        <v>-1019.6800000000001</v>
      </c>
      <c r="I89" s="18">
        <f t="shared" si="11"/>
        <v>1033.56</v>
      </c>
      <c r="J89" s="18">
        <f t="shared" si="7"/>
        <v>2053.2399999999998</v>
      </c>
      <c r="K89" s="18">
        <f>MAX(K88,'All Trades'!S88)</f>
        <v>10889.360000000002</v>
      </c>
      <c r="L89" s="18">
        <f>'All Trades'!S88</f>
        <v>8617.9999999999964</v>
      </c>
      <c r="M89" s="18">
        <f>MAX(0,K89-(L89+'All Trades'!Q89))</f>
        <v>3162.5600000000059</v>
      </c>
    </row>
    <row r="90" spans="1:13" x14ac:dyDescent="0.25">
      <c r="A90" s="11">
        <f>'All Trades'!A90</f>
        <v>84</v>
      </c>
      <c r="B90" s="29">
        <f>YEAR('All Trades'!B90)</f>
        <v>2020</v>
      </c>
      <c r="C90" s="24">
        <f>DATE(YEAR('All Trades'!B90),MONTH('All Trades'!B90),1)</f>
        <v>43952</v>
      </c>
      <c r="D90" s="18">
        <f>'All Trades'!O90</f>
        <v>-1622.4</v>
      </c>
      <c r="E90" s="18">
        <f t="shared" si="8"/>
        <v>564.75999999999931</v>
      </c>
      <c r="F90" s="18">
        <f t="shared" si="9"/>
        <v>4765.92</v>
      </c>
      <c r="G90" s="18">
        <f t="shared" si="6"/>
        <v>4201.1600000000008</v>
      </c>
      <c r="H90" s="18">
        <f t="shared" si="10"/>
        <v>-2642.08</v>
      </c>
      <c r="I90" s="18">
        <f t="shared" si="11"/>
        <v>1033.56</v>
      </c>
      <c r="J90" s="18">
        <f t="shared" si="7"/>
        <v>3675.64</v>
      </c>
      <c r="K90" s="18">
        <f>MAX(K89,'All Trades'!S89)</f>
        <v>10889.360000000002</v>
      </c>
      <c r="L90" s="18">
        <f>'All Trades'!S89</f>
        <v>8310.5999999999967</v>
      </c>
      <c r="M90" s="18">
        <f>MAX(0,K90-(L90+'All Trades'!Q90))</f>
        <v>4194.9600000000055</v>
      </c>
    </row>
    <row r="91" spans="1:13" x14ac:dyDescent="0.25">
      <c r="A91" s="11">
        <f>'All Trades'!A91</f>
        <v>85</v>
      </c>
      <c r="B91" s="29">
        <f>YEAR('All Trades'!B91)</f>
        <v>2020</v>
      </c>
      <c r="C91" s="24">
        <f>DATE(YEAR('All Trades'!B91),MONTH('All Trades'!B91),1)</f>
        <v>43952</v>
      </c>
      <c r="D91" s="18">
        <f>'All Trades'!O91</f>
        <v>332.6</v>
      </c>
      <c r="E91" s="18">
        <f t="shared" si="8"/>
        <v>897.35999999999933</v>
      </c>
      <c r="F91" s="18">
        <f t="shared" si="9"/>
        <v>4765.92</v>
      </c>
      <c r="G91" s="18">
        <f t="shared" si="6"/>
        <v>3868.5600000000009</v>
      </c>
      <c r="H91" s="18">
        <f t="shared" si="10"/>
        <v>-2309.48</v>
      </c>
      <c r="I91" s="18">
        <f t="shared" si="11"/>
        <v>1033.56</v>
      </c>
      <c r="J91" s="18">
        <f t="shared" si="7"/>
        <v>3343.04</v>
      </c>
      <c r="K91" s="18">
        <f>MAX(K90,'All Trades'!S90)</f>
        <v>10889.360000000002</v>
      </c>
      <c r="L91" s="18">
        <f>'All Trades'!S90</f>
        <v>6688.1999999999971</v>
      </c>
      <c r="M91" s="18">
        <f>MAX(0,K91-(L91+'All Trades'!Q91))</f>
        <v>4422.3600000000051</v>
      </c>
    </row>
    <row r="92" spans="1:13" x14ac:dyDescent="0.25">
      <c r="A92" s="11">
        <f>'All Trades'!A92</f>
        <v>86</v>
      </c>
      <c r="B92" s="29">
        <f>YEAR('All Trades'!B92)</f>
        <v>2020</v>
      </c>
      <c r="C92" s="24">
        <f>DATE(YEAR('All Trades'!B92),MONTH('All Trades'!B92),1)</f>
        <v>43952</v>
      </c>
      <c r="D92" s="18">
        <f>'All Trades'!O92</f>
        <v>448.56</v>
      </c>
      <c r="E92" s="18">
        <f t="shared" si="8"/>
        <v>1345.9199999999994</v>
      </c>
      <c r="F92" s="18">
        <f t="shared" si="9"/>
        <v>4765.92</v>
      </c>
      <c r="G92" s="18">
        <f t="shared" si="6"/>
        <v>3420.0000000000009</v>
      </c>
      <c r="H92" s="18">
        <f t="shared" si="10"/>
        <v>-1860.92</v>
      </c>
      <c r="I92" s="18">
        <f t="shared" si="11"/>
        <v>1033.56</v>
      </c>
      <c r="J92" s="18">
        <f t="shared" si="7"/>
        <v>2894.48</v>
      </c>
      <c r="K92" s="18">
        <f>MAX(K91,'All Trades'!S91)</f>
        <v>10889.360000000002</v>
      </c>
      <c r="L92" s="18">
        <f>'All Trades'!S91</f>
        <v>7020.7999999999975</v>
      </c>
      <c r="M92" s="18">
        <f>MAX(0,K92-(L92+'All Trades'!Q92))</f>
        <v>4094.2800000000052</v>
      </c>
    </row>
    <row r="93" spans="1:13" x14ac:dyDescent="0.25">
      <c r="A93" s="11">
        <f>'All Trades'!A93</f>
        <v>87</v>
      </c>
      <c r="B93" s="29">
        <f>YEAR('All Trades'!B93)</f>
        <v>2020</v>
      </c>
      <c r="C93" s="24">
        <f>DATE(YEAR('All Trades'!B93),MONTH('All Trades'!B93),1)</f>
        <v>43952</v>
      </c>
      <c r="D93" s="18">
        <f>'All Trades'!O93</f>
        <v>1387.6</v>
      </c>
      <c r="E93" s="18">
        <f t="shared" si="8"/>
        <v>2733.5199999999995</v>
      </c>
      <c r="F93" s="18">
        <f t="shared" si="9"/>
        <v>4765.92</v>
      </c>
      <c r="G93" s="18">
        <f t="shared" si="6"/>
        <v>2032.4000000000005</v>
      </c>
      <c r="H93" s="18">
        <f t="shared" si="10"/>
        <v>-473.32000000000016</v>
      </c>
      <c r="I93" s="18">
        <f t="shared" si="11"/>
        <v>1033.56</v>
      </c>
      <c r="J93" s="18">
        <f t="shared" si="7"/>
        <v>1506.88</v>
      </c>
      <c r="K93" s="18">
        <f>MAX(K92,'All Trades'!S92)</f>
        <v>10889.360000000002</v>
      </c>
      <c r="L93" s="18">
        <f>'All Trades'!S92</f>
        <v>7469.3599999999979</v>
      </c>
      <c r="M93" s="18">
        <f>MAX(0,K93-(L93+'All Trades'!Q93))</f>
        <v>3626.2000000000044</v>
      </c>
    </row>
    <row r="94" spans="1:13" x14ac:dyDescent="0.25">
      <c r="A94" s="11">
        <f>'All Trades'!A94</f>
        <v>88</v>
      </c>
      <c r="B94" s="29">
        <f>YEAR('All Trades'!B94)</f>
        <v>2020</v>
      </c>
      <c r="C94" s="24">
        <f>DATE(YEAR('All Trades'!B94),MONTH('All Trades'!B94),1)</f>
        <v>43983</v>
      </c>
      <c r="D94" s="18">
        <f>'All Trades'!O94</f>
        <v>-100.48</v>
      </c>
      <c r="E94" s="18">
        <f t="shared" si="8"/>
        <v>2633.0399999999995</v>
      </c>
      <c r="F94" s="18">
        <f t="shared" si="9"/>
        <v>4765.92</v>
      </c>
      <c r="G94" s="18">
        <f t="shared" si="6"/>
        <v>2132.8800000000006</v>
      </c>
      <c r="H94" s="18">
        <f t="shared" si="10"/>
        <v>-100.48</v>
      </c>
      <c r="I94" s="18">
        <f t="shared" si="11"/>
        <v>0</v>
      </c>
      <c r="J94" s="18">
        <f t="shared" si="7"/>
        <v>100.48</v>
      </c>
      <c r="K94" s="18">
        <f>MAX(K93,'All Trades'!S93)</f>
        <v>10889.360000000002</v>
      </c>
      <c r="L94" s="18">
        <f>'All Trades'!S93</f>
        <v>8856.9599999999973</v>
      </c>
      <c r="M94" s="18">
        <f>MAX(0,K94-(L94+'All Trades'!Q94))</f>
        <v>2131.6400000000049</v>
      </c>
    </row>
    <row r="95" spans="1:13" x14ac:dyDescent="0.25">
      <c r="A95" s="11">
        <f>'All Trades'!A95</f>
        <v>89</v>
      </c>
      <c r="B95" s="29">
        <f>YEAR('All Trades'!B95)</f>
        <v>2020</v>
      </c>
      <c r="C95" s="24">
        <f>DATE(YEAR('All Trades'!B95),MONTH('All Trades'!B95),1)</f>
        <v>43983</v>
      </c>
      <c r="D95" s="18">
        <f>'All Trades'!O95</f>
        <v>357.6</v>
      </c>
      <c r="E95" s="18">
        <f t="shared" si="8"/>
        <v>2990.6399999999994</v>
      </c>
      <c r="F95" s="18">
        <f t="shared" si="9"/>
        <v>4765.92</v>
      </c>
      <c r="G95" s="18">
        <f t="shared" si="6"/>
        <v>1775.2800000000007</v>
      </c>
      <c r="H95" s="18">
        <f t="shared" si="10"/>
        <v>257.12</v>
      </c>
      <c r="I95" s="18">
        <f t="shared" si="11"/>
        <v>257.12</v>
      </c>
      <c r="J95" s="18">
        <f t="shared" si="7"/>
        <v>0</v>
      </c>
      <c r="K95" s="18">
        <f>MAX(K94,'All Trades'!S94)</f>
        <v>10889.360000000002</v>
      </c>
      <c r="L95" s="18">
        <f>'All Trades'!S94</f>
        <v>8756.4799999999977</v>
      </c>
      <c r="M95" s="18">
        <f>MAX(0,K95-(L95+'All Trades'!Q95))</f>
        <v>2199.0800000000054</v>
      </c>
    </row>
    <row r="96" spans="1:13" x14ac:dyDescent="0.25">
      <c r="A96" s="11">
        <f>'All Trades'!A96</f>
        <v>90</v>
      </c>
      <c r="B96" s="29">
        <f>YEAR('All Trades'!B96)</f>
        <v>2020</v>
      </c>
      <c r="C96" s="24">
        <f>DATE(YEAR('All Trades'!B96),MONTH('All Trades'!B96),1)</f>
        <v>43983</v>
      </c>
      <c r="D96" s="18">
        <f>'All Trades'!O96</f>
        <v>-144.96</v>
      </c>
      <c r="E96" s="18">
        <f t="shared" si="8"/>
        <v>2845.6799999999994</v>
      </c>
      <c r="F96" s="18">
        <f t="shared" si="9"/>
        <v>4765.92</v>
      </c>
      <c r="G96" s="18">
        <f t="shared" si="6"/>
        <v>1920.2400000000007</v>
      </c>
      <c r="H96" s="18">
        <f t="shared" si="10"/>
        <v>112.16</v>
      </c>
      <c r="I96" s="18">
        <f t="shared" si="11"/>
        <v>257.12</v>
      </c>
      <c r="J96" s="18">
        <f t="shared" si="7"/>
        <v>144.96</v>
      </c>
      <c r="K96" s="18">
        <f>MAX(K95,'All Trades'!S95)</f>
        <v>10889.360000000002</v>
      </c>
      <c r="L96" s="18">
        <f>'All Trades'!S95</f>
        <v>9114.0799999999981</v>
      </c>
      <c r="M96" s="18">
        <f>MAX(0,K96-(L96+'All Trades'!Q96))</f>
        <v>1917.7600000000039</v>
      </c>
    </row>
    <row r="97" spans="1:13" x14ac:dyDescent="0.25">
      <c r="A97" s="11">
        <f>'All Trades'!A97</f>
        <v>91</v>
      </c>
      <c r="B97" s="29">
        <f>YEAR('All Trades'!B97)</f>
        <v>2020</v>
      </c>
      <c r="C97" s="24">
        <f>DATE(YEAR('All Trades'!B97),MONTH('All Trades'!B97),1)</f>
        <v>43983</v>
      </c>
      <c r="D97" s="18">
        <f>'All Trades'!O97</f>
        <v>862.56</v>
      </c>
      <c r="E97" s="18">
        <f t="shared" si="8"/>
        <v>3708.2399999999993</v>
      </c>
      <c r="F97" s="18">
        <f t="shared" si="9"/>
        <v>4765.92</v>
      </c>
      <c r="G97" s="18">
        <f t="shared" si="6"/>
        <v>1057.6800000000007</v>
      </c>
      <c r="H97" s="18">
        <f t="shared" si="10"/>
        <v>974.71999999999991</v>
      </c>
      <c r="I97" s="18">
        <f t="shared" si="11"/>
        <v>974.71999999999991</v>
      </c>
      <c r="J97" s="18">
        <f t="shared" si="7"/>
        <v>0</v>
      </c>
      <c r="K97" s="18">
        <f>MAX(K96,'All Trades'!S96)</f>
        <v>10889.360000000002</v>
      </c>
      <c r="L97" s="18">
        <f>'All Trades'!S96</f>
        <v>8969.119999999999</v>
      </c>
      <c r="M97" s="18">
        <f>MAX(0,K97-(L97+'All Trades'!Q97))</f>
        <v>2067.9600000000028</v>
      </c>
    </row>
    <row r="98" spans="1:13" x14ac:dyDescent="0.25">
      <c r="A98" s="11">
        <f>'All Trades'!A98</f>
        <v>92</v>
      </c>
      <c r="B98" s="29">
        <f>YEAR('All Trades'!B98)</f>
        <v>2020</v>
      </c>
      <c r="C98" s="24">
        <f>DATE(YEAR('All Trades'!B98),MONTH('All Trades'!B98),1)</f>
        <v>43983</v>
      </c>
      <c r="D98" s="18">
        <f>'All Trades'!O98</f>
        <v>-103.48</v>
      </c>
      <c r="E98" s="18">
        <f t="shared" si="8"/>
        <v>3604.7599999999993</v>
      </c>
      <c r="F98" s="18">
        <f t="shared" si="9"/>
        <v>4765.92</v>
      </c>
      <c r="G98" s="18">
        <f t="shared" si="6"/>
        <v>1161.1600000000008</v>
      </c>
      <c r="H98" s="18">
        <f t="shared" si="10"/>
        <v>871.2399999999999</v>
      </c>
      <c r="I98" s="18">
        <f t="shared" si="11"/>
        <v>974.71999999999991</v>
      </c>
      <c r="J98" s="18">
        <f t="shared" si="7"/>
        <v>103.48000000000002</v>
      </c>
      <c r="K98" s="18">
        <f>MAX(K97,'All Trades'!S97)</f>
        <v>10889.360000000002</v>
      </c>
      <c r="L98" s="18">
        <f>'All Trades'!S97</f>
        <v>9831.6799999999985</v>
      </c>
      <c r="M98" s="18">
        <f>MAX(0,K98-(L98+'All Trades'!Q98))</f>
        <v>1159.9200000000037</v>
      </c>
    </row>
    <row r="99" spans="1:13" x14ac:dyDescent="0.25">
      <c r="A99" s="11">
        <f>'All Trades'!A99</f>
        <v>93</v>
      </c>
      <c r="B99" s="29">
        <f>YEAR('All Trades'!B99)</f>
        <v>2020</v>
      </c>
      <c r="C99" s="24">
        <f>DATE(YEAR('All Trades'!B99),MONTH('All Trades'!B99),1)</f>
        <v>43983</v>
      </c>
      <c r="D99" s="18">
        <f>'All Trades'!O99</f>
        <v>2257.56</v>
      </c>
      <c r="E99" s="18">
        <f t="shared" si="8"/>
        <v>5862.32</v>
      </c>
      <c r="F99" s="18">
        <f t="shared" si="9"/>
        <v>5862.32</v>
      </c>
      <c r="G99" s="18">
        <f t="shared" si="6"/>
        <v>0</v>
      </c>
      <c r="H99" s="18">
        <f t="shared" si="10"/>
        <v>3128.7999999999997</v>
      </c>
      <c r="I99" s="18">
        <f t="shared" si="11"/>
        <v>3128.7999999999997</v>
      </c>
      <c r="J99" s="18">
        <f t="shared" si="7"/>
        <v>0</v>
      </c>
      <c r="K99" s="18">
        <f>MAX(K98,'All Trades'!S98)</f>
        <v>10889.360000000002</v>
      </c>
      <c r="L99" s="18">
        <f>'All Trades'!S98</f>
        <v>9728.1999999999989</v>
      </c>
      <c r="M99" s="18">
        <f>MAX(0,K99-(L99+'All Trades'!Q99))</f>
        <v>1698.8800000000028</v>
      </c>
    </row>
    <row r="100" spans="1:13" x14ac:dyDescent="0.25">
      <c r="A100" s="11">
        <f>'All Trades'!A100</f>
        <v>94</v>
      </c>
      <c r="B100" s="29">
        <f>YEAR('All Trades'!B100)</f>
        <v>2020</v>
      </c>
      <c r="C100" s="24">
        <f>DATE(YEAR('All Trades'!B100),MONTH('All Trades'!B100),1)</f>
        <v>43983</v>
      </c>
      <c r="D100" s="18">
        <f>'All Trades'!O100</f>
        <v>-973.44</v>
      </c>
      <c r="E100" s="18">
        <f t="shared" si="8"/>
        <v>4888.8799999999992</v>
      </c>
      <c r="F100" s="18">
        <f t="shared" si="9"/>
        <v>5862.32</v>
      </c>
      <c r="G100" s="18">
        <f t="shared" si="6"/>
        <v>973.44000000000051</v>
      </c>
      <c r="H100" s="18">
        <f t="shared" si="10"/>
        <v>2155.3599999999997</v>
      </c>
      <c r="I100" s="18">
        <f t="shared" si="11"/>
        <v>3128.7999999999997</v>
      </c>
      <c r="J100" s="18">
        <f t="shared" si="7"/>
        <v>973.44</v>
      </c>
      <c r="K100" s="18">
        <f>MAX(K99,'All Trades'!S99)</f>
        <v>11985.759999999998</v>
      </c>
      <c r="L100" s="18">
        <f>'All Trades'!S99</f>
        <v>11985.759999999998</v>
      </c>
      <c r="M100" s="18">
        <f>MAX(0,K100-(L100+'All Trades'!Q100))</f>
        <v>969.71999999999935</v>
      </c>
    </row>
    <row r="101" spans="1:13" x14ac:dyDescent="0.25">
      <c r="A101" s="11">
        <f>'All Trades'!A101</f>
        <v>95</v>
      </c>
      <c r="B101" s="29">
        <f>YEAR('All Trades'!B101)</f>
        <v>2020</v>
      </c>
      <c r="C101" s="24">
        <f>DATE(YEAR('All Trades'!B101),MONTH('All Trades'!B101),1)</f>
        <v>43983</v>
      </c>
      <c r="D101" s="18">
        <f>'All Trades'!O101</f>
        <v>-118.48</v>
      </c>
      <c r="E101" s="18">
        <f t="shared" si="8"/>
        <v>4770.3999999999996</v>
      </c>
      <c r="F101" s="18">
        <f t="shared" si="9"/>
        <v>5862.32</v>
      </c>
      <c r="G101" s="18">
        <f t="shared" si="6"/>
        <v>1091.92</v>
      </c>
      <c r="H101" s="18">
        <f t="shared" si="10"/>
        <v>2036.8799999999997</v>
      </c>
      <c r="I101" s="18">
        <f t="shared" si="11"/>
        <v>3128.7999999999997</v>
      </c>
      <c r="J101" s="18">
        <f t="shared" si="7"/>
        <v>1091.92</v>
      </c>
      <c r="K101" s="18">
        <f>MAX(K100,'All Trades'!S100)</f>
        <v>11985.759999999998</v>
      </c>
      <c r="L101" s="18">
        <f>'All Trades'!S100</f>
        <v>11012.319999999998</v>
      </c>
      <c r="M101" s="18">
        <f>MAX(0,K101-(L101+'All Trades'!Q101))</f>
        <v>1090.6800000000003</v>
      </c>
    </row>
    <row r="102" spans="1:13" x14ac:dyDescent="0.25">
      <c r="A102" s="11">
        <f>'All Trades'!A102</f>
        <v>96</v>
      </c>
      <c r="B102" s="29">
        <f>YEAR('All Trades'!B102)</f>
        <v>2020</v>
      </c>
      <c r="C102" s="24">
        <f>DATE(YEAR('All Trades'!B102),MONTH('All Trades'!B102),1)</f>
        <v>43983</v>
      </c>
      <c r="D102" s="18">
        <f>'All Trades'!O102</f>
        <v>-101.48</v>
      </c>
      <c r="E102" s="18">
        <f t="shared" si="8"/>
        <v>4668.92</v>
      </c>
      <c r="F102" s="18">
        <f t="shared" si="9"/>
        <v>5862.32</v>
      </c>
      <c r="G102" s="18">
        <f t="shared" si="6"/>
        <v>1193.3999999999996</v>
      </c>
      <c r="H102" s="18">
        <f t="shared" si="10"/>
        <v>1935.3999999999996</v>
      </c>
      <c r="I102" s="18">
        <f t="shared" si="11"/>
        <v>3128.7999999999997</v>
      </c>
      <c r="J102" s="18">
        <f t="shared" si="7"/>
        <v>1193.4000000000001</v>
      </c>
      <c r="K102" s="18">
        <f>MAX(K101,'All Trades'!S101)</f>
        <v>11985.759999999998</v>
      </c>
      <c r="L102" s="18">
        <f>'All Trades'!S101</f>
        <v>10893.839999999998</v>
      </c>
      <c r="M102" s="18">
        <f>MAX(0,K102-(L102+'All Trades'!Q102))</f>
        <v>1192.1599999999999</v>
      </c>
    </row>
    <row r="103" spans="1:13" x14ac:dyDescent="0.25">
      <c r="A103" s="11">
        <f>'All Trades'!A103</f>
        <v>97</v>
      </c>
      <c r="B103" s="29">
        <f>YEAR('All Trades'!B103)</f>
        <v>2020</v>
      </c>
      <c r="C103" s="24">
        <f>DATE(YEAR('All Trades'!B103),MONTH('All Trades'!B103),1)</f>
        <v>43983</v>
      </c>
      <c r="D103" s="18">
        <f>'All Trades'!O103</f>
        <v>1532.6</v>
      </c>
      <c r="E103" s="18">
        <f t="shared" si="8"/>
        <v>6201.52</v>
      </c>
      <c r="F103" s="18">
        <f t="shared" si="9"/>
        <v>6201.52</v>
      </c>
      <c r="G103" s="18">
        <f t="shared" si="6"/>
        <v>0</v>
      </c>
      <c r="H103" s="18">
        <f t="shared" si="10"/>
        <v>3467.9999999999995</v>
      </c>
      <c r="I103" s="18">
        <f t="shared" si="11"/>
        <v>3467.9999999999995</v>
      </c>
      <c r="J103" s="18">
        <f t="shared" si="7"/>
        <v>0</v>
      </c>
      <c r="K103" s="18">
        <f>MAX(K102,'All Trades'!S102)</f>
        <v>11985.759999999998</v>
      </c>
      <c r="L103" s="18">
        <f>'All Trades'!S102</f>
        <v>10792.359999999999</v>
      </c>
      <c r="M103" s="18">
        <f>MAX(0,K103-(L103+'All Trades'!Q103))</f>
        <v>1434.6000000000004</v>
      </c>
    </row>
    <row r="104" spans="1:13" x14ac:dyDescent="0.25">
      <c r="A104" s="11">
        <f>'All Trades'!A104</f>
        <v>98</v>
      </c>
      <c r="B104" s="29">
        <f>YEAR('All Trades'!B104)</f>
        <v>2020</v>
      </c>
      <c r="C104" s="24">
        <f>DATE(YEAR('All Trades'!B104),MONTH('All Trades'!B104),1)</f>
        <v>43983</v>
      </c>
      <c r="D104" s="18">
        <f>'All Trades'!O104</f>
        <v>108.52</v>
      </c>
      <c r="E104" s="18">
        <f t="shared" si="8"/>
        <v>6310.0400000000009</v>
      </c>
      <c r="F104" s="18">
        <f t="shared" si="9"/>
        <v>6310.0400000000009</v>
      </c>
      <c r="G104" s="18">
        <f t="shared" si="6"/>
        <v>0</v>
      </c>
      <c r="H104" s="18">
        <f t="shared" si="10"/>
        <v>3576.5199999999995</v>
      </c>
      <c r="I104" s="18">
        <f t="shared" si="11"/>
        <v>3576.5199999999995</v>
      </c>
      <c r="J104" s="18">
        <f t="shared" si="7"/>
        <v>0</v>
      </c>
      <c r="K104" s="18">
        <f>MAX(K103,'All Trades'!S103)</f>
        <v>12324.96</v>
      </c>
      <c r="L104" s="18">
        <f>'All Trades'!S103</f>
        <v>12324.96</v>
      </c>
      <c r="M104" s="18">
        <f>MAX(0,K104-(L104+'All Trades'!Q104))</f>
        <v>52.239999999999782</v>
      </c>
    </row>
    <row r="105" spans="1:13" x14ac:dyDescent="0.25">
      <c r="A105" s="11">
        <f>'All Trades'!A105</f>
        <v>99</v>
      </c>
      <c r="B105" s="29">
        <f>YEAR('All Trades'!B105)</f>
        <v>2020</v>
      </c>
      <c r="C105" s="24">
        <f>DATE(YEAR('All Trades'!B105),MONTH('All Trades'!B105),1)</f>
        <v>43983</v>
      </c>
      <c r="D105" s="18">
        <f>'All Trades'!O105</f>
        <v>-271.48</v>
      </c>
      <c r="E105" s="18">
        <f t="shared" si="8"/>
        <v>6038.5600000000013</v>
      </c>
      <c r="F105" s="18">
        <f t="shared" si="9"/>
        <v>6310.0400000000009</v>
      </c>
      <c r="G105" s="18">
        <f t="shared" si="6"/>
        <v>271.47999999999956</v>
      </c>
      <c r="H105" s="18">
        <f t="shared" si="10"/>
        <v>3305.0399999999995</v>
      </c>
      <c r="I105" s="18">
        <f t="shared" si="11"/>
        <v>3576.5199999999995</v>
      </c>
      <c r="J105" s="18">
        <f t="shared" si="7"/>
        <v>271.48</v>
      </c>
      <c r="K105" s="18">
        <f>MAX(K104,'All Trades'!S104)</f>
        <v>12433.48</v>
      </c>
      <c r="L105" s="18">
        <f>'All Trades'!S104</f>
        <v>12433.48</v>
      </c>
      <c r="M105" s="18">
        <f>MAX(0,K105-(L105+'All Trades'!Q105))</f>
        <v>315.23999999999978</v>
      </c>
    </row>
    <row r="106" spans="1:13" x14ac:dyDescent="0.25">
      <c r="A106" s="11">
        <f>'All Trades'!A106</f>
        <v>100</v>
      </c>
      <c r="B106" s="29">
        <f>YEAR('All Trades'!B106)</f>
        <v>2020</v>
      </c>
      <c r="C106" s="24">
        <f>DATE(YEAR('All Trades'!B106),MONTH('All Trades'!B106),1)</f>
        <v>43983</v>
      </c>
      <c r="D106" s="18">
        <f>'All Trades'!O106</f>
        <v>853.56</v>
      </c>
      <c r="E106" s="18">
        <f t="shared" si="8"/>
        <v>6892.1200000000008</v>
      </c>
      <c r="F106" s="18">
        <f t="shared" si="9"/>
        <v>6892.1200000000008</v>
      </c>
      <c r="G106" s="18">
        <f t="shared" si="6"/>
        <v>0</v>
      </c>
      <c r="H106" s="18">
        <f t="shared" si="10"/>
        <v>4158.5999999999995</v>
      </c>
      <c r="I106" s="18">
        <f t="shared" si="11"/>
        <v>4158.5999999999995</v>
      </c>
      <c r="J106" s="18">
        <f t="shared" si="7"/>
        <v>0</v>
      </c>
      <c r="K106" s="18">
        <f>MAX(K105,'All Trades'!S105)</f>
        <v>12433.48</v>
      </c>
      <c r="L106" s="18">
        <f>'All Trades'!S105</f>
        <v>12162</v>
      </c>
      <c r="M106" s="18">
        <f>MAX(0,K106-(L106+'All Trades'!Q106))</f>
        <v>458.19999999999891</v>
      </c>
    </row>
    <row r="107" spans="1:13" x14ac:dyDescent="0.25">
      <c r="A107" s="11">
        <f>'All Trades'!A107</f>
        <v>101</v>
      </c>
      <c r="B107" s="29">
        <f>YEAR('All Trades'!B107)</f>
        <v>2020</v>
      </c>
      <c r="C107" s="24">
        <f>DATE(YEAR('All Trades'!B107),MONTH('All Trades'!B107),1)</f>
        <v>44013</v>
      </c>
      <c r="D107" s="18">
        <f>'All Trades'!O107</f>
        <v>940.56</v>
      </c>
      <c r="E107" s="18">
        <f t="shared" si="8"/>
        <v>7832.68</v>
      </c>
      <c r="F107" s="18">
        <f t="shared" si="9"/>
        <v>7832.68</v>
      </c>
      <c r="G107" s="18">
        <f t="shared" si="6"/>
        <v>0</v>
      </c>
      <c r="H107" s="18">
        <f t="shared" si="10"/>
        <v>940.56</v>
      </c>
      <c r="I107" s="18">
        <f t="shared" si="11"/>
        <v>940.56</v>
      </c>
      <c r="J107" s="18">
        <f t="shared" si="7"/>
        <v>0</v>
      </c>
      <c r="K107" s="18">
        <f>MAX(K106,'All Trades'!S106)</f>
        <v>13015.56</v>
      </c>
      <c r="L107" s="18">
        <f>'All Trades'!S106</f>
        <v>13015.56</v>
      </c>
      <c r="M107" s="18">
        <f>MAX(0,K107-(L107+'All Trades'!Q107))</f>
        <v>150.71999999999935</v>
      </c>
    </row>
    <row r="108" spans="1:13" x14ac:dyDescent="0.25">
      <c r="A108" s="11">
        <f>'All Trades'!A108</f>
        <v>102</v>
      </c>
      <c r="B108" s="29">
        <f>YEAR('All Trades'!B108)</f>
        <v>2020</v>
      </c>
      <c r="C108" s="24">
        <f>DATE(YEAR('All Trades'!B108),MONTH('All Trades'!B108),1)</f>
        <v>44013</v>
      </c>
      <c r="D108" s="18">
        <f>'All Trades'!O108</f>
        <v>10.56</v>
      </c>
      <c r="E108" s="18">
        <f t="shared" si="8"/>
        <v>7843.2400000000007</v>
      </c>
      <c r="F108" s="18">
        <f t="shared" si="9"/>
        <v>7843.2400000000007</v>
      </c>
      <c r="G108" s="18">
        <f t="shared" si="6"/>
        <v>0</v>
      </c>
      <c r="H108" s="18">
        <f t="shared" si="10"/>
        <v>951.11999999999989</v>
      </c>
      <c r="I108" s="18">
        <f t="shared" si="11"/>
        <v>951.11999999999989</v>
      </c>
      <c r="J108" s="18">
        <f t="shared" si="7"/>
        <v>0</v>
      </c>
      <c r="K108" s="18">
        <f>MAX(K107,'All Trades'!S107)</f>
        <v>13956.119999999999</v>
      </c>
      <c r="L108" s="18">
        <f>'All Trades'!S107</f>
        <v>13956.119999999999</v>
      </c>
      <c r="M108" s="18">
        <f>MAX(0,K108-(L108+'All Trades'!Q108))</f>
        <v>354.71999999999935</v>
      </c>
    </row>
    <row r="109" spans="1:13" x14ac:dyDescent="0.25">
      <c r="A109" s="11">
        <f>'All Trades'!A109</f>
        <v>103</v>
      </c>
      <c r="B109" s="29">
        <f>YEAR('All Trades'!B109)</f>
        <v>2020</v>
      </c>
      <c r="C109" s="24">
        <f>DATE(YEAR('All Trades'!B109),MONTH('All Trades'!B109),1)</f>
        <v>44013</v>
      </c>
      <c r="D109" s="18">
        <f>'All Trades'!O109</f>
        <v>403.04</v>
      </c>
      <c r="E109" s="18">
        <f t="shared" si="8"/>
        <v>8246.2800000000007</v>
      </c>
      <c r="F109" s="18">
        <f t="shared" si="9"/>
        <v>8246.2800000000007</v>
      </c>
      <c r="G109" s="18">
        <f t="shared" si="6"/>
        <v>0</v>
      </c>
      <c r="H109" s="18">
        <f t="shared" si="10"/>
        <v>1354.1599999999999</v>
      </c>
      <c r="I109" s="18">
        <f t="shared" si="11"/>
        <v>1354.1599999999999</v>
      </c>
      <c r="J109" s="18">
        <f t="shared" si="7"/>
        <v>0</v>
      </c>
      <c r="K109" s="18">
        <f>MAX(K108,'All Trades'!S108)</f>
        <v>13966.679999999998</v>
      </c>
      <c r="L109" s="18">
        <f>'All Trades'!S108</f>
        <v>13966.679999999998</v>
      </c>
      <c r="M109" s="18">
        <f>MAX(0,K109-(L109+'All Trades'!Q109))</f>
        <v>104.47999999999956</v>
      </c>
    </row>
    <row r="110" spans="1:13" x14ac:dyDescent="0.25">
      <c r="A110" s="11">
        <f>'All Trades'!A110</f>
        <v>104</v>
      </c>
      <c r="B110" s="29">
        <f>YEAR('All Trades'!B110)</f>
        <v>2020</v>
      </c>
      <c r="C110" s="24">
        <f>DATE(YEAR('All Trades'!B110),MONTH('All Trades'!B110),1)</f>
        <v>44013</v>
      </c>
      <c r="D110" s="18">
        <f>'All Trades'!O110</f>
        <v>-517.44000000000005</v>
      </c>
      <c r="E110" s="18">
        <f t="shared" si="8"/>
        <v>7728.84</v>
      </c>
      <c r="F110" s="18">
        <f t="shared" si="9"/>
        <v>8246.2800000000007</v>
      </c>
      <c r="G110" s="18">
        <f t="shared" si="6"/>
        <v>517.44000000000051</v>
      </c>
      <c r="H110" s="18">
        <f t="shared" si="10"/>
        <v>836.7199999999998</v>
      </c>
      <c r="I110" s="18">
        <f t="shared" si="11"/>
        <v>1354.1599999999999</v>
      </c>
      <c r="J110" s="18">
        <f t="shared" si="7"/>
        <v>517.44000000000005</v>
      </c>
      <c r="K110" s="18">
        <f>MAX(K109,'All Trades'!S109)</f>
        <v>14369.72</v>
      </c>
      <c r="L110" s="18">
        <f>'All Trades'!S109</f>
        <v>14369.72</v>
      </c>
      <c r="M110" s="18">
        <f>MAX(0,K110-(L110+'All Trades'!Q110))</f>
        <v>513.71999999999935</v>
      </c>
    </row>
    <row r="111" spans="1:13" x14ac:dyDescent="0.25">
      <c r="A111" s="11">
        <f>'All Trades'!A111</f>
        <v>105</v>
      </c>
      <c r="B111" s="29">
        <f>YEAR('All Trades'!B111)</f>
        <v>2020</v>
      </c>
      <c r="C111" s="24">
        <f>DATE(YEAR('All Trades'!B111),MONTH('All Trades'!B111),1)</f>
        <v>44013</v>
      </c>
      <c r="D111" s="18">
        <f>'All Trades'!O111</f>
        <v>-176.48</v>
      </c>
      <c r="E111" s="18">
        <f t="shared" si="8"/>
        <v>7552.3600000000006</v>
      </c>
      <c r="F111" s="18">
        <f t="shared" si="9"/>
        <v>8246.2800000000007</v>
      </c>
      <c r="G111" s="18">
        <f t="shared" si="6"/>
        <v>693.92000000000007</v>
      </c>
      <c r="H111" s="18">
        <f t="shared" si="10"/>
        <v>660.23999999999978</v>
      </c>
      <c r="I111" s="18">
        <f t="shared" si="11"/>
        <v>1354.1599999999999</v>
      </c>
      <c r="J111" s="18">
        <f t="shared" si="7"/>
        <v>693.92000000000007</v>
      </c>
      <c r="K111" s="18">
        <f>MAX(K110,'All Trades'!S110)</f>
        <v>14369.72</v>
      </c>
      <c r="L111" s="18">
        <f>'All Trades'!S110</f>
        <v>13852.279999999999</v>
      </c>
      <c r="M111" s="18">
        <f>MAX(0,K111-(L111+'All Trades'!Q111))</f>
        <v>692.68000000000029</v>
      </c>
    </row>
    <row r="112" spans="1:13" x14ac:dyDescent="0.25">
      <c r="A112" s="11">
        <f>'All Trades'!A112</f>
        <v>106</v>
      </c>
      <c r="B112" s="29">
        <f>YEAR('All Trades'!B112)</f>
        <v>2020</v>
      </c>
      <c r="C112" s="24">
        <f>DATE(YEAR('All Trades'!B112),MONTH('All Trades'!B112),1)</f>
        <v>44013</v>
      </c>
      <c r="D112" s="18">
        <f>'All Trades'!O112</f>
        <v>1615.56</v>
      </c>
      <c r="E112" s="18">
        <f t="shared" si="8"/>
        <v>9167.92</v>
      </c>
      <c r="F112" s="18">
        <f t="shared" si="9"/>
        <v>9167.92</v>
      </c>
      <c r="G112" s="18">
        <f t="shared" si="6"/>
        <v>0</v>
      </c>
      <c r="H112" s="18">
        <f t="shared" si="10"/>
        <v>2275.7999999999997</v>
      </c>
      <c r="I112" s="18">
        <f t="shared" si="11"/>
        <v>2275.7999999999997</v>
      </c>
      <c r="J112" s="18">
        <f t="shared" si="7"/>
        <v>0</v>
      </c>
      <c r="K112" s="18">
        <f>MAX(K111,'All Trades'!S111)</f>
        <v>14369.72</v>
      </c>
      <c r="L112" s="18">
        <f>'All Trades'!S111</f>
        <v>13675.8</v>
      </c>
      <c r="M112" s="18">
        <f>MAX(0,K112-(L112+'All Trades'!Q112))</f>
        <v>769.63999999999942</v>
      </c>
    </row>
    <row r="113" spans="1:13" x14ac:dyDescent="0.25">
      <c r="A113" s="11">
        <f>'All Trades'!A113</f>
        <v>107</v>
      </c>
      <c r="B113" s="29">
        <f>YEAR('All Trades'!B113)</f>
        <v>2020</v>
      </c>
      <c r="C113" s="24">
        <f>DATE(YEAR('All Trades'!B113),MONTH('All Trades'!B113),1)</f>
        <v>44013</v>
      </c>
      <c r="D113" s="18">
        <f>'All Trades'!O113</f>
        <v>823.04</v>
      </c>
      <c r="E113" s="18">
        <f t="shared" si="8"/>
        <v>9990.9599999999991</v>
      </c>
      <c r="F113" s="18">
        <f t="shared" si="9"/>
        <v>9990.9599999999991</v>
      </c>
      <c r="G113" s="18">
        <f t="shared" si="6"/>
        <v>0</v>
      </c>
      <c r="H113" s="18">
        <f t="shared" si="10"/>
        <v>3098.8399999999997</v>
      </c>
      <c r="I113" s="18">
        <f t="shared" si="11"/>
        <v>3098.8399999999997</v>
      </c>
      <c r="J113" s="18">
        <f t="shared" si="7"/>
        <v>0</v>
      </c>
      <c r="K113" s="18">
        <f>MAX(K112,'All Trades'!S112)</f>
        <v>15291.359999999999</v>
      </c>
      <c r="L113" s="18">
        <f>'All Trades'!S112</f>
        <v>15291.359999999999</v>
      </c>
      <c r="M113" s="18">
        <f>MAX(0,K113-(L113+'All Trades'!Q113))</f>
        <v>38.479999999999563</v>
      </c>
    </row>
    <row r="114" spans="1:13" x14ac:dyDescent="0.25">
      <c r="A114" s="11">
        <f>'All Trades'!A114</f>
        <v>108</v>
      </c>
      <c r="B114" s="29">
        <f>YEAR('All Trades'!B114)</f>
        <v>2020</v>
      </c>
      <c r="C114" s="24">
        <f>DATE(YEAR('All Trades'!B114),MONTH('All Trades'!B114),1)</f>
        <v>44013</v>
      </c>
      <c r="D114" s="18">
        <f>'All Trades'!O114</f>
        <v>-1022.4</v>
      </c>
      <c r="E114" s="18">
        <f t="shared" si="8"/>
        <v>8968.56</v>
      </c>
      <c r="F114" s="18">
        <f t="shared" si="9"/>
        <v>9990.9599999999991</v>
      </c>
      <c r="G114" s="18">
        <f t="shared" si="6"/>
        <v>1022.3999999999996</v>
      </c>
      <c r="H114" s="18">
        <f t="shared" si="10"/>
        <v>2076.4399999999996</v>
      </c>
      <c r="I114" s="18">
        <f t="shared" si="11"/>
        <v>3098.8399999999997</v>
      </c>
      <c r="J114" s="18">
        <f t="shared" si="7"/>
        <v>1022.4000000000001</v>
      </c>
      <c r="K114" s="18">
        <f>MAX(K113,'All Trades'!S113)</f>
        <v>16114.399999999998</v>
      </c>
      <c r="L114" s="18">
        <f>'All Trades'!S113</f>
        <v>16114.399999999998</v>
      </c>
      <c r="M114" s="18">
        <f>MAX(0,K114-(L114+'All Trades'!Q114))</f>
        <v>1016.2000000000007</v>
      </c>
    </row>
    <row r="115" spans="1:13" x14ac:dyDescent="0.25">
      <c r="A115" s="11">
        <f>'All Trades'!A115</f>
        <v>109</v>
      </c>
      <c r="B115" s="29">
        <f>YEAR('All Trades'!B115)</f>
        <v>2020</v>
      </c>
      <c r="C115" s="24">
        <f>DATE(YEAR('All Trades'!B115),MONTH('All Trades'!B115),1)</f>
        <v>44013</v>
      </c>
      <c r="D115" s="18">
        <f>'All Trades'!O115</f>
        <v>1082.5999999999999</v>
      </c>
      <c r="E115" s="18">
        <f t="shared" si="8"/>
        <v>10051.16</v>
      </c>
      <c r="F115" s="18">
        <f t="shared" si="9"/>
        <v>10051.16</v>
      </c>
      <c r="G115" s="18">
        <f t="shared" si="6"/>
        <v>0</v>
      </c>
      <c r="H115" s="18">
        <f t="shared" si="10"/>
        <v>3159.0399999999995</v>
      </c>
      <c r="I115" s="18">
        <f t="shared" si="11"/>
        <v>3159.0399999999995</v>
      </c>
      <c r="J115" s="18">
        <f t="shared" si="7"/>
        <v>0</v>
      </c>
      <c r="K115" s="18">
        <f>MAX(K114,'All Trades'!S114)</f>
        <v>16114.399999999998</v>
      </c>
      <c r="L115" s="18">
        <f>'All Trades'!S114</f>
        <v>15091.999999999998</v>
      </c>
      <c r="M115" s="18">
        <f>MAX(0,K115-(L115+'All Trades'!Q115))</f>
        <v>1248.6000000000004</v>
      </c>
    </row>
    <row r="116" spans="1:13" x14ac:dyDescent="0.25">
      <c r="A116" s="11">
        <f>'All Trades'!A116</f>
        <v>110</v>
      </c>
      <c r="B116" s="29">
        <f>YEAR('All Trades'!B116)</f>
        <v>2020</v>
      </c>
      <c r="C116" s="24">
        <f>DATE(YEAR('All Trades'!B116),MONTH('All Trades'!B116),1)</f>
        <v>44044</v>
      </c>
      <c r="D116" s="18">
        <f>'All Trades'!O116</f>
        <v>-973.44</v>
      </c>
      <c r="E116" s="18">
        <f t="shared" si="8"/>
        <v>9077.7199999999993</v>
      </c>
      <c r="F116" s="18">
        <f t="shared" si="9"/>
        <v>10051.16</v>
      </c>
      <c r="G116" s="18">
        <f t="shared" si="6"/>
        <v>973.44000000000051</v>
      </c>
      <c r="H116" s="18">
        <f t="shared" si="10"/>
        <v>-973.44</v>
      </c>
      <c r="I116" s="18">
        <f t="shared" si="11"/>
        <v>0</v>
      </c>
      <c r="J116" s="18">
        <f t="shared" si="7"/>
        <v>973.44</v>
      </c>
      <c r="K116" s="18">
        <f>MAX(K115,'All Trades'!S115)</f>
        <v>16174.599999999999</v>
      </c>
      <c r="L116" s="18">
        <f>'All Trades'!S115</f>
        <v>16174.599999999999</v>
      </c>
      <c r="M116" s="18">
        <f>MAX(0,K116-(L116+'All Trades'!Q116))</f>
        <v>969.71999999999935</v>
      </c>
    </row>
    <row r="117" spans="1:13" x14ac:dyDescent="0.25">
      <c r="A117" s="11">
        <f>'All Trades'!A117</f>
        <v>111</v>
      </c>
      <c r="B117" s="29">
        <f>YEAR('All Trades'!B117)</f>
        <v>2020</v>
      </c>
      <c r="C117" s="24">
        <f>DATE(YEAR('All Trades'!B117),MONTH('All Trades'!B117),1)</f>
        <v>44044</v>
      </c>
      <c r="D117" s="18">
        <f>'All Trades'!O117</f>
        <v>502.6</v>
      </c>
      <c r="E117" s="18">
        <f t="shared" si="8"/>
        <v>9580.32</v>
      </c>
      <c r="F117" s="18">
        <f t="shared" si="9"/>
        <v>10051.16</v>
      </c>
      <c r="G117" s="18">
        <f t="shared" si="6"/>
        <v>470.84000000000015</v>
      </c>
      <c r="H117" s="18">
        <f t="shared" si="10"/>
        <v>-470.84000000000003</v>
      </c>
      <c r="I117" s="18">
        <f t="shared" si="11"/>
        <v>0</v>
      </c>
      <c r="J117" s="18">
        <f t="shared" si="7"/>
        <v>470.84000000000003</v>
      </c>
      <c r="K117" s="18">
        <f>MAX(K116,'All Trades'!S116)</f>
        <v>16174.599999999999</v>
      </c>
      <c r="L117" s="18">
        <f>'All Trades'!S116</f>
        <v>15201.159999999998</v>
      </c>
      <c r="M117" s="18">
        <f>MAX(0,K117-(L117+'All Trades'!Q117))</f>
        <v>1384.6400000000012</v>
      </c>
    </row>
    <row r="118" spans="1:13" x14ac:dyDescent="0.25">
      <c r="A118" s="11">
        <f>'All Trades'!A118</f>
        <v>112</v>
      </c>
      <c r="B118" s="29">
        <f>YEAR('All Trades'!B118)</f>
        <v>2020</v>
      </c>
      <c r="C118" s="24">
        <f>DATE(YEAR('All Trades'!B118),MONTH('All Trades'!B118),1)</f>
        <v>44044</v>
      </c>
      <c r="D118" s="18">
        <f>'All Trades'!O118</f>
        <v>895.56</v>
      </c>
      <c r="E118" s="18">
        <f t="shared" si="8"/>
        <v>10475.879999999999</v>
      </c>
      <c r="F118" s="18">
        <f t="shared" si="9"/>
        <v>10475.879999999999</v>
      </c>
      <c r="G118" s="18">
        <f t="shared" si="6"/>
        <v>0</v>
      </c>
      <c r="H118" s="18">
        <f t="shared" si="10"/>
        <v>424.71999999999991</v>
      </c>
      <c r="I118" s="18">
        <f t="shared" si="11"/>
        <v>424.71999999999991</v>
      </c>
      <c r="J118" s="18">
        <f t="shared" si="7"/>
        <v>0</v>
      </c>
      <c r="K118" s="18">
        <f>MAX(K117,'All Trades'!S117)</f>
        <v>16174.599999999999</v>
      </c>
      <c r="L118" s="18">
        <f>'All Trades'!S117</f>
        <v>15703.759999999998</v>
      </c>
      <c r="M118" s="18">
        <f>MAX(0,K118-(L118+'All Trades'!Q118))</f>
        <v>594.55999999999949</v>
      </c>
    </row>
    <row r="119" spans="1:13" x14ac:dyDescent="0.25">
      <c r="A119" s="11">
        <f>'All Trades'!A119</f>
        <v>113</v>
      </c>
      <c r="B119" s="29">
        <f>YEAR('All Trades'!B119)</f>
        <v>2020</v>
      </c>
      <c r="C119" s="24">
        <f>DATE(YEAR('All Trades'!B119),MONTH('All Trades'!B119),1)</f>
        <v>44044</v>
      </c>
      <c r="D119" s="18">
        <f>'All Trades'!O119</f>
        <v>752.6</v>
      </c>
      <c r="E119" s="18">
        <f t="shared" si="8"/>
        <v>11228.48</v>
      </c>
      <c r="F119" s="18">
        <f t="shared" si="9"/>
        <v>11228.48</v>
      </c>
      <c r="G119" s="18">
        <f t="shared" si="6"/>
        <v>0</v>
      </c>
      <c r="H119" s="18">
        <f t="shared" si="10"/>
        <v>1177.32</v>
      </c>
      <c r="I119" s="18">
        <f t="shared" si="11"/>
        <v>1177.32</v>
      </c>
      <c r="J119" s="18">
        <f t="shared" si="7"/>
        <v>0</v>
      </c>
      <c r="K119" s="18">
        <f>MAX(K118,'All Trades'!S118)</f>
        <v>16599.32</v>
      </c>
      <c r="L119" s="18">
        <f>'All Trades'!S118</f>
        <v>16599.32</v>
      </c>
      <c r="M119" s="18">
        <f>MAX(0,K119-(L119+'All Trades'!Q119))</f>
        <v>766.20000000000073</v>
      </c>
    </row>
    <row r="120" spans="1:13" x14ac:dyDescent="0.25">
      <c r="A120" s="11">
        <f>'All Trades'!A120</f>
        <v>114</v>
      </c>
      <c r="B120" s="29">
        <f>YEAR('All Trades'!B120)</f>
        <v>2020</v>
      </c>
      <c r="C120" s="24">
        <f>DATE(YEAR('All Trades'!B120),MONTH('All Trades'!B120),1)</f>
        <v>44044</v>
      </c>
      <c r="D120" s="18">
        <f>'All Trades'!O120</f>
        <v>226.52</v>
      </c>
      <c r="E120" s="18">
        <f t="shared" si="8"/>
        <v>11455</v>
      </c>
      <c r="F120" s="18">
        <f t="shared" si="9"/>
        <v>11455</v>
      </c>
      <c r="G120" s="18">
        <f t="shared" si="6"/>
        <v>0</v>
      </c>
      <c r="H120" s="18">
        <f t="shared" si="10"/>
        <v>1403.84</v>
      </c>
      <c r="I120" s="18">
        <f t="shared" si="11"/>
        <v>1403.84</v>
      </c>
      <c r="J120" s="18">
        <f t="shared" si="7"/>
        <v>0</v>
      </c>
      <c r="K120" s="18">
        <f>MAX(K119,'All Trades'!S119)</f>
        <v>17351.919999999998</v>
      </c>
      <c r="L120" s="18">
        <f>'All Trades'!S119</f>
        <v>17351.919999999998</v>
      </c>
      <c r="M120" s="18">
        <f>MAX(0,K120-(L120+'All Trades'!Q120))</f>
        <v>10.240000000001601</v>
      </c>
    </row>
    <row r="121" spans="1:13" x14ac:dyDescent="0.25">
      <c r="A121" s="11">
        <f>'All Trades'!A121</f>
        <v>115</v>
      </c>
      <c r="B121" s="29">
        <f>YEAR('All Trades'!B121)</f>
        <v>2020</v>
      </c>
      <c r="C121" s="24">
        <f>DATE(YEAR('All Trades'!B121),MONTH('All Trades'!B121),1)</f>
        <v>44075</v>
      </c>
      <c r="D121" s="18">
        <f>'All Trades'!O121</f>
        <v>602.6</v>
      </c>
      <c r="E121" s="18">
        <f t="shared" si="8"/>
        <v>12057.6</v>
      </c>
      <c r="F121" s="18">
        <f t="shared" si="9"/>
        <v>12057.6</v>
      </c>
      <c r="G121" s="18">
        <f t="shared" si="6"/>
        <v>0</v>
      </c>
      <c r="H121" s="18">
        <f t="shared" si="10"/>
        <v>602.6</v>
      </c>
      <c r="I121" s="18">
        <f t="shared" si="11"/>
        <v>602.6</v>
      </c>
      <c r="J121" s="18">
        <f t="shared" si="7"/>
        <v>0</v>
      </c>
      <c r="K121" s="18">
        <f>MAX(K120,'All Trades'!S120)</f>
        <v>17578.439999999999</v>
      </c>
      <c r="L121" s="18">
        <f>'All Trades'!S120</f>
        <v>17578.439999999999</v>
      </c>
      <c r="M121" s="18">
        <f>MAX(0,K121-(L121+'All Trades'!Q121))</f>
        <v>1316.2000000000007</v>
      </c>
    </row>
    <row r="122" spans="1:13" x14ac:dyDescent="0.25">
      <c r="A122" s="11">
        <f>'All Trades'!A122</f>
        <v>116</v>
      </c>
      <c r="B122" s="29">
        <f>YEAR('All Trades'!B122)</f>
        <v>2020</v>
      </c>
      <c r="C122" s="24">
        <f>DATE(YEAR('All Trades'!B122),MONTH('All Trades'!B122),1)</f>
        <v>44075</v>
      </c>
      <c r="D122" s="18">
        <f>'All Trades'!O122</f>
        <v>-973.44</v>
      </c>
      <c r="E122" s="18">
        <f t="shared" si="8"/>
        <v>11084.16</v>
      </c>
      <c r="F122" s="18">
        <f t="shared" si="9"/>
        <v>12057.6</v>
      </c>
      <c r="G122" s="18">
        <f t="shared" si="6"/>
        <v>973.44000000000051</v>
      </c>
      <c r="H122" s="18">
        <f t="shared" si="10"/>
        <v>-370.84000000000003</v>
      </c>
      <c r="I122" s="18">
        <f t="shared" si="11"/>
        <v>602.6</v>
      </c>
      <c r="J122" s="18">
        <f t="shared" si="7"/>
        <v>973.44</v>
      </c>
      <c r="K122" s="18">
        <f>MAX(K121,'All Trades'!S121)</f>
        <v>18181.039999999997</v>
      </c>
      <c r="L122" s="18">
        <f>'All Trades'!S121</f>
        <v>18181.039999999997</v>
      </c>
      <c r="M122" s="18">
        <f>MAX(0,K122-(L122+'All Trades'!Q122))</f>
        <v>969.72000000000116</v>
      </c>
    </row>
    <row r="123" spans="1:13" x14ac:dyDescent="0.25">
      <c r="A123" s="11">
        <f>'All Trades'!A123</f>
        <v>117</v>
      </c>
      <c r="B123" s="29">
        <f>YEAR('All Trades'!B123)</f>
        <v>2020</v>
      </c>
      <c r="C123" s="24">
        <f>DATE(YEAR('All Trades'!B123),MONTH('All Trades'!B123),1)</f>
        <v>44075</v>
      </c>
      <c r="D123" s="18">
        <f>'All Trades'!O123</f>
        <v>343.56</v>
      </c>
      <c r="E123" s="18">
        <f t="shared" si="8"/>
        <v>11427.72</v>
      </c>
      <c r="F123" s="18">
        <f t="shared" si="9"/>
        <v>12057.6</v>
      </c>
      <c r="G123" s="18">
        <f t="shared" si="6"/>
        <v>629.88000000000102</v>
      </c>
      <c r="H123" s="18">
        <f t="shared" si="10"/>
        <v>-27.28000000000003</v>
      </c>
      <c r="I123" s="18">
        <f t="shared" si="11"/>
        <v>602.6</v>
      </c>
      <c r="J123" s="18">
        <f t="shared" si="7"/>
        <v>629.88000000000011</v>
      </c>
      <c r="K123" s="18">
        <f>MAX(K122,'All Trades'!S122)</f>
        <v>18181.039999999997</v>
      </c>
      <c r="L123" s="18">
        <f>'All Trades'!S122</f>
        <v>17207.599999999999</v>
      </c>
      <c r="M123" s="18">
        <f>MAX(0,K123-(L123+'All Trades'!Q123))</f>
        <v>1073.1599999999999</v>
      </c>
    </row>
    <row r="124" spans="1:13" x14ac:dyDescent="0.25">
      <c r="A124" s="11">
        <f>'All Trades'!A124</f>
        <v>118</v>
      </c>
      <c r="B124" s="29">
        <f>YEAR('All Trades'!B124)</f>
        <v>2020</v>
      </c>
      <c r="C124" s="24">
        <f>DATE(YEAR('All Trades'!B124),MONTH('All Trades'!B124),1)</f>
        <v>44075</v>
      </c>
      <c r="D124" s="18">
        <f>'All Trades'!O124</f>
        <v>1255.56</v>
      </c>
      <c r="E124" s="18">
        <f t="shared" si="8"/>
        <v>12683.279999999999</v>
      </c>
      <c r="F124" s="18">
        <f t="shared" si="9"/>
        <v>12683.279999999999</v>
      </c>
      <c r="G124" s="18">
        <f t="shared" si="6"/>
        <v>0</v>
      </c>
      <c r="H124" s="18">
        <f t="shared" si="10"/>
        <v>1228.28</v>
      </c>
      <c r="I124" s="18">
        <f t="shared" si="11"/>
        <v>1228.28</v>
      </c>
      <c r="J124" s="18">
        <f t="shared" si="7"/>
        <v>0</v>
      </c>
      <c r="K124" s="18">
        <f>MAX(K123,'All Trades'!S123)</f>
        <v>18181.039999999997</v>
      </c>
      <c r="L124" s="18">
        <f>'All Trades'!S123</f>
        <v>17551.16</v>
      </c>
      <c r="M124" s="18">
        <f>MAX(0,K124-(L124+'All Trades'!Q124))</f>
        <v>1197.5999999999985</v>
      </c>
    </row>
    <row r="125" spans="1:13" x14ac:dyDescent="0.25">
      <c r="A125" s="11">
        <f>'All Trades'!A125</f>
        <v>119</v>
      </c>
      <c r="B125" s="29">
        <f>YEAR('All Trades'!B125)</f>
        <v>2020</v>
      </c>
      <c r="C125" s="24">
        <f>DATE(YEAR('All Trades'!B125),MONTH('All Trades'!B125),1)</f>
        <v>44075</v>
      </c>
      <c r="D125" s="18">
        <f>'All Trades'!O125</f>
        <v>203.04</v>
      </c>
      <c r="E125" s="18">
        <f t="shared" si="8"/>
        <v>12886.32</v>
      </c>
      <c r="F125" s="18">
        <f t="shared" si="9"/>
        <v>12886.32</v>
      </c>
      <c r="G125" s="18">
        <f t="shared" si="6"/>
        <v>0</v>
      </c>
      <c r="H125" s="18">
        <f t="shared" si="10"/>
        <v>1431.32</v>
      </c>
      <c r="I125" s="18">
        <f t="shared" si="11"/>
        <v>1431.32</v>
      </c>
      <c r="J125" s="18">
        <f t="shared" si="7"/>
        <v>0</v>
      </c>
      <c r="K125" s="18">
        <f>MAX(K124,'All Trades'!S124)</f>
        <v>18806.72</v>
      </c>
      <c r="L125" s="18">
        <f>'All Trades'!S124</f>
        <v>18806.72</v>
      </c>
      <c r="M125" s="18">
        <f>MAX(0,K125-(L125+'All Trades'!Q125))</f>
        <v>74.479999999999563</v>
      </c>
    </row>
    <row r="126" spans="1:13" x14ac:dyDescent="0.25">
      <c r="A126" s="11">
        <f>'All Trades'!A126</f>
        <v>120</v>
      </c>
      <c r="B126" s="29">
        <f>YEAR('All Trades'!B126)</f>
        <v>2020</v>
      </c>
      <c r="C126" s="24">
        <f>DATE(YEAR('All Trades'!B126),MONTH('All Trades'!B126),1)</f>
        <v>44075</v>
      </c>
      <c r="D126" s="18">
        <f>'All Trades'!O126</f>
        <v>553.04</v>
      </c>
      <c r="E126" s="18">
        <f t="shared" si="8"/>
        <v>13439.36</v>
      </c>
      <c r="F126" s="18">
        <f t="shared" si="9"/>
        <v>13439.36</v>
      </c>
      <c r="G126" s="18">
        <f t="shared" si="6"/>
        <v>0</v>
      </c>
      <c r="H126" s="18">
        <f t="shared" si="10"/>
        <v>1984.36</v>
      </c>
      <c r="I126" s="18">
        <f t="shared" si="11"/>
        <v>1984.36</v>
      </c>
      <c r="J126" s="18">
        <f t="shared" si="7"/>
        <v>0</v>
      </c>
      <c r="K126" s="18">
        <f>MAX(K125,'All Trades'!S125)</f>
        <v>19009.760000000002</v>
      </c>
      <c r="L126" s="18">
        <f>'All Trades'!S125</f>
        <v>19009.760000000002</v>
      </c>
      <c r="M126" s="18">
        <f>MAX(0,K126-(L126+'All Trades'!Q126))</f>
        <v>4.4799999999995634</v>
      </c>
    </row>
    <row r="127" spans="1:13" x14ac:dyDescent="0.25">
      <c r="A127" s="11">
        <f>'All Trades'!A127</f>
        <v>121</v>
      </c>
      <c r="B127" s="29">
        <f>YEAR('All Trades'!B127)</f>
        <v>2020</v>
      </c>
      <c r="C127" s="24">
        <f>DATE(YEAR('All Trades'!B127),MONTH('All Trades'!B127),1)</f>
        <v>44075</v>
      </c>
      <c r="D127" s="18">
        <f>'All Trades'!O127</f>
        <v>715.56</v>
      </c>
      <c r="E127" s="18">
        <f t="shared" si="8"/>
        <v>14154.92</v>
      </c>
      <c r="F127" s="18">
        <f t="shared" si="9"/>
        <v>14154.92</v>
      </c>
      <c r="G127" s="18">
        <f t="shared" si="6"/>
        <v>0</v>
      </c>
      <c r="H127" s="18">
        <f t="shared" si="10"/>
        <v>2699.92</v>
      </c>
      <c r="I127" s="18">
        <f t="shared" si="11"/>
        <v>2699.92</v>
      </c>
      <c r="J127" s="18">
        <f t="shared" si="7"/>
        <v>0</v>
      </c>
      <c r="K127" s="18">
        <f>MAX(K126,'All Trades'!S126)</f>
        <v>19562.800000000003</v>
      </c>
      <c r="L127" s="18">
        <f>'All Trades'!S126</f>
        <v>19562.800000000003</v>
      </c>
      <c r="M127" s="18">
        <f>MAX(0,K127-(L127+'All Trades'!Q127))</f>
        <v>198.72000000000116</v>
      </c>
    </row>
    <row r="128" spans="1:13" x14ac:dyDescent="0.25">
      <c r="A128" s="11">
        <f>'All Trades'!A128</f>
        <v>122</v>
      </c>
      <c r="B128" s="29">
        <f>YEAR('All Trades'!B128)</f>
        <v>2020</v>
      </c>
      <c r="C128" s="24">
        <f>DATE(YEAR('All Trades'!B128),MONTH('All Trades'!B128),1)</f>
        <v>44075</v>
      </c>
      <c r="D128" s="18">
        <f>'All Trades'!O128</f>
        <v>-324.48</v>
      </c>
      <c r="E128" s="18">
        <f t="shared" si="8"/>
        <v>13830.44</v>
      </c>
      <c r="F128" s="18">
        <f t="shared" si="9"/>
        <v>14154.92</v>
      </c>
      <c r="G128" s="18">
        <f t="shared" si="6"/>
        <v>324.47999999999956</v>
      </c>
      <c r="H128" s="18">
        <f t="shared" si="10"/>
        <v>2375.44</v>
      </c>
      <c r="I128" s="18">
        <f t="shared" si="11"/>
        <v>2699.92</v>
      </c>
      <c r="J128" s="18">
        <f t="shared" si="7"/>
        <v>324.48</v>
      </c>
      <c r="K128" s="18">
        <f>MAX(K127,'All Trades'!S127)</f>
        <v>20278.360000000004</v>
      </c>
      <c r="L128" s="18">
        <f>'All Trades'!S127</f>
        <v>20278.360000000004</v>
      </c>
      <c r="M128" s="18">
        <f>MAX(0,K128-(L128+'All Trades'!Q128))</f>
        <v>323.2400000000016</v>
      </c>
    </row>
    <row r="129" spans="1:13" x14ac:dyDescent="0.25">
      <c r="A129" s="11">
        <f>'All Trades'!A129</f>
        <v>123</v>
      </c>
      <c r="B129" s="29">
        <f>YEAR('All Trades'!B129)</f>
        <v>2020</v>
      </c>
      <c r="C129" s="24">
        <f>DATE(YEAR('All Trades'!B129),MONTH('All Trades'!B129),1)</f>
        <v>44075</v>
      </c>
      <c r="D129" s="18">
        <f>'All Trades'!O129</f>
        <v>390.52</v>
      </c>
      <c r="E129" s="18">
        <f t="shared" si="8"/>
        <v>14220.960000000001</v>
      </c>
      <c r="F129" s="18">
        <f t="shared" si="9"/>
        <v>14220.960000000001</v>
      </c>
      <c r="G129" s="18">
        <f t="shared" si="6"/>
        <v>0</v>
      </c>
      <c r="H129" s="18">
        <f t="shared" si="10"/>
        <v>2765.96</v>
      </c>
      <c r="I129" s="18">
        <f t="shared" si="11"/>
        <v>2765.96</v>
      </c>
      <c r="J129" s="18">
        <f t="shared" si="7"/>
        <v>0</v>
      </c>
      <c r="K129" s="18">
        <f>MAX(K128,'All Trades'!S128)</f>
        <v>20278.360000000004</v>
      </c>
      <c r="L129" s="18">
        <f>'All Trades'!S128</f>
        <v>19953.880000000005</v>
      </c>
      <c r="M129" s="18">
        <f>MAX(0,K129-(L129+'All Trades'!Q129))</f>
        <v>531.72000000000116</v>
      </c>
    </row>
    <row r="130" spans="1:13" x14ac:dyDescent="0.25">
      <c r="A130" s="11">
        <f>'All Trades'!A130</f>
        <v>124</v>
      </c>
      <c r="B130" s="29">
        <f>YEAR('All Trades'!B130)</f>
        <v>2020</v>
      </c>
      <c r="C130" s="24">
        <f>DATE(YEAR('All Trades'!B130),MONTH('All Trades'!B130),1)</f>
        <v>44105</v>
      </c>
      <c r="D130" s="18">
        <f>'All Trades'!O130</f>
        <v>1015.56</v>
      </c>
      <c r="E130" s="18">
        <f t="shared" si="8"/>
        <v>15236.52</v>
      </c>
      <c r="F130" s="18">
        <f t="shared" si="9"/>
        <v>15236.52</v>
      </c>
      <c r="G130" s="18">
        <f t="shared" si="6"/>
        <v>0</v>
      </c>
      <c r="H130" s="18">
        <f t="shared" si="10"/>
        <v>1015.56</v>
      </c>
      <c r="I130" s="18">
        <f t="shared" si="11"/>
        <v>1015.56</v>
      </c>
      <c r="J130" s="18">
        <f t="shared" si="7"/>
        <v>0</v>
      </c>
      <c r="K130" s="18">
        <f>MAX(K129,'All Trades'!S129)</f>
        <v>20344.400000000005</v>
      </c>
      <c r="L130" s="18">
        <f>'All Trades'!S129</f>
        <v>20344.400000000005</v>
      </c>
      <c r="M130" s="18">
        <f>MAX(0,K130-(L130+'All Trades'!Q130))</f>
        <v>54.720000000001164</v>
      </c>
    </row>
    <row r="131" spans="1:13" x14ac:dyDescent="0.25">
      <c r="A131" s="11">
        <f>'All Trades'!A131</f>
        <v>125</v>
      </c>
      <c r="B131" s="29">
        <f>YEAR('All Trades'!B131)</f>
        <v>2020</v>
      </c>
      <c r="C131" s="24">
        <f>DATE(YEAR('All Trades'!B131),MONTH('All Trades'!B131),1)</f>
        <v>44105</v>
      </c>
      <c r="D131" s="18">
        <f>'All Trades'!O131</f>
        <v>-196.44</v>
      </c>
      <c r="E131" s="18">
        <f t="shared" si="8"/>
        <v>15040.08</v>
      </c>
      <c r="F131" s="18">
        <f t="shared" si="9"/>
        <v>15236.52</v>
      </c>
      <c r="G131" s="18">
        <f t="shared" si="6"/>
        <v>196.44000000000051</v>
      </c>
      <c r="H131" s="18">
        <f t="shared" si="10"/>
        <v>819.11999999999989</v>
      </c>
      <c r="I131" s="18">
        <f t="shared" si="11"/>
        <v>1015.56</v>
      </c>
      <c r="J131" s="18">
        <f t="shared" si="7"/>
        <v>196.44000000000005</v>
      </c>
      <c r="K131" s="18">
        <f>MAX(K130,'All Trades'!S130)</f>
        <v>21359.960000000006</v>
      </c>
      <c r="L131" s="18">
        <f>'All Trades'!S130</f>
        <v>21359.960000000006</v>
      </c>
      <c r="M131" s="18">
        <f>MAX(0,K131-(L131+'All Trades'!Q131))</f>
        <v>192.72000000000116</v>
      </c>
    </row>
    <row r="132" spans="1:13" x14ac:dyDescent="0.25">
      <c r="A132" s="11">
        <f>'All Trades'!A132</f>
        <v>126</v>
      </c>
      <c r="B132" s="29">
        <f>YEAR('All Trades'!B132)</f>
        <v>2020</v>
      </c>
      <c r="C132" s="24">
        <f>DATE(YEAR('All Trades'!B132),MONTH('All Trades'!B132),1)</f>
        <v>44105</v>
      </c>
      <c r="D132" s="18">
        <f>'All Trades'!O132</f>
        <v>-973.44</v>
      </c>
      <c r="E132" s="18">
        <f t="shared" si="8"/>
        <v>14066.64</v>
      </c>
      <c r="F132" s="18">
        <f t="shared" si="9"/>
        <v>15236.52</v>
      </c>
      <c r="G132" s="18">
        <f t="shared" si="6"/>
        <v>1169.880000000001</v>
      </c>
      <c r="H132" s="18">
        <f t="shared" si="10"/>
        <v>-154.32000000000016</v>
      </c>
      <c r="I132" s="18">
        <f t="shared" si="11"/>
        <v>1015.56</v>
      </c>
      <c r="J132" s="18">
        <f t="shared" si="7"/>
        <v>1169.8800000000001</v>
      </c>
      <c r="K132" s="18">
        <f>MAX(K131,'All Trades'!S131)</f>
        <v>21359.960000000006</v>
      </c>
      <c r="L132" s="18">
        <f>'All Trades'!S131</f>
        <v>21163.520000000008</v>
      </c>
      <c r="M132" s="18">
        <f>MAX(0,K132-(L132+'All Trades'!Q132))</f>
        <v>1166.1599999999999</v>
      </c>
    </row>
    <row r="133" spans="1:13" x14ac:dyDescent="0.25">
      <c r="A133" s="11">
        <f>'All Trades'!A133</f>
        <v>127</v>
      </c>
      <c r="B133" s="29">
        <f>YEAR('All Trades'!B133)</f>
        <v>2020</v>
      </c>
      <c r="C133" s="24">
        <f>DATE(YEAR('All Trades'!B133),MONTH('All Trades'!B133),1)</f>
        <v>44105</v>
      </c>
      <c r="D133" s="18">
        <f>'All Trades'!O133</f>
        <v>-973.44</v>
      </c>
      <c r="E133" s="18">
        <f t="shared" si="8"/>
        <v>13093.199999999999</v>
      </c>
      <c r="F133" s="18">
        <f t="shared" si="9"/>
        <v>15236.52</v>
      </c>
      <c r="G133" s="18">
        <f t="shared" si="6"/>
        <v>2143.3200000000015</v>
      </c>
      <c r="H133" s="18">
        <f t="shared" si="10"/>
        <v>-1127.7600000000002</v>
      </c>
      <c r="I133" s="18">
        <f t="shared" si="11"/>
        <v>1015.56</v>
      </c>
      <c r="J133" s="18">
        <f t="shared" si="7"/>
        <v>2143.3200000000002</v>
      </c>
      <c r="K133" s="18">
        <f>MAX(K132,'All Trades'!S132)</f>
        <v>21359.960000000006</v>
      </c>
      <c r="L133" s="18">
        <f>'All Trades'!S132</f>
        <v>20190.080000000009</v>
      </c>
      <c r="M133" s="18">
        <f>MAX(0,K133-(L133+'All Trades'!Q133))</f>
        <v>2139.5999999999985</v>
      </c>
    </row>
    <row r="134" spans="1:13" x14ac:dyDescent="0.25">
      <c r="A134" s="11">
        <f>'All Trades'!A134</f>
        <v>128</v>
      </c>
      <c r="B134" s="29">
        <f>YEAR('All Trades'!B134)</f>
        <v>2020</v>
      </c>
      <c r="C134" s="24">
        <f>DATE(YEAR('All Trades'!B134),MONTH('All Trades'!B134),1)</f>
        <v>44105</v>
      </c>
      <c r="D134" s="18">
        <f>'All Trades'!O134</f>
        <v>523.55999999999995</v>
      </c>
      <c r="E134" s="18">
        <f t="shared" si="8"/>
        <v>13616.759999999998</v>
      </c>
      <c r="F134" s="18">
        <f t="shared" si="9"/>
        <v>15236.52</v>
      </c>
      <c r="G134" s="18">
        <f t="shared" si="6"/>
        <v>1619.760000000002</v>
      </c>
      <c r="H134" s="18">
        <f t="shared" si="10"/>
        <v>-604.20000000000027</v>
      </c>
      <c r="I134" s="18">
        <f t="shared" si="11"/>
        <v>1015.56</v>
      </c>
      <c r="J134" s="18">
        <f t="shared" si="7"/>
        <v>1619.7600000000002</v>
      </c>
      <c r="K134" s="18">
        <f>MAX(K133,'All Trades'!S133)</f>
        <v>21359.960000000006</v>
      </c>
      <c r="L134" s="18">
        <f>'All Trades'!S133</f>
        <v>19216.64000000001</v>
      </c>
      <c r="M134" s="18">
        <f>MAX(0,K134-(L134+'All Trades'!Q134))</f>
        <v>2678.0399999999972</v>
      </c>
    </row>
    <row r="135" spans="1:13" x14ac:dyDescent="0.25">
      <c r="A135" s="11">
        <f>'All Trades'!A135</f>
        <v>129</v>
      </c>
      <c r="B135" s="29">
        <f>YEAR('All Trades'!B135)</f>
        <v>2020</v>
      </c>
      <c r="C135" s="24">
        <f>DATE(YEAR('All Trades'!B135),MONTH('All Trades'!B135),1)</f>
        <v>44105</v>
      </c>
      <c r="D135" s="18">
        <f>'All Trades'!O135</f>
        <v>-98.96</v>
      </c>
      <c r="E135" s="18">
        <f t="shared" si="8"/>
        <v>13517.8</v>
      </c>
      <c r="F135" s="18">
        <f t="shared" si="9"/>
        <v>15236.52</v>
      </c>
      <c r="G135" s="18">
        <f t="shared" ref="G135:G198" si="12">F135-E135</f>
        <v>1718.7200000000012</v>
      </c>
      <c r="H135" s="18">
        <f t="shared" si="10"/>
        <v>-703.16000000000031</v>
      </c>
      <c r="I135" s="18">
        <f t="shared" si="11"/>
        <v>1015.56</v>
      </c>
      <c r="J135" s="18">
        <f t="shared" ref="J135:J198" si="13">I135-H135</f>
        <v>1718.7200000000003</v>
      </c>
      <c r="K135" s="18">
        <f>MAX(K134,'All Trades'!S134)</f>
        <v>21359.960000000006</v>
      </c>
      <c r="L135" s="18">
        <f>'All Trades'!S134</f>
        <v>19740.200000000012</v>
      </c>
      <c r="M135" s="18">
        <f>MAX(0,K135-(L135+'All Trades'!Q135))</f>
        <v>1840.2399999999943</v>
      </c>
    </row>
    <row r="136" spans="1:13" x14ac:dyDescent="0.25">
      <c r="A136" s="11">
        <f>'All Trades'!A136</f>
        <v>130</v>
      </c>
      <c r="B136" s="29">
        <f>YEAR('All Trades'!B136)</f>
        <v>2020</v>
      </c>
      <c r="C136" s="24">
        <f>DATE(YEAR('All Trades'!B136),MONTH('All Trades'!B136),1)</f>
        <v>44105</v>
      </c>
      <c r="D136" s="18">
        <f>'All Trades'!O136</f>
        <v>-55.44</v>
      </c>
      <c r="E136" s="18">
        <f t="shared" ref="E136:E199" si="14">IF(B136&lt;&gt;B135,D136,E135+D136)</f>
        <v>13462.359999999999</v>
      </c>
      <c r="F136" s="18">
        <f t="shared" ref="F136:F199" si="15">IF(B136&lt;&gt;B135,MAX(0,E136),MAX(F135,E136))</f>
        <v>15236.52</v>
      </c>
      <c r="G136" s="18">
        <f t="shared" si="12"/>
        <v>1774.1600000000017</v>
      </c>
      <c r="H136" s="18">
        <f t="shared" ref="H136:H199" si="16">IF(C136&lt;&gt;C135,D136,H135+D136)</f>
        <v>-758.60000000000036</v>
      </c>
      <c r="I136" s="18">
        <f t="shared" ref="I136:I199" si="17">IF(C136&lt;&gt;C135,MAX(0,H136),MAX(I135,H136))</f>
        <v>1015.56</v>
      </c>
      <c r="J136" s="18">
        <f t="shared" si="13"/>
        <v>1774.1600000000003</v>
      </c>
      <c r="K136" s="18">
        <f>MAX(K135,'All Trades'!S135)</f>
        <v>21359.960000000006</v>
      </c>
      <c r="L136" s="18">
        <f>'All Trades'!S135</f>
        <v>19641.240000000013</v>
      </c>
      <c r="M136" s="18">
        <f>MAX(0,K136-(L136+'All Trades'!Q136))</f>
        <v>2091.4399999999951</v>
      </c>
    </row>
    <row r="137" spans="1:13" x14ac:dyDescent="0.25">
      <c r="A137" s="11">
        <f>'All Trades'!A137</f>
        <v>131</v>
      </c>
      <c r="B137" s="29">
        <f>YEAR('All Trades'!B137)</f>
        <v>2020</v>
      </c>
      <c r="C137" s="24">
        <f>DATE(YEAR('All Trades'!B137),MONTH('All Trades'!B137),1)</f>
        <v>44105</v>
      </c>
      <c r="D137" s="18">
        <f>'All Trades'!O137</f>
        <v>1727.6</v>
      </c>
      <c r="E137" s="18">
        <f t="shared" si="14"/>
        <v>15189.96</v>
      </c>
      <c r="F137" s="18">
        <f t="shared" si="15"/>
        <v>15236.52</v>
      </c>
      <c r="G137" s="18">
        <f t="shared" si="12"/>
        <v>46.56000000000131</v>
      </c>
      <c r="H137" s="18">
        <f t="shared" si="16"/>
        <v>968.99999999999955</v>
      </c>
      <c r="I137" s="18">
        <f t="shared" si="17"/>
        <v>1015.56</v>
      </c>
      <c r="J137" s="18">
        <f t="shared" si="13"/>
        <v>46.5600000000004</v>
      </c>
      <c r="K137" s="18">
        <f>MAX(K136,'All Trades'!S136)</f>
        <v>21359.960000000006</v>
      </c>
      <c r="L137" s="18">
        <f>'All Trades'!S136</f>
        <v>19585.800000000014</v>
      </c>
      <c r="M137" s="18">
        <f>MAX(0,K137-(L137+'All Trades'!Q137))</f>
        <v>2200.3599999999933</v>
      </c>
    </row>
    <row r="138" spans="1:13" x14ac:dyDescent="0.25">
      <c r="A138" s="11">
        <f>'All Trades'!A138</f>
        <v>132</v>
      </c>
      <c r="B138" s="29">
        <f>YEAR('All Trades'!B138)</f>
        <v>2020</v>
      </c>
      <c r="C138" s="24">
        <f>DATE(YEAR('All Trades'!B138),MONTH('All Trades'!B138),1)</f>
        <v>44105</v>
      </c>
      <c r="D138" s="18">
        <f>'All Trades'!O138</f>
        <v>-973.44</v>
      </c>
      <c r="E138" s="18">
        <f t="shared" si="14"/>
        <v>14216.519999999999</v>
      </c>
      <c r="F138" s="18">
        <f t="shared" si="15"/>
        <v>15236.52</v>
      </c>
      <c r="G138" s="18">
        <f t="shared" si="12"/>
        <v>1020.0000000000018</v>
      </c>
      <c r="H138" s="18">
        <f t="shared" si="16"/>
        <v>-4.4400000000005093</v>
      </c>
      <c r="I138" s="18">
        <f t="shared" si="17"/>
        <v>1015.56</v>
      </c>
      <c r="J138" s="18">
        <f t="shared" si="13"/>
        <v>1020.0000000000005</v>
      </c>
      <c r="K138" s="18">
        <f>MAX(K137,'All Trades'!S137)</f>
        <v>21359.960000000006</v>
      </c>
      <c r="L138" s="18">
        <f>'All Trades'!S137</f>
        <v>21313.400000000012</v>
      </c>
      <c r="M138" s="18">
        <f>MAX(0,K138-(L138+'All Trades'!Q138))</f>
        <v>1016.2799999999952</v>
      </c>
    </row>
    <row r="139" spans="1:13" x14ac:dyDescent="0.25">
      <c r="A139" s="11">
        <f>'All Trades'!A139</f>
        <v>133</v>
      </c>
      <c r="B139" s="29">
        <f>YEAR('All Trades'!B139)</f>
        <v>2020</v>
      </c>
      <c r="C139" s="24">
        <f>DATE(YEAR('All Trades'!B139),MONTH('All Trades'!B139),1)</f>
        <v>44105</v>
      </c>
      <c r="D139" s="18">
        <f>'All Trades'!O139</f>
        <v>-973.44</v>
      </c>
      <c r="E139" s="18">
        <f t="shared" si="14"/>
        <v>13243.079999999998</v>
      </c>
      <c r="F139" s="18">
        <f t="shared" si="15"/>
        <v>15236.52</v>
      </c>
      <c r="G139" s="18">
        <f t="shared" si="12"/>
        <v>1993.4400000000023</v>
      </c>
      <c r="H139" s="18">
        <f t="shared" si="16"/>
        <v>-977.88000000000056</v>
      </c>
      <c r="I139" s="18">
        <f t="shared" si="17"/>
        <v>1015.56</v>
      </c>
      <c r="J139" s="18">
        <f t="shared" si="13"/>
        <v>1993.4400000000005</v>
      </c>
      <c r="K139" s="18">
        <f>MAX(K138,'All Trades'!S138)</f>
        <v>21359.960000000006</v>
      </c>
      <c r="L139" s="18">
        <f>'All Trades'!S138</f>
        <v>20339.960000000014</v>
      </c>
      <c r="M139" s="18">
        <f>MAX(0,K139-(L139+'All Trades'!Q139))</f>
        <v>1989.7199999999939</v>
      </c>
    </row>
    <row r="140" spans="1:13" x14ac:dyDescent="0.25">
      <c r="A140" s="11">
        <f>'All Trades'!A140</f>
        <v>134</v>
      </c>
      <c r="B140" s="29">
        <f>YEAR('All Trades'!B140)</f>
        <v>2020</v>
      </c>
      <c r="C140" s="24">
        <f>DATE(YEAR('All Trades'!B140),MONTH('All Trades'!B140),1)</f>
        <v>44105</v>
      </c>
      <c r="D140" s="18">
        <f>'All Trades'!O140</f>
        <v>125.52</v>
      </c>
      <c r="E140" s="18">
        <f t="shared" si="14"/>
        <v>13368.599999999999</v>
      </c>
      <c r="F140" s="18">
        <f t="shared" si="15"/>
        <v>15236.52</v>
      </c>
      <c r="G140" s="18">
        <f t="shared" si="12"/>
        <v>1867.9200000000019</v>
      </c>
      <c r="H140" s="18">
        <f t="shared" si="16"/>
        <v>-852.36000000000058</v>
      </c>
      <c r="I140" s="18">
        <f t="shared" si="17"/>
        <v>1015.56</v>
      </c>
      <c r="J140" s="18">
        <f t="shared" si="13"/>
        <v>1867.9200000000005</v>
      </c>
      <c r="K140" s="18">
        <f>MAX(K139,'All Trades'!S139)</f>
        <v>21359.960000000006</v>
      </c>
      <c r="L140" s="18">
        <f>'All Trades'!S139</f>
        <v>19366.520000000015</v>
      </c>
      <c r="M140" s="18">
        <f>MAX(0,K140-(L140+'All Trades'!Q140))</f>
        <v>2226.679999999993</v>
      </c>
    </row>
    <row r="141" spans="1:13" x14ac:dyDescent="0.25">
      <c r="A141" s="11">
        <f>'All Trades'!A141</f>
        <v>135</v>
      </c>
      <c r="B141" s="29">
        <f>YEAR('All Trades'!B141)</f>
        <v>2020</v>
      </c>
      <c r="C141" s="24">
        <f>DATE(YEAR('All Trades'!B141),MONTH('All Trades'!B141),1)</f>
        <v>44105</v>
      </c>
      <c r="D141" s="18">
        <f>'All Trades'!O141</f>
        <v>-973.44</v>
      </c>
      <c r="E141" s="18">
        <f t="shared" si="14"/>
        <v>12395.159999999998</v>
      </c>
      <c r="F141" s="18">
        <f t="shared" si="15"/>
        <v>15236.52</v>
      </c>
      <c r="G141" s="18">
        <f t="shared" si="12"/>
        <v>2841.3600000000024</v>
      </c>
      <c r="H141" s="18">
        <f t="shared" si="16"/>
        <v>-1825.8000000000006</v>
      </c>
      <c r="I141" s="18">
        <f t="shared" si="17"/>
        <v>1015.56</v>
      </c>
      <c r="J141" s="18">
        <f t="shared" si="13"/>
        <v>2841.3600000000006</v>
      </c>
      <c r="K141" s="18">
        <f>MAX(K140,'All Trades'!S140)</f>
        <v>21359.960000000006</v>
      </c>
      <c r="L141" s="18">
        <f>'All Trades'!S140</f>
        <v>19492.040000000015</v>
      </c>
      <c r="M141" s="18">
        <f>MAX(0,K141-(L141+'All Trades'!Q141))</f>
        <v>2837.6399999999921</v>
      </c>
    </row>
    <row r="142" spans="1:13" x14ac:dyDescent="0.25">
      <c r="A142" s="11">
        <f>'All Trades'!A142</f>
        <v>136</v>
      </c>
      <c r="B142" s="29">
        <f>YEAR('All Trades'!B142)</f>
        <v>2020</v>
      </c>
      <c r="C142" s="24">
        <f>DATE(YEAR('All Trades'!B142),MONTH('All Trades'!B142),1)</f>
        <v>44105</v>
      </c>
      <c r="D142" s="18">
        <f>'All Trades'!O142</f>
        <v>-218.48</v>
      </c>
      <c r="E142" s="18">
        <f t="shared" si="14"/>
        <v>12176.679999999998</v>
      </c>
      <c r="F142" s="18">
        <f t="shared" si="15"/>
        <v>15236.52</v>
      </c>
      <c r="G142" s="18">
        <f t="shared" si="12"/>
        <v>3059.840000000002</v>
      </c>
      <c r="H142" s="18">
        <f t="shared" si="16"/>
        <v>-2044.2800000000007</v>
      </c>
      <c r="I142" s="18">
        <f t="shared" si="17"/>
        <v>1015.56</v>
      </c>
      <c r="J142" s="18">
        <f t="shared" si="13"/>
        <v>3059.8400000000006</v>
      </c>
      <c r="K142" s="18">
        <f>MAX(K141,'All Trades'!S141)</f>
        <v>21359.960000000006</v>
      </c>
      <c r="L142" s="18">
        <f>'All Trades'!S141</f>
        <v>18518.600000000017</v>
      </c>
      <c r="M142" s="18">
        <f>MAX(0,K142-(L142+'All Trades'!Q142))</f>
        <v>3058.5999999999913</v>
      </c>
    </row>
    <row r="143" spans="1:13" x14ac:dyDescent="0.25">
      <c r="A143" s="11">
        <f>'All Trades'!A143</f>
        <v>137</v>
      </c>
      <c r="B143" s="29">
        <f>YEAR('All Trades'!B143)</f>
        <v>2020</v>
      </c>
      <c r="C143" s="24">
        <f>DATE(YEAR('All Trades'!B143),MONTH('All Trades'!B143),1)</f>
        <v>44136</v>
      </c>
      <c r="D143" s="18">
        <f>'All Trades'!O143</f>
        <v>308.52</v>
      </c>
      <c r="E143" s="18">
        <f t="shared" si="14"/>
        <v>12485.199999999999</v>
      </c>
      <c r="F143" s="18">
        <f t="shared" si="15"/>
        <v>15236.52</v>
      </c>
      <c r="G143" s="18">
        <f t="shared" si="12"/>
        <v>2751.3200000000015</v>
      </c>
      <c r="H143" s="18">
        <f t="shared" si="16"/>
        <v>308.52</v>
      </c>
      <c r="I143" s="18">
        <f t="shared" si="17"/>
        <v>308.52</v>
      </c>
      <c r="J143" s="18">
        <f t="shared" si="13"/>
        <v>0</v>
      </c>
      <c r="K143" s="18">
        <f>MAX(K142,'All Trades'!S142)</f>
        <v>21359.960000000006</v>
      </c>
      <c r="L143" s="18">
        <f>'All Trades'!S142</f>
        <v>18300.120000000017</v>
      </c>
      <c r="M143" s="18">
        <f>MAX(0,K143-(L143+'All Trades'!Q143))</f>
        <v>3103.0799999999908</v>
      </c>
    </row>
    <row r="144" spans="1:13" x14ac:dyDescent="0.25">
      <c r="A144" s="11">
        <f>'All Trades'!A144</f>
        <v>138</v>
      </c>
      <c r="B144" s="29">
        <f>YEAR('All Trades'!B144)</f>
        <v>2020</v>
      </c>
      <c r="C144" s="24">
        <f>DATE(YEAR('All Trades'!B144),MONTH('All Trades'!B144),1)</f>
        <v>44136</v>
      </c>
      <c r="D144" s="18">
        <f>'All Trades'!O144</f>
        <v>-181.44</v>
      </c>
      <c r="E144" s="18">
        <f t="shared" si="14"/>
        <v>12303.759999999998</v>
      </c>
      <c r="F144" s="18">
        <f t="shared" si="15"/>
        <v>15236.52</v>
      </c>
      <c r="G144" s="18">
        <f t="shared" si="12"/>
        <v>2932.760000000002</v>
      </c>
      <c r="H144" s="18">
        <f t="shared" si="16"/>
        <v>127.07999999999998</v>
      </c>
      <c r="I144" s="18">
        <f t="shared" si="17"/>
        <v>308.52</v>
      </c>
      <c r="J144" s="18">
        <f t="shared" si="13"/>
        <v>181.44</v>
      </c>
      <c r="K144" s="18">
        <f>MAX(K143,'All Trades'!S143)</f>
        <v>21359.960000000006</v>
      </c>
      <c r="L144" s="18">
        <f>'All Trades'!S143</f>
        <v>18608.640000000018</v>
      </c>
      <c r="M144" s="18">
        <f>MAX(0,K144-(L144+'All Trades'!Q144))</f>
        <v>2929.03999999999</v>
      </c>
    </row>
    <row r="145" spans="1:13" x14ac:dyDescent="0.25">
      <c r="A145" s="11">
        <f>'All Trades'!A145</f>
        <v>139</v>
      </c>
      <c r="B145" s="29">
        <f>YEAR('All Trades'!B145)</f>
        <v>2020</v>
      </c>
      <c r="C145" s="24">
        <f>DATE(YEAR('All Trades'!B145),MONTH('All Trades'!B145),1)</f>
        <v>44136</v>
      </c>
      <c r="D145" s="18">
        <f>'All Trades'!O145</f>
        <v>859.56</v>
      </c>
      <c r="E145" s="18">
        <f t="shared" si="14"/>
        <v>13163.319999999998</v>
      </c>
      <c r="F145" s="18">
        <f t="shared" si="15"/>
        <v>15236.52</v>
      </c>
      <c r="G145" s="18">
        <f t="shared" si="12"/>
        <v>2073.2000000000025</v>
      </c>
      <c r="H145" s="18">
        <f t="shared" si="16"/>
        <v>986.63999999999987</v>
      </c>
      <c r="I145" s="18">
        <f t="shared" si="17"/>
        <v>986.63999999999987</v>
      </c>
      <c r="J145" s="18">
        <f t="shared" si="13"/>
        <v>0</v>
      </c>
      <c r="K145" s="18">
        <f>MAX(K144,'All Trades'!S144)</f>
        <v>21359.960000000006</v>
      </c>
      <c r="L145" s="18">
        <f>'All Trades'!S144</f>
        <v>18427.200000000019</v>
      </c>
      <c r="M145" s="18">
        <f>MAX(0,K145-(L145+'All Trades'!Q145))</f>
        <v>3065.4799999999886</v>
      </c>
    </row>
    <row r="146" spans="1:13" x14ac:dyDescent="0.25">
      <c r="A146" s="11">
        <f>'All Trades'!A146</f>
        <v>140</v>
      </c>
      <c r="B146" s="29">
        <f>YEAR('All Trades'!B146)</f>
        <v>2020</v>
      </c>
      <c r="C146" s="24">
        <f>DATE(YEAR('All Trades'!B146),MONTH('All Trades'!B146),1)</f>
        <v>44136</v>
      </c>
      <c r="D146" s="18">
        <f>'All Trades'!O146</f>
        <v>591.04</v>
      </c>
      <c r="E146" s="18">
        <f t="shared" si="14"/>
        <v>13754.359999999997</v>
      </c>
      <c r="F146" s="18">
        <f t="shared" si="15"/>
        <v>15236.52</v>
      </c>
      <c r="G146" s="18">
        <f t="shared" si="12"/>
        <v>1482.1600000000035</v>
      </c>
      <c r="H146" s="18">
        <f t="shared" si="16"/>
        <v>1577.6799999999998</v>
      </c>
      <c r="I146" s="18">
        <f t="shared" si="17"/>
        <v>1577.6799999999998</v>
      </c>
      <c r="J146" s="18">
        <f t="shared" si="13"/>
        <v>0</v>
      </c>
      <c r="K146" s="18">
        <f>MAX(K145,'All Trades'!S145)</f>
        <v>21359.960000000006</v>
      </c>
      <c r="L146" s="18">
        <f>'All Trades'!S145</f>
        <v>19286.76000000002</v>
      </c>
      <c r="M146" s="18">
        <f>MAX(0,K146-(L146+'All Trades'!Q146))</f>
        <v>2271.6799999999857</v>
      </c>
    </row>
    <row r="147" spans="1:13" x14ac:dyDescent="0.25">
      <c r="A147" s="11">
        <f>'All Trades'!A147</f>
        <v>141</v>
      </c>
      <c r="B147" s="29">
        <f>YEAR('All Trades'!B147)</f>
        <v>2020</v>
      </c>
      <c r="C147" s="24">
        <f>DATE(YEAR('All Trades'!B147),MONTH('All Trades'!B147),1)</f>
        <v>44136</v>
      </c>
      <c r="D147" s="18">
        <f>'All Trades'!O147</f>
        <v>-1249.44</v>
      </c>
      <c r="E147" s="18">
        <f t="shared" si="14"/>
        <v>12504.919999999996</v>
      </c>
      <c r="F147" s="18">
        <f t="shared" si="15"/>
        <v>15236.52</v>
      </c>
      <c r="G147" s="18">
        <f t="shared" si="12"/>
        <v>2731.600000000004</v>
      </c>
      <c r="H147" s="18">
        <f t="shared" si="16"/>
        <v>328.23999999999978</v>
      </c>
      <c r="I147" s="18">
        <f t="shared" si="17"/>
        <v>1577.6799999999998</v>
      </c>
      <c r="J147" s="18">
        <f t="shared" si="13"/>
        <v>1249.44</v>
      </c>
      <c r="K147" s="18">
        <f>MAX(K146,'All Trades'!S146)</f>
        <v>21359.960000000006</v>
      </c>
      <c r="L147" s="18">
        <f>'All Trades'!S146</f>
        <v>19877.800000000021</v>
      </c>
      <c r="M147" s="18">
        <f>MAX(0,K147-(L147+'All Trades'!Q147))</f>
        <v>2727.8799999999865</v>
      </c>
    </row>
    <row r="148" spans="1:13" x14ac:dyDescent="0.25">
      <c r="A148" s="11">
        <f>'All Trades'!A148</f>
        <v>142</v>
      </c>
      <c r="B148" s="29">
        <f>YEAR('All Trades'!B148)</f>
        <v>2020</v>
      </c>
      <c r="C148" s="24">
        <f>DATE(YEAR('All Trades'!B148),MONTH('All Trades'!B148),1)</f>
        <v>44136</v>
      </c>
      <c r="D148" s="18">
        <f>'All Trades'!O148</f>
        <v>718.56</v>
      </c>
      <c r="E148" s="18">
        <f t="shared" si="14"/>
        <v>13223.479999999996</v>
      </c>
      <c r="F148" s="18">
        <f t="shared" si="15"/>
        <v>15236.52</v>
      </c>
      <c r="G148" s="18">
        <f t="shared" si="12"/>
        <v>2013.0400000000045</v>
      </c>
      <c r="H148" s="18">
        <f t="shared" si="16"/>
        <v>1046.7999999999997</v>
      </c>
      <c r="I148" s="18">
        <f t="shared" si="17"/>
        <v>1577.6799999999998</v>
      </c>
      <c r="J148" s="18">
        <f t="shared" si="13"/>
        <v>530.88000000000011</v>
      </c>
      <c r="K148" s="18">
        <f>MAX(K147,'All Trades'!S147)</f>
        <v>21359.960000000006</v>
      </c>
      <c r="L148" s="18">
        <f>'All Trades'!S147</f>
        <v>18628.360000000022</v>
      </c>
      <c r="M148" s="18">
        <f>MAX(0,K148-(L148+'All Trades'!Q148))</f>
        <v>3329.3199999999852</v>
      </c>
    </row>
    <row r="149" spans="1:13" x14ac:dyDescent="0.25">
      <c r="A149" s="11">
        <f>'All Trades'!A149</f>
        <v>143</v>
      </c>
      <c r="B149" s="29">
        <f>YEAR('All Trades'!B149)</f>
        <v>2020</v>
      </c>
      <c r="C149" s="24">
        <f>DATE(YEAR('All Trades'!B149),MONTH('All Trades'!B149),1)</f>
        <v>44136</v>
      </c>
      <c r="D149" s="18">
        <f>'All Trades'!O149</f>
        <v>1048.56</v>
      </c>
      <c r="E149" s="18">
        <f t="shared" si="14"/>
        <v>14272.039999999995</v>
      </c>
      <c r="F149" s="18">
        <f t="shared" si="15"/>
        <v>15236.52</v>
      </c>
      <c r="G149" s="18">
        <f t="shared" si="12"/>
        <v>964.48000000000502</v>
      </c>
      <c r="H149" s="18">
        <f t="shared" si="16"/>
        <v>2095.3599999999997</v>
      </c>
      <c r="I149" s="18">
        <f t="shared" si="17"/>
        <v>2095.3599999999997</v>
      </c>
      <c r="J149" s="18">
        <f t="shared" si="13"/>
        <v>0</v>
      </c>
      <c r="K149" s="18">
        <f>MAX(K148,'All Trades'!S148)</f>
        <v>21359.960000000006</v>
      </c>
      <c r="L149" s="18">
        <f>'All Trades'!S148</f>
        <v>19346.920000000024</v>
      </c>
      <c r="M149" s="18">
        <f>MAX(0,K149-(L149+'All Trades'!Q149))</f>
        <v>2262.7599999999838</v>
      </c>
    </row>
    <row r="150" spans="1:13" x14ac:dyDescent="0.25">
      <c r="A150" s="11">
        <f>'All Trades'!A150</f>
        <v>144</v>
      </c>
      <c r="B150" s="29">
        <f>YEAR('All Trades'!B150)</f>
        <v>2020</v>
      </c>
      <c r="C150" s="24">
        <f>DATE(YEAR('All Trades'!B150),MONTH('All Trades'!B150),1)</f>
        <v>44136</v>
      </c>
      <c r="D150" s="18">
        <f>'All Trades'!O150</f>
        <v>597.6</v>
      </c>
      <c r="E150" s="18">
        <f t="shared" si="14"/>
        <v>14869.639999999996</v>
      </c>
      <c r="F150" s="18">
        <f t="shared" si="15"/>
        <v>15236.52</v>
      </c>
      <c r="G150" s="18">
        <f t="shared" si="12"/>
        <v>366.88000000000466</v>
      </c>
      <c r="H150" s="18">
        <f t="shared" si="16"/>
        <v>2692.9599999999996</v>
      </c>
      <c r="I150" s="18">
        <f t="shared" si="17"/>
        <v>2692.9599999999996</v>
      </c>
      <c r="J150" s="18">
        <f t="shared" si="13"/>
        <v>0</v>
      </c>
      <c r="K150" s="18">
        <f>MAX(K149,'All Trades'!S149)</f>
        <v>21359.960000000006</v>
      </c>
      <c r="L150" s="18">
        <f>'All Trades'!S149</f>
        <v>20395.480000000025</v>
      </c>
      <c r="M150" s="18">
        <f>MAX(0,K150-(L150+'All Trades'!Q150))</f>
        <v>2200.6799999999821</v>
      </c>
    </row>
    <row r="151" spans="1:13" x14ac:dyDescent="0.25">
      <c r="A151" s="11">
        <f>'All Trades'!A151</f>
        <v>145</v>
      </c>
      <c r="B151" s="29">
        <f>YEAR('All Trades'!B151)</f>
        <v>2020</v>
      </c>
      <c r="C151" s="24">
        <f>DATE(YEAR('All Trades'!B151),MONTH('All Trades'!B151),1)</f>
        <v>44136</v>
      </c>
      <c r="D151" s="18">
        <f>'All Trades'!O151</f>
        <v>947.6</v>
      </c>
      <c r="E151" s="18">
        <f t="shared" si="14"/>
        <v>15817.239999999996</v>
      </c>
      <c r="F151" s="18">
        <f t="shared" si="15"/>
        <v>15817.239999999996</v>
      </c>
      <c r="G151" s="18">
        <f t="shared" si="12"/>
        <v>0</v>
      </c>
      <c r="H151" s="18">
        <f t="shared" si="16"/>
        <v>3640.5599999999995</v>
      </c>
      <c r="I151" s="18">
        <f t="shared" si="17"/>
        <v>3640.5599999999995</v>
      </c>
      <c r="J151" s="18">
        <f t="shared" si="13"/>
        <v>0</v>
      </c>
      <c r="K151" s="18">
        <f>MAX(K150,'All Trades'!S150)</f>
        <v>21359.960000000006</v>
      </c>
      <c r="L151" s="18">
        <f>'All Trades'!S150</f>
        <v>20993.080000000024</v>
      </c>
      <c r="M151" s="18">
        <f>MAX(0,K151-(L151+'All Trades'!Q151))</f>
        <v>443.07999999998356</v>
      </c>
    </row>
    <row r="152" spans="1:13" x14ac:dyDescent="0.25">
      <c r="A152" s="11">
        <f>'All Trades'!A152</f>
        <v>146</v>
      </c>
      <c r="B152" s="29">
        <f>YEAR('All Trades'!B152)</f>
        <v>2020</v>
      </c>
      <c r="C152" s="24">
        <f>DATE(YEAR('All Trades'!B152),MONTH('All Trades'!B152),1)</f>
        <v>44166</v>
      </c>
      <c r="D152" s="18">
        <f>'All Trades'!O152</f>
        <v>1427.6</v>
      </c>
      <c r="E152" s="18">
        <f t="shared" si="14"/>
        <v>17244.839999999997</v>
      </c>
      <c r="F152" s="18">
        <f t="shared" si="15"/>
        <v>17244.839999999997</v>
      </c>
      <c r="G152" s="18">
        <f t="shared" si="12"/>
        <v>0</v>
      </c>
      <c r="H152" s="18">
        <f t="shared" si="16"/>
        <v>1427.6</v>
      </c>
      <c r="I152" s="18">
        <f t="shared" si="17"/>
        <v>1427.6</v>
      </c>
      <c r="J152" s="18">
        <f t="shared" si="13"/>
        <v>0</v>
      </c>
      <c r="K152" s="18">
        <f>MAX(K151,'All Trades'!S151)</f>
        <v>21940.680000000022</v>
      </c>
      <c r="L152" s="18">
        <f>'All Trades'!S151</f>
        <v>21940.680000000022</v>
      </c>
      <c r="M152" s="18">
        <f>MAX(0,K152-(L152+'All Trades'!Q152))</f>
        <v>1266.2000000000007</v>
      </c>
    </row>
    <row r="153" spans="1:13" x14ac:dyDescent="0.25">
      <c r="A153" s="11">
        <f>'All Trades'!A153</f>
        <v>147</v>
      </c>
      <c r="B153" s="29">
        <f>YEAR('All Trades'!B153)</f>
        <v>2020</v>
      </c>
      <c r="C153" s="24">
        <f>DATE(YEAR('All Trades'!B153),MONTH('All Trades'!B153),1)</f>
        <v>44166</v>
      </c>
      <c r="D153" s="18">
        <f>'All Trades'!O153</f>
        <v>98.52</v>
      </c>
      <c r="E153" s="18">
        <f t="shared" si="14"/>
        <v>17343.359999999997</v>
      </c>
      <c r="F153" s="18">
        <f t="shared" si="15"/>
        <v>17343.359999999997</v>
      </c>
      <c r="G153" s="18">
        <f t="shared" si="12"/>
        <v>0</v>
      </c>
      <c r="H153" s="18">
        <f t="shared" si="16"/>
        <v>1526.12</v>
      </c>
      <c r="I153" s="18">
        <f t="shared" si="17"/>
        <v>1526.12</v>
      </c>
      <c r="J153" s="18">
        <f t="shared" si="13"/>
        <v>0</v>
      </c>
      <c r="K153" s="18">
        <f>MAX(K152,'All Trades'!S152)</f>
        <v>23368.280000000021</v>
      </c>
      <c r="L153" s="18">
        <f>'All Trades'!S152</f>
        <v>23368.280000000021</v>
      </c>
      <c r="M153" s="18">
        <f>MAX(0,K153-(L153+'All Trades'!Q153))</f>
        <v>16.240000000001601</v>
      </c>
    </row>
    <row r="154" spans="1:13" x14ac:dyDescent="0.25">
      <c r="A154" s="11">
        <f>'All Trades'!A154</f>
        <v>148</v>
      </c>
      <c r="B154" s="29">
        <f>YEAR('All Trades'!B154)</f>
        <v>2020</v>
      </c>
      <c r="C154" s="24">
        <f>DATE(YEAR('All Trades'!B154),MONTH('All Trades'!B154),1)</f>
        <v>44166</v>
      </c>
      <c r="D154" s="18">
        <f>'All Trades'!O154</f>
        <v>115.56</v>
      </c>
      <c r="E154" s="18">
        <f t="shared" si="14"/>
        <v>17458.919999999998</v>
      </c>
      <c r="F154" s="18">
        <f t="shared" si="15"/>
        <v>17458.919999999998</v>
      </c>
      <c r="G154" s="18">
        <f t="shared" si="12"/>
        <v>0</v>
      </c>
      <c r="H154" s="18">
        <f t="shared" si="16"/>
        <v>1641.6799999999998</v>
      </c>
      <c r="I154" s="18">
        <f t="shared" si="17"/>
        <v>1641.6799999999998</v>
      </c>
      <c r="J154" s="18">
        <f t="shared" si="13"/>
        <v>0</v>
      </c>
      <c r="K154" s="18">
        <f>MAX(K153,'All Trades'!S153)</f>
        <v>23466.800000000021</v>
      </c>
      <c r="L154" s="18">
        <f>'All Trades'!S153</f>
        <v>23466.800000000021</v>
      </c>
      <c r="M154" s="18">
        <f>MAX(0,K154-(L154+'All Trades'!Q154))</f>
        <v>456.72000000000116</v>
      </c>
    </row>
    <row r="155" spans="1:13" x14ac:dyDescent="0.25">
      <c r="A155" s="11">
        <f>'All Trades'!A155</f>
        <v>149</v>
      </c>
      <c r="B155" s="29">
        <f>YEAR('All Trades'!B155)</f>
        <v>2020</v>
      </c>
      <c r="C155" s="24">
        <f>DATE(YEAR('All Trades'!B155),MONTH('All Trades'!B155),1)</f>
        <v>44166</v>
      </c>
      <c r="D155" s="18">
        <f>'All Trades'!O155</f>
        <v>-887.4</v>
      </c>
      <c r="E155" s="18">
        <f t="shared" si="14"/>
        <v>16571.519999999997</v>
      </c>
      <c r="F155" s="18">
        <f t="shared" si="15"/>
        <v>17458.919999999998</v>
      </c>
      <c r="G155" s="18">
        <f t="shared" si="12"/>
        <v>887.40000000000146</v>
      </c>
      <c r="H155" s="18">
        <f t="shared" si="16"/>
        <v>754.27999999999986</v>
      </c>
      <c r="I155" s="18">
        <f t="shared" si="17"/>
        <v>1641.6799999999998</v>
      </c>
      <c r="J155" s="18">
        <f t="shared" si="13"/>
        <v>887.4</v>
      </c>
      <c r="K155" s="18">
        <f>MAX(K154,'All Trades'!S154)</f>
        <v>23582.360000000022</v>
      </c>
      <c r="L155" s="18">
        <f>'All Trades'!S154</f>
        <v>23582.360000000022</v>
      </c>
      <c r="M155" s="18">
        <f>MAX(0,K155-(L155+'All Trades'!Q155))</f>
        <v>881.20000000000073</v>
      </c>
    </row>
    <row r="156" spans="1:13" x14ac:dyDescent="0.25">
      <c r="A156" s="11">
        <f>'All Trades'!A156</f>
        <v>150</v>
      </c>
      <c r="B156" s="29">
        <f>YEAR('All Trades'!B156)</f>
        <v>2020</v>
      </c>
      <c r="C156" s="24">
        <f>DATE(YEAR('All Trades'!B156),MONTH('All Trades'!B156),1)</f>
        <v>44166</v>
      </c>
      <c r="D156" s="18">
        <f>'All Trades'!O156</f>
        <v>490.56</v>
      </c>
      <c r="E156" s="18">
        <f t="shared" si="14"/>
        <v>17062.079999999998</v>
      </c>
      <c r="F156" s="18">
        <f t="shared" si="15"/>
        <v>17458.919999999998</v>
      </c>
      <c r="G156" s="18">
        <f t="shared" si="12"/>
        <v>396.84000000000015</v>
      </c>
      <c r="H156" s="18">
        <f t="shared" si="16"/>
        <v>1244.8399999999999</v>
      </c>
      <c r="I156" s="18">
        <f t="shared" si="17"/>
        <v>1641.6799999999998</v>
      </c>
      <c r="J156" s="18">
        <f t="shared" si="13"/>
        <v>396.83999999999992</v>
      </c>
      <c r="K156" s="18">
        <f>MAX(K155,'All Trades'!S155)</f>
        <v>23582.360000000022</v>
      </c>
      <c r="L156" s="18">
        <f>'All Trades'!S155</f>
        <v>22694.960000000021</v>
      </c>
      <c r="M156" s="18">
        <f>MAX(0,K156-(L156+'All Trades'!Q156))</f>
        <v>933.12000000000262</v>
      </c>
    </row>
    <row r="157" spans="1:13" x14ac:dyDescent="0.25">
      <c r="A157" s="11">
        <f>'All Trades'!A157</f>
        <v>151</v>
      </c>
      <c r="B157" s="29">
        <f>YEAR('All Trades'!B157)</f>
        <v>2020</v>
      </c>
      <c r="C157" s="24">
        <f>DATE(YEAR('All Trades'!B157),MONTH('All Trades'!B157),1)</f>
        <v>44166</v>
      </c>
      <c r="D157" s="18">
        <f>'All Trades'!O157</f>
        <v>742.6</v>
      </c>
      <c r="E157" s="18">
        <f t="shared" si="14"/>
        <v>17804.679999999997</v>
      </c>
      <c r="F157" s="18">
        <f t="shared" si="15"/>
        <v>17804.679999999997</v>
      </c>
      <c r="G157" s="18">
        <f t="shared" si="12"/>
        <v>0</v>
      </c>
      <c r="H157" s="18">
        <f t="shared" si="16"/>
        <v>1987.44</v>
      </c>
      <c r="I157" s="18">
        <f t="shared" si="17"/>
        <v>1987.44</v>
      </c>
      <c r="J157" s="18">
        <f t="shared" si="13"/>
        <v>0</v>
      </c>
      <c r="K157" s="18">
        <f>MAX(K156,'All Trades'!S156)</f>
        <v>23582.360000000022</v>
      </c>
      <c r="L157" s="18">
        <f>'All Trades'!S156</f>
        <v>23185.520000000022</v>
      </c>
      <c r="M157" s="18">
        <f>MAX(0,K157-(L157+'All Trades'!Q157))</f>
        <v>428.04000000000087</v>
      </c>
    </row>
    <row r="158" spans="1:13" x14ac:dyDescent="0.25">
      <c r="A158" s="11">
        <f>'All Trades'!A158</f>
        <v>152</v>
      </c>
      <c r="B158" s="29">
        <f>YEAR('All Trades'!B158)</f>
        <v>2020</v>
      </c>
      <c r="C158" s="24">
        <f>DATE(YEAR('All Trades'!B158),MONTH('All Trades'!B158),1)</f>
        <v>44166</v>
      </c>
      <c r="D158" s="18">
        <f>'All Trades'!O158</f>
        <v>-1022.4</v>
      </c>
      <c r="E158" s="18">
        <f t="shared" si="14"/>
        <v>16782.279999999995</v>
      </c>
      <c r="F158" s="18">
        <f t="shared" si="15"/>
        <v>17804.679999999997</v>
      </c>
      <c r="G158" s="18">
        <f t="shared" si="12"/>
        <v>1022.4000000000015</v>
      </c>
      <c r="H158" s="18">
        <f t="shared" si="16"/>
        <v>965.04000000000008</v>
      </c>
      <c r="I158" s="18">
        <f t="shared" si="17"/>
        <v>1987.44</v>
      </c>
      <c r="J158" s="18">
        <f t="shared" si="13"/>
        <v>1022.4</v>
      </c>
      <c r="K158" s="18">
        <f>MAX(K157,'All Trades'!S157)</f>
        <v>23928.120000000021</v>
      </c>
      <c r="L158" s="18">
        <f>'All Trades'!S157</f>
        <v>23928.120000000021</v>
      </c>
      <c r="M158" s="18">
        <f>MAX(0,K158-(L158+'All Trades'!Q158))</f>
        <v>1016.2000000000007</v>
      </c>
    </row>
    <row r="159" spans="1:13" x14ac:dyDescent="0.25">
      <c r="A159" s="11">
        <f>'All Trades'!A159</f>
        <v>153</v>
      </c>
      <c r="B159" s="29">
        <f>YEAR('All Trades'!B159)</f>
        <v>2020</v>
      </c>
      <c r="C159" s="24">
        <f>DATE(YEAR('All Trades'!B159),MONTH('All Trades'!B159),1)</f>
        <v>44166</v>
      </c>
      <c r="D159" s="18">
        <f>'All Trades'!O159</f>
        <v>-454.44</v>
      </c>
      <c r="E159" s="18">
        <f t="shared" si="14"/>
        <v>16327.839999999995</v>
      </c>
      <c r="F159" s="18">
        <f t="shared" si="15"/>
        <v>17804.679999999997</v>
      </c>
      <c r="G159" s="18">
        <f t="shared" si="12"/>
        <v>1476.840000000002</v>
      </c>
      <c r="H159" s="18">
        <f t="shared" si="16"/>
        <v>510.60000000000008</v>
      </c>
      <c r="I159" s="18">
        <f t="shared" si="17"/>
        <v>1987.44</v>
      </c>
      <c r="J159" s="18">
        <f t="shared" si="13"/>
        <v>1476.84</v>
      </c>
      <c r="K159" s="18">
        <f>MAX(K158,'All Trades'!S158)</f>
        <v>23928.120000000021</v>
      </c>
      <c r="L159" s="18">
        <f>'All Trades'!S158</f>
        <v>22905.720000000019</v>
      </c>
      <c r="M159" s="18">
        <f>MAX(0,K159-(L159+'All Trades'!Q159))</f>
        <v>1845.1200000000026</v>
      </c>
    </row>
    <row r="160" spans="1:13" x14ac:dyDescent="0.25">
      <c r="A160" s="11">
        <f>'All Trades'!A160</f>
        <v>154</v>
      </c>
      <c r="B160" s="29">
        <f>YEAR('All Trades'!B160)</f>
        <v>2020</v>
      </c>
      <c r="C160" s="24">
        <f>DATE(YEAR('All Trades'!B160),MONTH('All Trades'!B160),1)</f>
        <v>44166</v>
      </c>
      <c r="D160" s="18">
        <f>'All Trades'!O160</f>
        <v>107.6</v>
      </c>
      <c r="E160" s="18">
        <f t="shared" si="14"/>
        <v>16435.439999999995</v>
      </c>
      <c r="F160" s="18">
        <f t="shared" si="15"/>
        <v>17804.679999999997</v>
      </c>
      <c r="G160" s="18">
        <f t="shared" si="12"/>
        <v>1369.2400000000016</v>
      </c>
      <c r="H160" s="18">
        <f t="shared" si="16"/>
        <v>618.20000000000005</v>
      </c>
      <c r="I160" s="18">
        <f t="shared" si="17"/>
        <v>1987.44</v>
      </c>
      <c r="J160" s="18">
        <f t="shared" si="13"/>
        <v>1369.24</v>
      </c>
      <c r="K160" s="18">
        <f>MAX(K159,'All Trades'!S159)</f>
        <v>23928.120000000021</v>
      </c>
      <c r="L160" s="18">
        <f>'All Trades'!S159</f>
        <v>22451.280000000021</v>
      </c>
      <c r="M160" s="18">
        <f>MAX(0,K160-(L160+'All Trades'!Q160))</f>
        <v>1628.0400000000009</v>
      </c>
    </row>
    <row r="161" spans="1:13" x14ac:dyDescent="0.25">
      <c r="A161" s="11">
        <f>'All Trades'!A161</f>
        <v>155</v>
      </c>
      <c r="B161" s="29">
        <f>YEAR('All Trades'!B161)</f>
        <v>2021</v>
      </c>
      <c r="C161" s="24">
        <f>DATE(YEAR('All Trades'!B161),MONTH('All Trades'!B161),1)</f>
        <v>44197</v>
      </c>
      <c r="D161" s="18">
        <f>'All Trades'!O161</f>
        <v>103.52</v>
      </c>
      <c r="E161" s="18">
        <f t="shared" si="14"/>
        <v>103.52</v>
      </c>
      <c r="F161" s="18">
        <f t="shared" si="15"/>
        <v>103.52</v>
      </c>
      <c r="G161" s="18">
        <f t="shared" si="12"/>
        <v>0</v>
      </c>
      <c r="H161" s="18">
        <f t="shared" si="16"/>
        <v>103.52</v>
      </c>
      <c r="I161" s="18">
        <f t="shared" si="17"/>
        <v>103.52</v>
      </c>
      <c r="J161" s="18">
        <f t="shared" si="13"/>
        <v>0</v>
      </c>
      <c r="K161" s="18">
        <f>MAX(K160,'All Trades'!S160)</f>
        <v>23928.120000000021</v>
      </c>
      <c r="L161" s="18">
        <f>'All Trades'!S160</f>
        <v>22558.880000000019</v>
      </c>
      <c r="M161" s="18">
        <f>MAX(0,K161-(L161+'All Trades'!Q161))</f>
        <v>1507.4800000000032</v>
      </c>
    </row>
    <row r="162" spans="1:13" x14ac:dyDescent="0.25">
      <c r="A162" s="11">
        <f>'All Trades'!A162</f>
        <v>156</v>
      </c>
      <c r="B162" s="29">
        <f>YEAR('All Trades'!B162)</f>
        <v>2021</v>
      </c>
      <c r="C162" s="24">
        <f>DATE(YEAR('All Trades'!B162),MONTH('All Trades'!B162),1)</f>
        <v>44197</v>
      </c>
      <c r="D162" s="18">
        <f>'All Trades'!O162</f>
        <v>475.56</v>
      </c>
      <c r="E162" s="18">
        <f t="shared" si="14"/>
        <v>579.08000000000004</v>
      </c>
      <c r="F162" s="18">
        <f t="shared" si="15"/>
        <v>579.08000000000004</v>
      </c>
      <c r="G162" s="18">
        <f t="shared" si="12"/>
        <v>0</v>
      </c>
      <c r="H162" s="18">
        <f t="shared" si="16"/>
        <v>579.08000000000004</v>
      </c>
      <c r="I162" s="18">
        <f t="shared" si="17"/>
        <v>579.08000000000004</v>
      </c>
      <c r="J162" s="18">
        <f t="shared" si="13"/>
        <v>0</v>
      </c>
      <c r="K162" s="18">
        <f>MAX(K161,'All Trades'!S161)</f>
        <v>23928.120000000021</v>
      </c>
      <c r="L162" s="18">
        <f>'All Trades'!S161</f>
        <v>22662.40000000002</v>
      </c>
      <c r="M162" s="18">
        <f>MAX(0,K162-(L162+'All Trades'!Q162))</f>
        <v>2169.4400000000023</v>
      </c>
    </row>
    <row r="163" spans="1:13" x14ac:dyDescent="0.25">
      <c r="A163" s="11">
        <f>'All Trades'!A163</f>
        <v>157</v>
      </c>
      <c r="B163" s="29">
        <f>YEAR('All Trades'!B163)</f>
        <v>2021</v>
      </c>
      <c r="C163" s="24">
        <f>DATE(YEAR('All Trades'!B163),MONTH('All Trades'!B163),1)</f>
        <v>44197</v>
      </c>
      <c r="D163" s="18">
        <f>'All Trades'!O163</f>
        <v>505.52</v>
      </c>
      <c r="E163" s="18">
        <f t="shared" si="14"/>
        <v>1084.5999999999999</v>
      </c>
      <c r="F163" s="18">
        <f t="shared" si="15"/>
        <v>1084.5999999999999</v>
      </c>
      <c r="G163" s="18">
        <f t="shared" si="12"/>
        <v>0</v>
      </c>
      <c r="H163" s="18">
        <f t="shared" si="16"/>
        <v>1084.5999999999999</v>
      </c>
      <c r="I163" s="18">
        <f t="shared" si="17"/>
        <v>1084.5999999999999</v>
      </c>
      <c r="J163" s="18">
        <f t="shared" si="13"/>
        <v>0</v>
      </c>
      <c r="K163" s="18">
        <f>MAX(K162,'All Trades'!S162)</f>
        <v>23928.120000000021</v>
      </c>
      <c r="L163" s="18">
        <f>'All Trades'!S162</f>
        <v>23137.960000000021</v>
      </c>
      <c r="M163" s="18">
        <f>MAX(0,K163-(L163+'All Trades'!Q163))</f>
        <v>843.40000000000146</v>
      </c>
    </row>
    <row r="164" spans="1:13" x14ac:dyDescent="0.25">
      <c r="A164" s="11">
        <f>'All Trades'!A164</f>
        <v>158</v>
      </c>
      <c r="B164" s="29">
        <f>YEAR('All Trades'!B164)</f>
        <v>2021</v>
      </c>
      <c r="C164" s="24">
        <f>DATE(YEAR('All Trades'!B164),MONTH('All Trades'!B164),1)</f>
        <v>44197</v>
      </c>
      <c r="D164" s="18">
        <f>'All Trades'!O164</f>
        <v>907.6</v>
      </c>
      <c r="E164" s="18">
        <f t="shared" si="14"/>
        <v>1992.1999999999998</v>
      </c>
      <c r="F164" s="18">
        <f t="shared" si="15"/>
        <v>1992.1999999999998</v>
      </c>
      <c r="G164" s="18">
        <f t="shared" si="12"/>
        <v>0</v>
      </c>
      <c r="H164" s="18">
        <f t="shared" si="16"/>
        <v>1992.1999999999998</v>
      </c>
      <c r="I164" s="18">
        <f t="shared" si="17"/>
        <v>1992.1999999999998</v>
      </c>
      <c r="J164" s="18">
        <f t="shared" si="13"/>
        <v>0</v>
      </c>
      <c r="K164" s="18">
        <f>MAX(K163,'All Trades'!S163)</f>
        <v>23928.120000000021</v>
      </c>
      <c r="L164" s="18">
        <f>'All Trades'!S163</f>
        <v>23643.480000000021</v>
      </c>
      <c r="M164" s="18">
        <f>MAX(0,K164-(L164+'All Trades'!Q164))</f>
        <v>310.84000000000015</v>
      </c>
    </row>
    <row r="165" spans="1:13" x14ac:dyDescent="0.25">
      <c r="A165" s="11">
        <f>'All Trades'!A165</f>
        <v>159</v>
      </c>
      <c r="B165" s="29">
        <f>YEAR('All Trades'!B165)</f>
        <v>2021</v>
      </c>
      <c r="C165" s="24">
        <f>DATE(YEAR('All Trades'!B165),MONTH('All Trades'!B165),1)</f>
        <v>44197</v>
      </c>
      <c r="D165" s="18">
        <f>'All Trades'!O165</f>
        <v>787.56</v>
      </c>
      <c r="E165" s="18">
        <f t="shared" si="14"/>
        <v>2779.7599999999998</v>
      </c>
      <c r="F165" s="18">
        <f t="shared" si="15"/>
        <v>2779.7599999999998</v>
      </c>
      <c r="G165" s="18">
        <f t="shared" si="12"/>
        <v>0</v>
      </c>
      <c r="H165" s="18">
        <f t="shared" si="16"/>
        <v>2779.7599999999998</v>
      </c>
      <c r="I165" s="18">
        <f t="shared" si="17"/>
        <v>2779.7599999999998</v>
      </c>
      <c r="J165" s="18">
        <f t="shared" si="13"/>
        <v>0</v>
      </c>
      <c r="K165" s="18">
        <f>MAX(K164,'All Trades'!S164)</f>
        <v>24551.08000000002</v>
      </c>
      <c r="L165" s="18">
        <f>'All Trades'!S164</f>
        <v>24551.08000000002</v>
      </c>
      <c r="M165" s="18">
        <f>MAX(0,K165-(L165+'All Trades'!Q165))</f>
        <v>303.72000000000116</v>
      </c>
    </row>
    <row r="166" spans="1:13" x14ac:dyDescent="0.25">
      <c r="A166" s="11">
        <f>'All Trades'!A166</f>
        <v>160</v>
      </c>
      <c r="B166" s="29">
        <f>YEAR('All Trades'!B166)</f>
        <v>2021</v>
      </c>
      <c r="C166" s="24">
        <f>DATE(YEAR('All Trades'!B166),MONTH('All Trades'!B166),1)</f>
        <v>44197</v>
      </c>
      <c r="D166" s="18">
        <f>'All Trades'!O166</f>
        <v>-499.44</v>
      </c>
      <c r="E166" s="18">
        <f t="shared" si="14"/>
        <v>2280.3199999999997</v>
      </c>
      <c r="F166" s="18">
        <f t="shared" si="15"/>
        <v>2779.7599999999998</v>
      </c>
      <c r="G166" s="18">
        <f t="shared" si="12"/>
        <v>499.44000000000005</v>
      </c>
      <c r="H166" s="18">
        <f t="shared" si="16"/>
        <v>2280.3199999999997</v>
      </c>
      <c r="I166" s="18">
        <f t="shared" si="17"/>
        <v>2779.7599999999998</v>
      </c>
      <c r="J166" s="18">
        <f t="shared" si="13"/>
        <v>499.44000000000005</v>
      </c>
      <c r="K166" s="18">
        <f>MAX(K165,'All Trades'!S165)</f>
        <v>25338.640000000021</v>
      </c>
      <c r="L166" s="18">
        <f>'All Trades'!S165</f>
        <v>25338.640000000021</v>
      </c>
      <c r="M166" s="18">
        <f>MAX(0,K166-(L166+'All Trades'!Q166))</f>
        <v>495.72000000000116</v>
      </c>
    </row>
    <row r="167" spans="1:13" x14ac:dyDescent="0.25">
      <c r="A167" s="11">
        <f>'All Trades'!A167</f>
        <v>161</v>
      </c>
      <c r="B167" s="29">
        <f>YEAR('All Trades'!B167)</f>
        <v>2021</v>
      </c>
      <c r="C167" s="24">
        <f>DATE(YEAR('All Trades'!B167),MONTH('All Trades'!B167),1)</f>
        <v>44197</v>
      </c>
      <c r="D167" s="18">
        <f>'All Trades'!O167</f>
        <v>-367.44</v>
      </c>
      <c r="E167" s="18">
        <f t="shared" si="14"/>
        <v>1912.8799999999997</v>
      </c>
      <c r="F167" s="18">
        <f t="shared" si="15"/>
        <v>2779.7599999999998</v>
      </c>
      <c r="G167" s="18">
        <f t="shared" si="12"/>
        <v>866.88000000000011</v>
      </c>
      <c r="H167" s="18">
        <f t="shared" si="16"/>
        <v>1912.8799999999997</v>
      </c>
      <c r="I167" s="18">
        <f t="shared" si="17"/>
        <v>2779.7599999999998</v>
      </c>
      <c r="J167" s="18">
        <f t="shared" si="13"/>
        <v>866.88000000000011</v>
      </c>
      <c r="K167" s="18">
        <f>MAX(K166,'All Trades'!S166)</f>
        <v>25338.640000000021</v>
      </c>
      <c r="L167" s="18">
        <f>'All Trades'!S166</f>
        <v>24839.200000000023</v>
      </c>
      <c r="M167" s="18">
        <f>MAX(0,K167-(L167+'All Trades'!Q167))</f>
        <v>863.15999999999985</v>
      </c>
    </row>
    <row r="168" spans="1:13" x14ac:dyDescent="0.25">
      <c r="A168" s="11">
        <f>'All Trades'!A168</f>
        <v>162</v>
      </c>
      <c r="B168" s="29">
        <f>YEAR('All Trades'!B168)</f>
        <v>2021</v>
      </c>
      <c r="C168" s="24">
        <f>DATE(YEAR('All Trades'!B168),MONTH('All Trades'!B168),1)</f>
        <v>44228</v>
      </c>
      <c r="D168" s="18">
        <f>'All Trades'!O168</f>
        <v>619.55999999999995</v>
      </c>
      <c r="E168" s="18">
        <f t="shared" si="14"/>
        <v>2532.4399999999996</v>
      </c>
      <c r="F168" s="18">
        <f t="shared" si="15"/>
        <v>2779.7599999999998</v>
      </c>
      <c r="G168" s="18">
        <f t="shared" si="12"/>
        <v>247.32000000000016</v>
      </c>
      <c r="H168" s="18">
        <f t="shared" si="16"/>
        <v>619.55999999999995</v>
      </c>
      <c r="I168" s="18">
        <f t="shared" si="17"/>
        <v>619.55999999999995</v>
      </c>
      <c r="J168" s="18">
        <f t="shared" si="13"/>
        <v>0</v>
      </c>
      <c r="K168" s="18">
        <f>MAX(K167,'All Trades'!S167)</f>
        <v>25338.640000000021</v>
      </c>
      <c r="L168" s="18">
        <f>'All Trades'!S167</f>
        <v>24471.760000000024</v>
      </c>
      <c r="M168" s="18">
        <f>MAX(0,K168-(L168+'All Trades'!Q168))</f>
        <v>1494.5999999999985</v>
      </c>
    </row>
    <row r="169" spans="1:13" x14ac:dyDescent="0.25">
      <c r="A169" s="11">
        <f>'All Trades'!A169</f>
        <v>163</v>
      </c>
      <c r="B169" s="29">
        <f>YEAR('All Trades'!B169)</f>
        <v>2021</v>
      </c>
      <c r="C169" s="24">
        <f>DATE(YEAR('All Trades'!B169),MONTH('All Trades'!B169),1)</f>
        <v>44228</v>
      </c>
      <c r="D169" s="18">
        <f>'All Trades'!O169</f>
        <v>427.56</v>
      </c>
      <c r="E169" s="18">
        <f t="shared" si="14"/>
        <v>2959.9999999999995</v>
      </c>
      <c r="F169" s="18">
        <f t="shared" si="15"/>
        <v>2959.9999999999995</v>
      </c>
      <c r="G169" s="18">
        <f t="shared" si="12"/>
        <v>0</v>
      </c>
      <c r="H169" s="18">
        <f t="shared" si="16"/>
        <v>1047.1199999999999</v>
      </c>
      <c r="I169" s="18">
        <f t="shared" si="17"/>
        <v>1047.1199999999999</v>
      </c>
      <c r="J169" s="18">
        <f t="shared" si="13"/>
        <v>0</v>
      </c>
      <c r="K169" s="18">
        <f>MAX(K168,'All Trades'!S168)</f>
        <v>25338.640000000021</v>
      </c>
      <c r="L169" s="18">
        <f>'All Trades'!S168</f>
        <v>25091.320000000025</v>
      </c>
      <c r="M169" s="18">
        <f>MAX(0,K169-(L169+'All Trades'!Q169))</f>
        <v>839.03999999999724</v>
      </c>
    </row>
    <row r="170" spans="1:13" x14ac:dyDescent="0.25">
      <c r="A170" s="11">
        <f>'All Trades'!A170</f>
        <v>164</v>
      </c>
      <c r="B170" s="29">
        <f>YEAR('All Trades'!B170)</f>
        <v>2021</v>
      </c>
      <c r="C170" s="24">
        <f>DATE(YEAR('All Trades'!B170),MONTH('All Trades'!B170),1)</f>
        <v>44228</v>
      </c>
      <c r="D170" s="18">
        <f>'All Trades'!O170</f>
        <v>-610.44000000000005</v>
      </c>
      <c r="E170" s="18">
        <f t="shared" si="14"/>
        <v>2349.5599999999995</v>
      </c>
      <c r="F170" s="18">
        <f t="shared" si="15"/>
        <v>2959.9999999999995</v>
      </c>
      <c r="G170" s="18">
        <f t="shared" si="12"/>
        <v>610.44000000000005</v>
      </c>
      <c r="H170" s="18">
        <f t="shared" si="16"/>
        <v>436.67999999999984</v>
      </c>
      <c r="I170" s="18">
        <f t="shared" si="17"/>
        <v>1047.1199999999999</v>
      </c>
      <c r="J170" s="18">
        <f t="shared" si="13"/>
        <v>610.44000000000005</v>
      </c>
      <c r="K170" s="18">
        <f>MAX(K169,'All Trades'!S169)</f>
        <v>25518.880000000026</v>
      </c>
      <c r="L170" s="18">
        <f>'All Trades'!S169</f>
        <v>25518.880000000026</v>
      </c>
      <c r="M170" s="18">
        <f>MAX(0,K170-(L170+'All Trades'!Q170))</f>
        <v>606.72000000000116</v>
      </c>
    </row>
    <row r="171" spans="1:13" x14ac:dyDescent="0.25">
      <c r="A171" s="11">
        <f>'All Trades'!A171</f>
        <v>165</v>
      </c>
      <c r="B171" s="29">
        <f>YEAR('All Trades'!B171)</f>
        <v>2021</v>
      </c>
      <c r="C171" s="24">
        <f>DATE(YEAR('All Trades'!B171),MONTH('All Trades'!B171),1)</f>
        <v>44228</v>
      </c>
      <c r="D171" s="18">
        <f>'All Trades'!O171</f>
        <v>814.56</v>
      </c>
      <c r="E171" s="18">
        <f t="shared" si="14"/>
        <v>3164.1199999999994</v>
      </c>
      <c r="F171" s="18">
        <f t="shared" si="15"/>
        <v>3164.1199999999994</v>
      </c>
      <c r="G171" s="18">
        <f t="shared" si="12"/>
        <v>0</v>
      </c>
      <c r="H171" s="18">
        <f t="shared" si="16"/>
        <v>1251.2399999999998</v>
      </c>
      <c r="I171" s="18">
        <f t="shared" si="17"/>
        <v>1251.2399999999998</v>
      </c>
      <c r="J171" s="18">
        <f t="shared" si="13"/>
        <v>0</v>
      </c>
      <c r="K171" s="18">
        <f>MAX(K170,'All Trades'!S170)</f>
        <v>25518.880000000026</v>
      </c>
      <c r="L171" s="18">
        <f>'All Trades'!S170</f>
        <v>24908.440000000028</v>
      </c>
      <c r="M171" s="18">
        <f>MAX(0,K171-(L171+'All Trades'!Q171))</f>
        <v>680.15999999999985</v>
      </c>
    </row>
    <row r="172" spans="1:13" x14ac:dyDescent="0.25">
      <c r="A172" s="11">
        <f>'All Trades'!A172</f>
        <v>166</v>
      </c>
      <c r="B172" s="29">
        <f>YEAR('All Trades'!B172)</f>
        <v>2021</v>
      </c>
      <c r="C172" s="24">
        <f>DATE(YEAR('All Trades'!B172),MONTH('All Trades'!B172),1)</f>
        <v>44228</v>
      </c>
      <c r="D172" s="18">
        <f>'All Trades'!O172</f>
        <v>-238.44</v>
      </c>
      <c r="E172" s="18">
        <f t="shared" si="14"/>
        <v>2925.6799999999994</v>
      </c>
      <c r="F172" s="18">
        <f t="shared" si="15"/>
        <v>3164.1199999999994</v>
      </c>
      <c r="G172" s="18">
        <f t="shared" si="12"/>
        <v>238.44000000000005</v>
      </c>
      <c r="H172" s="18">
        <f t="shared" si="16"/>
        <v>1012.7999999999997</v>
      </c>
      <c r="I172" s="18">
        <f t="shared" si="17"/>
        <v>1251.2399999999998</v>
      </c>
      <c r="J172" s="18">
        <f t="shared" si="13"/>
        <v>238.44000000000005</v>
      </c>
      <c r="K172" s="18">
        <f>MAX(K171,'All Trades'!S171)</f>
        <v>25723.000000000029</v>
      </c>
      <c r="L172" s="18">
        <f>'All Trades'!S171</f>
        <v>25723.000000000029</v>
      </c>
      <c r="M172" s="18">
        <f>MAX(0,K172-(L172+'All Trades'!Q172))</f>
        <v>234.72000000000116</v>
      </c>
    </row>
    <row r="173" spans="1:13" x14ac:dyDescent="0.25">
      <c r="A173" s="11">
        <f>'All Trades'!A173</f>
        <v>167</v>
      </c>
      <c r="B173" s="29">
        <f>YEAR('All Trades'!B173)</f>
        <v>2021</v>
      </c>
      <c r="C173" s="24">
        <f>DATE(YEAR('All Trades'!B173),MONTH('All Trades'!B173),1)</f>
        <v>44228</v>
      </c>
      <c r="D173" s="18">
        <f>'All Trades'!O173</f>
        <v>91.56</v>
      </c>
      <c r="E173" s="18">
        <f t="shared" si="14"/>
        <v>3017.2399999999993</v>
      </c>
      <c r="F173" s="18">
        <f t="shared" si="15"/>
        <v>3164.1199999999994</v>
      </c>
      <c r="G173" s="18">
        <f t="shared" si="12"/>
        <v>146.88000000000011</v>
      </c>
      <c r="H173" s="18">
        <f t="shared" si="16"/>
        <v>1104.3599999999997</v>
      </c>
      <c r="I173" s="18">
        <f t="shared" si="17"/>
        <v>1251.2399999999998</v>
      </c>
      <c r="J173" s="18">
        <f t="shared" si="13"/>
        <v>146.88000000000011</v>
      </c>
      <c r="K173" s="18">
        <f>MAX(K172,'All Trades'!S172)</f>
        <v>25723.000000000029</v>
      </c>
      <c r="L173" s="18">
        <f>'All Trades'!S172</f>
        <v>25484.56000000003</v>
      </c>
      <c r="M173" s="18">
        <f>MAX(0,K173-(L173+'All Trades'!Q173))</f>
        <v>275.15999999999985</v>
      </c>
    </row>
    <row r="174" spans="1:13" x14ac:dyDescent="0.25">
      <c r="A174" s="11">
        <f>'All Trades'!A174</f>
        <v>168</v>
      </c>
      <c r="B174" s="29">
        <f>YEAR('All Trades'!B174)</f>
        <v>2021</v>
      </c>
      <c r="C174" s="24">
        <f>DATE(YEAR('All Trades'!B174),MONTH('All Trades'!B174),1)</f>
        <v>44228</v>
      </c>
      <c r="D174" s="18">
        <f>'All Trades'!O174</f>
        <v>-85.44</v>
      </c>
      <c r="E174" s="18">
        <f t="shared" si="14"/>
        <v>2931.7999999999993</v>
      </c>
      <c r="F174" s="18">
        <f t="shared" si="15"/>
        <v>3164.1199999999994</v>
      </c>
      <c r="G174" s="18">
        <f t="shared" si="12"/>
        <v>232.32000000000016</v>
      </c>
      <c r="H174" s="18">
        <f t="shared" si="16"/>
        <v>1018.9199999999996</v>
      </c>
      <c r="I174" s="18">
        <f t="shared" si="17"/>
        <v>1251.2399999999998</v>
      </c>
      <c r="J174" s="18">
        <f t="shared" si="13"/>
        <v>232.32000000000016</v>
      </c>
      <c r="K174" s="18">
        <f>MAX(K173,'All Trades'!S173)</f>
        <v>25723.000000000029</v>
      </c>
      <c r="L174" s="18">
        <f>'All Trades'!S173</f>
        <v>25576.120000000032</v>
      </c>
      <c r="M174" s="18">
        <f>MAX(0,K174-(L174+'All Trades'!Q174))</f>
        <v>657.59999999999854</v>
      </c>
    </row>
    <row r="175" spans="1:13" x14ac:dyDescent="0.25">
      <c r="A175" s="11">
        <f>'All Trades'!A175</f>
        <v>169</v>
      </c>
      <c r="B175" s="29">
        <f>YEAR('All Trades'!B175)</f>
        <v>2021</v>
      </c>
      <c r="C175" s="24">
        <f>DATE(YEAR('All Trades'!B175),MONTH('All Trades'!B175),1)</f>
        <v>44228</v>
      </c>
      <c r="D175" s="18">
        <f>'All Trades'!O175</f>
        <v>-367.44</v>
      </c>
      <c r="E175" s="18">
        <f t="shared" si="14"/>
        <v>2564.3599999999992</v>
      </c>
      <c r="F175" s="18">
        <f t="shared" si="15"/>
        <v>3164.1199999999994</v>
      </c>
      <c r="G175" s="18">
        <f t="shared" si="12"/>
        <v>599.76000000000022</v>
      </c>
      <c r="H175" s="18">
        <f t="shared" si="16"/>
        <v>651.47999999999956</v>
      </c>
      <c r="I175" s="18">
        <f t="shared" si="17"/>
        <v>1251.2399999999998</v>
      </c>
      <c r="J175" s="18">
        <f t="shared" si="13"/>
        <v>599.76000000000022</v>
      </c>
      <c r="K175" s="18">
        <f>MAX(K174,'All Trades'!S174)</f>
        <v>25723.000000000029</v>
      </c>
      <c r="L175" s="18">
        <f>'All Trades'!S174</f>
        <v>25490.680000000033</v>
      </c>
      <c r="M175" s="18">
        <f>MAX(0,K175-(L175+'All Trades'!Q175))</f>
        <v>596.03999999999724</v>
      </c>
    </row>
    <row r="176" spans="1:13" x14ac:dyDescent="0.25">
      <c r="A176" s="11">
        <f>'All Trades'!A176</f>
        <v>170</v>
      </c>
      <c r="B176" s="29">
        <f>YEAR('All Trades'!B176)</f>
        <v>2021</v>
      </c>
      <c r="C176" s="24">
        <f>DATE(YEAR('All Trades'!B176),MONTH('All Trades'!B176),1)</f>
        <v>44228</v>
      </c>
      <c r="D176" s="18">
        <f>'All Trades'!O176</f>
        <v>364.56</v>
      </c>
      <c r="E176" s="18">
        <f t="shared" si="14"/>
        <v>2928.9199999999992</v>
      </c>
      <c r="F176" s="18">
        <f t="shared" si="15"/>
        <v>3164.1199999999994</v>
      </c>
      <c r="G176" s="18">
        <f t="shared" si="12"/>
        <v>235.20000000000027</v>
      </c>
      <c r="H176" s="18">
        <f t="shared" si="16"/>
        <v>1016.0399999999995</v>
      </c>
      <c r="I176" s="18">
        <f t="shared" si="17"/>
        <v>1251.2399999999998</v>
      </c>
      <c r="J176" s="18">
        <f t="shared" si="13"/>
        <v>235.20000000000027</v>
      </c>
      <c r="K176" s="18">
        <f>MAX(K175,'All Trades'!S175)</f>
        <v>25723.000000000029</v>
      </c>
      <c r="L176" s="18">
        <f>'All Trades'!S175</f>
        <v>25123.240000000034</v>
      </c>
      <c r="M176" s="18">
        <f>MAX(0,K176-(L176+'All Trades'!Q176))</f>
        <v>708.47999999999593</v>
      </c>
    </row>
    <row r="177" spans="1:13" x14ac:dyDescent="0.25">
      <c r="A177" s="11">
        <f>'All Trades'!A177</f>
        <v>171</v>
      </c>
      <c r="B177" s="29">
        <f>YEAR('All Trades'!B177)</f>
        <v>2021</v>
      </c>
      <c r="C177" s="24">
        <f>DATE(YEAR('All Trades'!B177),MONTH('All Trades'!B177),1)</f>
        <v>44228</v>
      </c>
      <c r="D177" s="18">
        <f>'All Trades'!O177</f>
        <v>-237.48</v>
      </c>
      <c r="E177" s="18">
        <f t="shared" si="14"/>
        <v>2691.4399999999991</v>
      </c>
      <c r="F177" s="18">
        <f t="shared" si="15"/>
        <v>3164.1199999999994</v>
      </c>
      <c r="G177" s="18">
        <f t="shared" si="12"/>
        <v>472.68000000000029</v>
      </c>
      <c r="H177" s="18">
        <f t="shared" si="16"/>
        <v>778.55999999999949</v>
      </c>
      <c r="I177" s="18">
        <f t="shared" si="17"/>
        <v>1251.2399999999998</v>
      </c>
      <c r="J177" s="18">
        <f t="shared" si="13"/>
        <v>472.68000000000029</v>
      </c>
      <c r="K177" s="18">
        <f>MAX(K176,'All Trades'!S176)</f>
        <v>25723.000000000029</v>
      </c>
      <c r="L177" s="18">
        <f>'All Trades'!S176</f>
        <v>25487.800000000036</v>
      </c>
      <c r="M177" s="18">
        <f>MAX(0,K177-(L177+'All Trades'!Q177))</f>
        <v>471.43999999999505</v>
      </c>
    </row>
    <row r="178" spans="1:13" x14ac:dyDescent="0.25">
      <c r="A178" s="11">
        <f>'All Trades'!A178</f>
        <v>172</v>
      </c>
      <c r="B178" s="29">
        <f>YEAR('All Trades'!B178)</f>
        <v>2021</v>
      </c>
      <c r="C178" s="24">
        <f>DATE(YEAR('All Trades'!B178),MONTH('All Trades'!B178),1)</f>
        <v>44256</v>
      </c>
      <c r="D178" s="18">
        <f>'All Trades'!O178</f>
        <v>1777.6</v>
      </c>
      <c r="E178" s="18">
        <f t="shared" si="14"/>
        <v>4469.0399999999991</v>
      </c>
      <c r="F178" s="18">
        <f t="shared" si="15"/>
        <v>4469.0399999999991</v>
      </c>
      <c r="G178" s="18">
        <f t="shared" si="12"/>
        <v>0</v>
      </c>
      <c r="H178" s="18">
        <f t="shared" si="16"/>
        <v>1777.6</v>
      </c>
      <c r="I178" s="18">
        <f t="shared" si="17"/>
        <v>1777.6</v>
      </c>
      <c r="J178" s="18">
        <f t="shared" si="13"/>
        <v>0</v>
      </c>
      <c r="K178" s="18">
        <f>MAX(K177,'All Trades'!S177)</f>
        <v>25723.000000000029</v>
      </c>
      <c r="L178" s="18">
        <f>'All Trades'!S177</f>
        <v>25250.320000000036</v>
      </c>
      <c r="M178" s="18">
        <f>MAX(0,K178-(L178+'All Trades'!Q178))</f>
        <v>1793.8799999999937</v>
      </c>
    </row>
    <row r="179" spans="1:13" x14ac:dyDescent="0.25">
      <c r="A179" s="11">
        <f>'All Trades'!A179</f>
        <v>173</v>
      </c>
      <c r="B179" s="29">
        <f>YEAR('All Trades'!B179)</f>
        <v>2021</v>
      </c>
      <c r="C179" s="24">
        <f>DATE(YEAR('All Trades'!B179),MONTH('All Trades'!B179),1)</f>
        <v>44256</v>
      </c>
      <c r="D179" s="18">
        <f>'All Trades'!O179</f>
        <v>-324.48</v>
      </c>
      <c r="E179" s="18">
        <f t="shared" si="14"/>
        <v>4144.5599999999995</v>
      </c>
      <c r="F179" s="18">
        <f t="shared" si="15"/>
        <v>4469.0399999999991</v>
      </c>
      <c r="G179" s="18">
        <f t="shared" si="12"/>
        <v>324.47999999999956</v>
      </c>
      <c r="H179" s="18">
        <f t="shared" si="16"/>
        <v>1453.12</v>
      </c>
      <c r="I179" s="18">
        <f t="shared" si="17"/>
        <v>1777.6</v>
      </c>
      <c r="J179" s="18">
        <f t="shared" si="13"/>
        <v>324.48</v>
      </c>
      <c r="K179" s="18">
        <f>MAX(K178,'All Trades'!S178)</f>
        <v>27027.920000000035</v>
      </c>
      <c r="L179" s="18">
        <f>'All Trades'!S178</f>
        <v>27027.920000000035</v>
      </c>
      <c r="M179" s="18">
        <f>MAX(0,K179-(L179+'All Trades'!Q179))</f>
        <v>323.2400000000016</v>
      </c>
    </row>
    <row r="180" spans="1:13" x14ac:dyDescent="0.25">
      <c r="A180" s="11">
        <f>'All Trades'!A180</f>
        <v>174</v>
      </c>
      <c r="B180" s="29">
        <f>YEAR('All Trades'!B180)</f>
        <v>2021</v>
      </c>
      <c r="C180" s="24">
        <f>DATE(YEAR('All Trades'!B180),MONTH('All Trades'!B180),1)</f>
        <v>44256</v>
      </c>
      <c r="D180" s="18">
        <f>'All Trades'!O180</f>
        <v>-973.44</v>
      </c>
      <c r="E180" s="18">
        <f t="shared" si="14"/>
        <v>3171.1199999999994</v>
      </c>
      <c r="F180" s="18">
        <f t="shared" si="15"/>
        <v>4469.0399999999991</v>
      </c>
      <c r="G180" s="18">
        <f t="shared" si="12"/>
        <v>1297.9199999999996</v>
      </c>
      <c r="H180" s="18">
        <f t="shared" si="16"/>
        <v>479.67999999999984</v>
      </c>
      <c r="I180" s="18">
        <f t="shared" si="17"/>
        <v>1777.6</v>
      </c>
      <c r="J180" s="18">
        <f t="shared" si="13"/>
        <v>1297.92</v>
      </c>
      <c r="K180" s="18">
        <f>MAX(K179,'All Trades'!S179)</f>
        <v>27027.920000000035</v>
      </c>
      <c r="L180" s="18">
        <f>'All Trades'!S179</f>
        <v>26703.440000000035</v>
      </c>
      <c r="M180" s="18">
        <f>MAX(0,K180-(L180+'All Trades'!Q180))</f>
        <v>1294.2000000000007</v>
      </c>
    </row>
    <row r="181" spans="1:13" x14ac:dyDescent="0.25">
      <c r="A181" s="11">
        <f>'All Trades'!A181</f>
        <v>175</v>
      </c>
      <c r="B181" s="29">
        <f>YEAR('All Trades'!B181)</f>
        <v>2021</v>
      </c>
      <c r="C181" s="24">
        <f>DATE(YEAR('All Trades'!B181),MONTH('All Trades'!B181),1)</f>
        <v>44256</v>
      </c>
      <c r="D181" s="18">
        <f>'All Trades'!O181</f>
        <v>281.52</v>
      </c>
      <c r="E181" s="18">
        <f t="shared" si="14"/>
        <v>3452.6399999999994</v>
      </c>
      <c r="F181" s="18">
        <f t="shared" si="15"/>
        <v>4469.0399999999991</v>
      </c>
      <c r="G181" s="18">
        <f t="shared" si="12"/>
        <v>1016.3999999999996</v>
      </c>
      <c r="H181" s="18">
        <f t="shared" si="16"/>
        <v>761.19999999999982</v>
      </c>
      <c r="I181" s="18">
        <f t="shared" si="17"/>
        <v>1777.6</v>
      </c>
      <c r="J181" s="18">
        <f t="shared" si="13"/>
        <v>1016.4000000000001</v>
      </c>
      <c r="K181" s="18">
        <f>MAX(K180,'All Trades'!S180)</f>
        <v>27027.920000000035</v>
      </c>
      <c r="L181" s="18">
        <f>'All Trades'!S180</f>
        <v>25730.000000000036</v>
      </c>
      <c r="M181" s="18">
        <f>MAX(0,K181-(L181+'All Trades'!Q181))</f>
        <v>1558.1599999999999</v>
      </c>
    </row>
    <row r="182" spans="1:13" x14ac:dyDescent="0.25">
      <c r="A182" s="11">
        <f>'All Trades'!A182</f>
        <v>176</v>
      </c>
      <c r="B182" s="29">
        <f>YEAR('All Trades'!B182)</f>
        <v>2021</v>
      </c>
      <c r="C182" s="24">
        <f>DATE(YEAR('All Trades'!B182),MONTH('All Trades'!B182),1)</f>
        <v>44256</v>
      </c>
      <c r="D182" s="18">
        <f>'All Trades'!O182</f>
        <v>10.56</v>
      </c>
      <c r="E182" s="18">
        <f t="shared" si="14"/>
        <v>3463.1999999999994</v>
      </c>
      <c r="F182" s="18">
        <f t="shared" si="15"/>
        <v>4469.0399999999991</v>
      </c>
      <c r="G182" s="18">
        <f t="shared" si="12"/>
        <v>1005.8399999999997</v>
      </c>
      <c r="H182" s="18">
        <f t="shared" si="16"/>
        <v>771.75999999999976</v>
      </c>
      <c r="I182" s="18">
        <f t="shared" si="17"/>
        <v>1777.6</v>
      </c>
      <c r="J182" s="18">
        <f t="shared" si="13"/>
        <v>1005.8400000000001</v>
      </c>
      <c r="K182" s="18">
        <f>MAX(K181,'All Trades'!S181)</f>
        <v>27027.920000000035</v>
      </c>
      <c r="L182" s="18">
        <f>'All Trades'!S181</f>
        <v>26011.520000000037</v>
      </c>
      <c r="M182" s="18">
        <f>MAX(0,K182-(L182+'All Trades'!Q182))</f>
        <v>1095.119999999999</v>
      </c>
    </row>
    <row r="183" spans="1:13" x14ac:dyDescent="0.25">
      <c r="A183" s="11">
        <f>'All Trades'!A183</f>
        <v>177</v>
      </c>
      <c r="B183" s="29">
        <f>YEAR('All Trades'!B183)</f>
        <v>2021</v>
      </c>
      <c r="C183" s="24">
        <f>DATE(YEAR('All Trades'!B183),MONTH('All Trades'!B183),1)</f>
        <v>44256</v>
      </c>
      <c r="D183" s="18">
        <f>'All Trades'!O183</f>
        <v>-973.44</v>
      </c>
      <c r="E183" s="18">
        <f t="shared" si="14"/>
        <v>2489.7599999999993</v>
      </c>
      <c r="F183" s="18">
        <f t="shared" si="15"/>
        <v>4469.0399999999991</v>
      </c>
      <c r="G183" s="18">
        <f t="shared" si="12"/>
        <v>1979.2799999999997</v>
      </c>
      <c r="H183" s="18">
        <f t="shared" si="16"/>
        <v>-201.68000000000029</v>
      </c>
      <c r="I183" s="18">
        <f t="shared" si="17"/>
        <v>1777.6</v>
      </c>
      <c r="J183" s="18">
        <f t="shared" si="13"/>
        <v>1979.2800000000002</v>
      </c>
      <c r="K183" s="18">
        <f>MAX(K182,'All Trades'!S182)</f>
        <v>27027.920000000035</v>
      </c>
      <c r="L183" s="18">
        <f>'All Trades'!S182</f>
        <v>26022.080000000038</v>
      </c>
      <c r="M183" s="18">
        <f>MAX(0,K183-(L183+'All Trades'!Q183))</f>
        <v>1975.5599999999977</v>
      </c>
    </row>
    <row r="184" spans="1:13" x14ac:dyDescent="0.25">
      <c r="A184" s="11">
        <f>'All Trades'!A184</f>
        <v>178</v>
      </c>
      <c r="B184" s="29">
        <f>YEAR('All Trades'!B184)</f>
        <v>2021</v>
      </c>
      <c r="C184" s="24">
        <f>DATE(YEAR('All Trades'!B184),MONTH('All Trades'!B184),1)</f>
        <v>44256</v>
      </c>
      <c r="D184" s="18">
        <f>'All Trades'!O184</f>
        <v>-973.44</v>
      </c>
      <c r="E184" s="18">
        <f t="shared" si="14"/>
        <v>1516.3199999999993</v>
      </c>
      <c r="F184" s="18">
        <f t="shared" si="15"/>
        <v>4469.0399999999991</v>
      </c>
      <c r="G184" s="18">
        <f t="shared" si="12"/>
        <v>2952.72</v>
      </c>
      <c r="H184" s="18">
        <f t="shared" si="16"/>
        <v>-1175.1200000000003</v>
      </c>
      <c r="I184" s="18">
        <f t="shared" si="17"/>
        <v>1777.6</v>
      </c>
      <c r="J184" s="18">
        <f t="shared" si="13"/>
        <v>2952.7200000000003</v>
      </c>
      <c r="K184" s="18">
        <f>MAX(K183,'All Trades'!S183)</f>
        <v>27027.920000000035</v>
      </c>
      <c r="L184" s="18">
        <f>'All Trades'!S183</f>
        <v>25048.640000000039</v>
      </c>
      <c r="M184" s="18">
        <f>MAX(0,K184-(L184+'All Trades'!Q184))</f>
        <v>2948.9999999999964</v>
      </c>
    </row>
    <row r="185" spans="1:13" x14ac:dyDescent="0.25">
      <c r="A185" s="11">
        <f>'All Trades'!A185</f>
        <v>179</v>
      </c>
      <c r="B185" s="29">
        <f>YEAR('All Trades'!B185)</f>
        <v>2021</v>
      </c>
      <c r="C185" s="24">
        <f>DATE(YEAR('All Trades'!B185),MONTH('All Trades'!B185),1)</f>
        <v>44256</v>
      </c>
      <c r="D185" s="18">
        <f>'All Trades'!O185</f>
        <v>847.56</v>
      </c>
      <c r="E185" s="18">
        <f t="shared" si="14"/>
        <v>2363.8799999999992</v>
      </c>
      <c r="F185" s="18">
        <f t="shared" si="15"/>
        <v>4469.0399999999991</v>
      </c>
      <c r="G185" s="18">
        <f t="shared" si="12"/>
        <v>2105.16</v>
      </c>
      <c r="H185" s="18">
        <f t="shared" si="16"/>
        <v>-327.5600000000004</v>
      </c>
      <c r="I185" s="18">
        <f t="shared" si="17"/>
        <v>1777.6</v>
      </c>
      <c r="J185" s="18">
        <f t="shared" si="13"/>
        <v>2105.1600000000003</v>
      </c>
      <c r="K185" s="18">
        <f>MAX(K184,'All Trades'!S184)</f>
        <v>27027.920000000035</v>
      </c>
      <c r="L185" s="18">
        <f>'All Trades'!S184</f>
        <v>24075.200000000041</v>
      </c>
      <c r="M185" s="18">
        <f>MAX(0,K185-(L185+'All Trades'!Q185))</f>
        <v>3823.4399999999951</v>
      </c>
    </row>
    <row r="186" spans="1:13" x14ac:dyDescent="0.25">
      <c r="A186" s="11">
        <f>'All Trades'!A186</f>
        <v>180</v>
      </c>
      <c r="B186" s="29">
        <f>YEAR('All Trades'!B186)</f>
        <v>2021</v>
      </c>
      <c r="C186" s="24">
        <f>DATE(YEAR('All Trades'!B186),MONTH('All Trades'!B186),1)</f>
        <v>44256</v>
      </c>
      <c r="D186" s="18">
        <f>'All Trades'!O186</f>
        <v>415.04</v>
      </c>
      <c r="E186" s="18">
        <f t="shared" si="14"/>
        <v>2778.9199999999992</v>
      </c>
      <c r="F186" s="18">
        <f t="shared" si="15"/>
        <v>4469.0399999999991</v>
      </c>
      <c r="G186" s="18">
        <f t="shared" si="12"/>
        <v>1690.12</v>
      </c>
      <c r="H186" s="18">
        <f t="shared" si="16"/>
        <v>87.47999999999962</v>
      </c>
      <c r="I186" s="18">
        <f t="shared" si="17"/>
        <v>1777.6</v>
      </c>
      <c r="J186" s="18">
        <f t="shared" si="13"/>
        <v>1690.1200000000003</v>
      </c>
      <c r="K186" s="18">
        <f>MAX(K185,'All Trades'!S185)</f>
        <v>27027.920000000035</v>
      </c>
      <c r="L186" s="18">
        <f>'All Trades'!S185</f>
        <v>24922.760000000042</v>
      </c>
      <c r="M186" s="18">
        <f>MAX(0,K186-(L186+'All Trades'!Q186))</f>
        <v>2165.6399999999921</v>
      </c>
    </row>
    <row r="187" spans="1:13" x14ac:dyDescent="0.25">
      <c r="A187" s="11">
        <f>'All Trades'!A187</f>
        <v>181</v>
      </c>
      <c r="B187" s="29">
        <f>YEAR('All Trades'!B187)</f>
        <v>2021</v>
      </c>
      <c r="C187" s="24">
        <f>DATE(YEAR('All Trades'!B187),MONTH('All Trades'!B187),1)</f>
        <v>44256</v>
      </c>
      <c r="D187" s="18">
        <f>'All Trades'!O187</f>
        <v>91.56</v>
      </c>
      <c r="E187" s="18">
        <f t="shared" si="14"/>
        <v>2870.4799999999991</v>
      </c>
      <c r="F187" s="18">
        <f t="shared" si="15"/>
        <v>4469.0399999999991</v>
      </c>
      <c r="G187" s="18">
        <f t="shared" si="12"/>
        <v>1598.56</v>
      </c>
      <c r="H187" s="18">
        <f t="shared" si="16"/>
        <v>179.03999999999962</v>
      </c>
      <c r="I187" s="18">
        <f t="shared" si="17"/>
        <v>1777.6</v>
      </c>
      <c r="J187" s="18">
        <f t="shared" si="13"/>
        <v>1598.5600000000004</v>
      </c>
      <c r="K187" s="18">
        <f>MAX(K186,'All Trades'!S186)</f>
        <v>27027.920000000035</v>
      </c>
      <c r="L187" s="18">
        <f>'All Trades'!S186</f>
        <v>25337.800000000043</v>
      </c>
      <c r="M187" s="18">
        <f>MAX(0,K187-(L187+'All Trades'!Q187))</f>
        <v>1819.8399999999929</v>
      </c>
    </row>
    <row r="188" spans="1:13" x14ac:dyDescent="0.25">
      <c r="A188" s="11">
        <f>'All Trades'!A188</f>
        <v>182</v>
      </c>
      <c r="B188" s="29">
        <f>YEAR('All Trades'!B188)</f>
        <v>2021</v>
      </c>
      <c r="C188" s="24">
        <f>DATE(YEAR('All Trades'!B188),MONTH('All Trades'!B188),1)</f>
        <v>44256</v>
      </c>
      <c r="D188" s="18">
        <f>'All Trades'!O188</f>
        <v>37.56</v>
      </c>
      <c r="E188" s="18">
        <f t="shared" si="14"/>
        <v>2908.0399999999991</v>
      </c>
      <c r="F188" s="18">
        <f t="shared" si="15"/>
        <v>4469.0399999999991</v>
      </c>
      <c r="G188" s="18">
        <f t="shared" si="12"/>
        <v>1561</v>
      </c>
      <c r="H188" s="18">
        <f t="shared" si="16"/>
        <v>216.59999999999962</v>
      </c>
      <c r="I188" s="18">
        <f t="shared" si="17"/>
        <v>1777.6</v>
      </c>
      <c r="J188" s="18">
        <f t="shared" si="13"/>
        <v>1561.0000000000002</v>
      </c>
      <c r="K188" s="18">
        <f>MAX(K187,'All Trades'!S187)</f>
        <v>27027.920000000035</v>
      </c>
      <c r="L188" s="18">
        <f>'All Trades'!S187</f>
        <v>25429.360000000044</v>
      </c>
      <c r="M188" s="18">
        <f>MAX(0,K188-(L188+'All Trades'!Q188))</f>
        <v>1761.2799999999916</v>
      </c>
    </row>
    <row r="189" spans="1:13" x14ac:dyDescent="0.25">
      <c r="A189" s="11">
        <f>'All Trades'!A189</f>
        <v>183</v>
      </c>
      <c r="B189" s="29">
        <f>YEAR('All Trades'!B189)</f>
        <v>2021</v>
      </c>
      <c r="C189" s="24">
        <f>DATE(YEAR('All Trades'!B189),MONTH('All Trades'!B189),1)</f>
        <v>44256</v>
      </c>
      <c r="D189" s="18">
        <f>'All Trades'!O189</f>
        <v>-973.44</v>
      </c>
      <c r="E189" s="18">
        <f t="shared" si="14"/>
        <v>1934.599999999999</v>
      </c>
      <c r="F189" s="18">
        <f t="shared" si="15"/>
        <v>4469.0399999999991</v>
      </c>
      <c r="G189" s="18">
        <f t="shared" si="12"/>
        <v>2534.44</v>
      </c>
      <c r="H189" s="18">
        <f t="shared" si="16"/>
        <v>-756.84000000000037</v>
      </c>
      <c r="I189" s="18">
        <f t="shared" si="17"/>
        <v>1777.6</v>
      </c>
      <c r="J189" s="18">
        <f t="shared" si="13"/>
        <v>2534.4400000000005</v>
      </c>
      <c r="K189" s="18">
        <f>MAX(K188,'All Trades'!S188)</f>
        <v>27027.920000000035</v>
      </c>
      <c r="L189" s="18">
        <f>'All Trades'!S188</f>
        <v>25466.920000000046</v>
      </c>
      <c r="M189" s="18">
        <f>MAX(0,K189-(L189+'All Trades'!Q189))</f>
        <v>2530.7199999999903</v>
      </c>
    </row>
    <row r="190" spans="1:13" x14ac:dyDescent="0.25">
      <c r="A190" s="11">
        <f>'All Trades'!A190</f>
        <v>184</v>
      </c>
      <c r="B190" s="29">
        <f>YEAR('All Trades'!B190)</f>
        <v>2021</v>
      </c>
      <c r="C190" s="24">
        <f>DATE(YEAR('All Trades'!B190),MONTH('All Trades'!B190),1)</f>
        <v>44256</v>
      </c>
      <c r="D190" s="18">
        <f>'All Trades'!O190</f>
        <v>613.55999999999995</v>
      </c>
      <c r="E190" s="18">
        <f t="shared" si="14"/>
        <v>2548.1599999999989</v>
      </c>
      <c r="F190" s="18">
        <f t="shared" si="15"/>
        <v>4469.0399999999991</v>
      </c>
      <c r="G190" s="18">
        <f t="shared" si="12"/>
        <v>1920.88</v>
      </c>
      <c r="H190" s="18">
        <f t="shared" si="16"/>
        <v>-143.28000000000043</v>
      </c>
      <c r="I190" s="18">
        <f t="shared" si="17"/>
        <v>1777.6</v>
      </c>
      <c r="J190" s="18">
        <f t="shared" si="13"/>
        <v>1920.8800000000003</v>
      </c>
      <c r="K190" s="18">
        <f>MAX(K189,'All Trades'!S189)</f>
        <v>27027.920000000035</v>
      </c>
      <c r="L190" s="18">
        <f>'All Trades'!S189</f>
        <v>24493.480000000047</v>
      </c>
      <c r="M190" s="18">
        <f>MAX(0,K190-(L190+'All Trades'!Q190))</f>
        <v>2601.1599999999889</v>
      </c>
    </row>
    <row r="191" spans="1:13" x14ac:dyDescent="0.25">
      <c r="A191" s="11">
        <f>'All Trades'!A191</f>
        <v>185</v>
      </c>
      <c r="B191" s="29">
        <f>YEAR('All Trades'!B191)</f>
        <v>2021</v>
      </c>
      <c r="C191" s="24">
        <f>DATE(YEAR('All Trades'!B191),MONTH('All Trades'!B191),1)</f>
        <v>44287</v>
      </c>
      <c r="D191" s="18">
        <f>'All Trades'!O191</f>
        <v>247.6</v>
      </c>
      <c r="E191" s="18">
        <f t="shared" si="14"/>
        <v>2795.7599999999989</v>
      </c>
      <c r="F191" s="18">
        <f t="shared" si="15"/>
        <v>4469.0399999999991</v>
      </c>
      <c r="G191" s="18">
        <f t="shared" si="12"/>
        <v>1673.2800000000002</v>
      </c>
      <c r="H191" s="18">
        <f t="shared" si="16"/>
        <v>247.6</v>
      </c>
      <c r="I191" s="18">
        <f t="shared" si="17"/>
        <v>247.6</v>
      </c>
      <c r="J191" s="18">
        <f t="shared" si="13"/>
        <v>0</v>
      </c>
      <c r="K191" s="18">
        <f>MAX(K190,'All Trades'!S190)</f>
        <v>27027.920000000035</v>
      </c>
      <c r="L191" s="18">
        <f>'All Trades'!S190</f>
        <v>25107.040000000048</v>
      </c>
      <c r="M191" s="18">
        <f>MAX(0,K191-(L191+'All Trades'!Q191))</f>
        <v>2852.0799999999872</v>
      </c>
    </row>
    <row r="192" spans="1:13" x14ac:dyDescent="0.25">
      <c r="A192" s="11">
        <f>'All Trades'!A192</f>
        <v>186</v>
      </c>
      <c r="B192" s="29">
        <f>YEAR('All Trades'!B192)</f>
        <v>2021</v>
      </c>
      <c r="C192" s="24">
        <f>DATE(YEAR('All Trades'!B192),MONTH('All Trades'!B192),1)</f>
        <v>44287</v>
      </c>
      <c r="D192" s="18">
        <f>'All Trades'!O192</f>
        <v>967.56</v>
      </c>
      <c r="E192" s="18">
        <f t="shared" si="14"/>
        <v>3763.3199999999988</v>
      </c>
      <c r="F192" s="18">
        <f t="shared" si="15"/>
        <v>4469.0399999999991</v>
      </c>
      <c r="G192" s="18">
        <f t="shared" si="12"/>
        <v>705.72000000000025</v>
      </c>
      <c r="H192" s="18">
        <f t="shared" si="16"/>
        <v>1215.1599999999999</v>
      </c>
      <c r="I192" s="18">
        <f t="shared" si="17"/>
        <v>1215.1599999999999</v>
      </c>
      <c r="J192" s="18">
        <f t="shared" si="13"/>
        <v>0</v>
      </c>
      <c r="K192" s="18">
        <f>MAX(K191,'All Trades'!S191)</f>
        <v>27027.920000000035</v>
      </c>
      <c r="L192" s="18">
        <f>'All Trades'!S191</f>
        <v>25354.640000000047</v>
      </c>
      <c r="M192" s="18">
        <f>MAX(0,K192-(L192+'All Trades'!Q192))</f>
        <v>1694.9999999999891</v>
      </c>
    </row>
    <row r="193" spans="1:13" x14ac:dyDescent="0.25">
      <c r="A193" s="11">
        <f>'All Trades'!A193</f>
        <v>187</v>
      </c>
      <c r="B193" s="29">
        <f>YEAR('All Trades'!B193)</f>
        <v>2021</v>
      </c>
      <c r="C193" s="24">
        <f>DATE(YEAR('All Trades'!B193),MONTH('All Trades'!B193),1)</f>
        <v>44287</v>
      </c>
      <c r="D193" s="18">
        <f>'All Trades'!O193</f>
        <v>-613.44000000000005</v>
      </c>
      <c r="E193" s="18">
        <f t="shared" si="14"/>
        <v>3149.8799999999987</v>
      </c>
      <c r="F193" s="18">
        <f t="shared" si="15"/>
        <v>4469.0399999999991</v>
      </c>
      <c r="G193" s="18">
        <f t="shared" si="12"/>
        <v>1319.1600000000003</v>
      </c>
      <c r="H193" s="18">
        <f t="shared" si="16"/>
        <v>601.7199999999998</v>
      </c>
      <c r="I193" s="18">
        <f t="shared" si="17"/>
        <v>1215.1599999999999</v>
      </c>
      <c r="J193" s="18">
        <f t="shared" si="13"/>
        <v>613.44000000000005</v>
      </c>
      <c r="K193" s="18">
        <f>MAX(K192,'All Trades'!S192)</f>
        <v>27027.920000000035</v>
      </c>
      <c r="L193" s="18">
        <f>'All Trades'!S192</f>
        <v>26322.200000000048</v>
      </c>
      <c r="M193" s="18">
        <f>MAX(0,K193-(L193+'All Trades'!Q193))</f>
        <v>1315.4399999999878</v>
      </c>
    </row>
    <row r="194" spans="1:13" x14ac:dyDescent="0.25">
      <c r="A194" s="11">
        <f>'All Trades'!A194</f>
        <v>188</v>
      </c>
      <c r="B194" s="29">
        <f>YEAR('All Trades'!B194)</f>
        <v>2021</v>
      </c>
      <c r="C194" s="24">
        <f>DATE(YEAR('All Trades'!B194),MONTH('All Trades'!B194),1)</f>
        <v>44287</v>
      </c>
      <c r="D194" s="18">
        <f>'All Trades'!O194</f>
        <v>880.56</v>
      </c>
      <c r="E194" s="18">
        <f t="shared" si="14"/>
        <v>4030.4399999999987</v>
      </c>
      <c r="F194" s="18">
        <f t="shared" si="15"/>
        <v>4469.0399999999991</v>
      </c>
      <c r="G194" s="18">
        <f t="shared" si="12"/>
        <v>438.60000000000036</v>
      </c>
      <c r="H194" s="18">
        <f t="shared" si="16"/>
        <v>1482.2799999999997</v>
      </c>
      <c r="I194" s="18">
        <f t="shared" si="17"/>
        <v>1482.2799999999997</v>
      </c>
      <c r="J194" s="18">
        <f t="shared" si="13"/>
        <v>0</v>
      </c>
      <c r="K194" s="18">
        <f>MAX(K193,'All Trades'!S193)</f>
        <v>27027.920000000035</v>
      </c>
      <c r="L194" s="18">
        <f>'All Trades'!S193</f>
        <v>25708.760000000049</v>
      </c>
      <c r="M194" s="18">
        <f>MAX(0,K194-(L194+'All Trades'!Q194))</f>
        <v>1475.8799999999865</v>
      </c>
    </row>
    <row r="195" spans="1:13" x14ac:dyDescent="0.25">
      <c r="A195" s="11">
        <f>'All Trades'!A195</f>
        <v>189</v>
      </c>
      <c r="B195" s="29">
        <f>YEAR('All Trades'!B195)</f>
        <v>2021</v>
      </c>
      <c r="C195" s="24">
        <f>DATE(YEAR('All Trades'!B195),MONTH('All Trades'!B195),1)</f>
        <v>44287</v>
      </c>
      <c r="D195" s="18">
        <f>'All Trades'!O195</f>
        <v>787.56</v>
      </c>
      <c r="E195" s="18">
        <f t="shared" si="14"/>
        <v>4817.9999999999982</v>
      </c>
      <c r="F195" s="18">
        <f t="shared" si="15"/>
        <v>4817.9999999999982</v>
      </c>
      <c r="G195" s="18">
        <f t="shared" si="12"/>
        <v>0</v>
      </c>
      <c r="H195" s="18">
        <f t="shared" si="16"/>
        <v>2269.8399999999997</v>
      </c>
      <c r="I195" s="18">
        <f t="shared" si="17"/>
        <v>2269.8399999999997</v>
      </c>
      <c r="J195" s="18">
        <f t="shared" si="13"/>
        <v>0</v>
      </c>
      <c r="K195" s="18">
        <f>MAX(K194,'All Trades'!S194)</f>
        <v>27027.920000000035</v>
      </c>
      <c r="L195" s="18">
        <f>'All Trades'!S194</f>
        <v>26589.320000000051</v>
      </c>
      <c r="M195" s="18">
        <f>MAX(0,K195-(L195+'All Trades'!Q195))</f>
        <v>547.31999999998516</v>
      </c>
    </row>
    <row r="196" spans="1:13" x14ac:dyDescent="0.25">
      <c r="A196" s="11">
        <f>'All Trades'!A196</f>
        <v>190</v>
      </c>
      <c r="B196" s="29">
        <f>YEAR('All Trades'!B196)</f>
        <v>2021</v>
      </c>
      <c r="C196" s="24">
        <f>DATE(YEAR('All Trades'!B196),MONTH('All Trades'!B196),1)</f>
        <v>44317</v>
      </c>
      <c r="D196" s="18">
        <f>'All Trades'!O196</f>
        <v>-973.44</v>
      </c>
      <c r="E196" s="18">
        <f t="shared" si="14"/>
        <v>3844.5599999999981</v>
      </c>
      <c r="F196" s="18">
        <f t="shared" si="15"/>
        <v>4817.9999999999982</v>
      </c>
      <c r="G196" s="18">
        <f t="shared" si="12"/>
        <v>973.44</v>
      </c>
      <c r="H196" s="18">
        <f t="shared" si="16"/>
        <v>-973.44</v>
      </c>
      <c r="I196" s="18">
        <f t="shared" si="17"/>
        <v>0</v>
      </c>
      <c r="J196" s="18">
        <f t="shared" si="13"/>
        <v>973.44</v>
      </c>
      <c r="K196" s="18">
        <f>MAX(K195,'All Trades'!S195)</f>
        <v>27376.880000000052</v>
      </c>
      <c r="L196" s="18">
        <f>'All Trades'!S195</f>
        <v>27376.880000000052</v>
      </c>
      <c r="M196" s="18">
        <f>MAX(0,K196-(L196+'All Trades'!Q196))</f>
        <v>969.72000000000116</v>
      </c>
    </row>
    <row r="197" spans="1:13" x14ac:dyDescent="0.25">
      <c r="A197" s="11">
        <f>'All Trades'!A197</f>
        <v>191</v>
      </c>
      <c r="B197" s="29">
        <f>YEAR('All Trades'!B197)</f>
        <v>2021</v>
      </c>
      <c r="C197" s="24">
        <f>DATE(YEAR('All Trades'!B197),MONTH('All Trades'!B197),1)</f>
        <v>44317</v>
      </c>
      <c r="D197" s="18">
        <f>'All Trades'!O197</f>
        <v>517.6</v>
      </c>
      <c r="E197" s="18">
        <f t="shared" si="14"/>
        <v>4362.159999999998</v>
      </c>
      <c r="F197" s="18">
        <f t="shared" si="15"/>
        <v>4817.9999999999982</v>
      </c>
      <c r="G197" s="18">
        <f t="shared" si="12"/>
        <v>455.84000000000015</v>
      </c>
      <c r="H197" s="18">
        <f t="shared" si="16"/>
        <v>-455.84000000000003</v>
      </c>
      <c r="I197" s="18">
        <f t="shared" si="17"/>
        <v>0</v>
      </c>
      <c r="J197" s="18">
        <f t="shared" si="13"/>
        <v>455.84000000000003</v>
      </c>
      <c r="K197" s="18">
        <f>MAX(K196,'All Trades'!S196)</f>
        <v>27376.880000000052</v>
      </c>
      <c r="L197" s="18">
        <f>'All Trades'!S196</f>
        <v>26403.440000000053</v>
      </c>
      <c r="M197" s="18">
        <f>MAX(0,K197-(L197+'All Trades'!Q197))</f>
        <v>1004.6399999999994</v>
      </c>
    </row>
    <row r="198" spans="1:13" x14ac:dyDescent="0.25">
      <c r="A198" s="11">
        <f>'All Trades'!A198</f>
        <v>192</v>
      </c>
      <c r="B198" s="29">
        <f>YEAR('All Trades'!B198)</f>
        <v>2021</v>
      </c>
      <c r="C198" s="24">
        <f>DATE(YEAR('All Trades'!B198),MONTH('All Trades'!B198),1)</f>
        <v>44317</v>
      </c>
      <c r="D198" s="18">
        <f>'All Trades'!O198</f>
        <v>225.52</v>
      </c>
      <c r="E198" s="18">
        <f t="shared" si="14"/>
        <v>4587.6799999999985</v>
      </c>
      <c r="F198" s="18">
        <f t="shared" si="15"/>
        <v>4817.9999999999982</v>
      </c>
      <c r="G198" s="18">
        <f t="shared" si="12"/>
        <v>230.31999999999971</v>
      </c>
      <c r="H198" s="18">
        <f t="shared" si="16"/>
        <v>-230.32000000000002</v>
      </c>
      <c r="I198" s="18">
        <f t="shared" si="17"/>
        <v>0</v>
      </c>
      <c r="J198" s="18">
        <f t="shared" si="13"/>
        <v>230.32000000000002</v>
      </c>
      <c r="K198" s="18">
        <f>MAX(K197,'All Trades'!S197)</f>
        <v>27376.880000000052</v>
      </c>
      <c r="L198" s="18">
        <f>'All Trades'!S197</f>
        <v>26921.040000000052</v>
      </c>
      <c r="M198" s="18">
        <f>MAX(0,K198-(L198+'All Trades'!Q198))</f>
        <v>604.08000000000175</v>
      </c>
    </row>
    <row r="199" spans="1:13" x14ac:dyDescent="0.25">
      <c r="A199" s="11">
        <f>'All Trades'!A199</f>
        <v>193</v>
      </c>
      <c r="B199" s="29">
        <f>YEAR('All Trades'!B199)</f>
        <v>2021</v>
      </c>
      <c r="C199" s="24">
        <f>DATE(YEAR('All Trades'!B199),MONTH('All Trades'!B199),1)</f>
        <v>44317</v>
      </c>
      <c r="D199" s="18">
        <f>'All Trades'!O199</f>
        <v>274.56</v>
      </c>
      <c r="E199" s="18">
        <f t="shared" si="14"/>
        <v>4862.2399999999989</v>
      </c>
      <c r="F199" s="18">
        <f t="shared" si="15"/>
        <v>4862.2399999999989</v>
      </c>
      <c r="G199" s="18">
        <f t="shared" ref="G199:G262" si="18">F199-E199</f>
        <v>0</v>
      </c>
      <c r="H199" s="18">
        <f t="shared" si="16"/>
        <v>44.239999999999981</v>
      </c>
      <c r="I199" s="18">
        <f t="shared" si="17"/>
        <v>44.239999999999981</v>
      </c>
      <c r="J199" s="18">
        <f t="shared" ref="J199:J262" si="19">I199-H199</f>
        <v>0</v>
      </c>
      <c r="K199" s="18">
        <f>MAX(K198,'All Trades'!S198)</f>
        <v>27376.880000000052</v>
      </c>
      <c r="L199" s="18">
        <f>'All Trades'!S198</f>
        <v>27146.560000000052</v>
      </c>
      <c r="M199" s="18">
        <f>MAX(0,K199-(L199+'All Trades'!Q199))</f>
        <v>363.04000000000087</v>
      </c>
    </row>
    <row r="200" spans="1:13" x14ac:dyDescent="0.25">
      <c r="A200" s="11">
        <f>'All Trades'!A200</f>
        <v>194</v>
      </c>
      <c r="B200" s="29">
        <f>YEAR('All Trades'!B200)</f>
        <v>2021</v>
      </c>
      <c r="C200" s="24">
        <f>DATE(YEAR('All Trades'!B200),MONTH('All Trades'!B200),1)</f>
        <v>44317</v>
      </c>
      <c r="D200" s="18">
        <f>'All Trades'!O200</f>
        <v>151.56</v>
      </c>
      <c r="E200" s="18">
        <f t="shared" ref="E200:E263" si="20">IF(B200&lt;&gt;B199,D200,E199+D200)</f>
        <v>5013.7999999999993</v>
      </c>
      <c r="F200" s="18">
        <f t="shared" ref="F200:F263" si="21">IF(B200&lt;&gt;B199,MAX(0,E200),MAX(F199,E200))</f>
        <v>5013.7999999999993</v>
      </c>
      <c r="G200" s="18">
        <f t="shared" si="18"/>
        <v>0</v>
      </c>
      <c r="H200" s="18">
        <f t="shared" ref="H200:H263" si="22">IF(C200&lt;&gt;C199,D200,H199+D200)</f>
        <v>195.79999999999998</v>
      </c>
      <c r="I200" s="18">
        <f t="shared" ref="I200:I263" si="23">IF(C200&lt;&gt;C199,MAX(0,H200),MAX(I199,H200))</f>
        <v>195.79999999999998</v>
      </c>
      <c r="J200" s="18">
        <f t="shared" si="19"/>
        <v>0</v>
      </c>
      <c r="K200" s="18">
        <f>MAX(K199,'All Trades'!S199)</f>
        <v>27421.120000000054</v>
      </c>
      <c r="L200" s="18">
        <f>'All Trades'!S199</f>
        <v>27421.120000000054</v>
      </c>
      <c r="M200" s="18">
        <f>MAX(0,K200-(L200+'All Trades'!Q200))</f>
        <v>144.72000000000116</v>
      </c>
    </row>
    <row r="201" spans="1:13" x14ac:dyDescent="0.25">
      <c r="A201" s="11">
        <f>'All Trades'!A201</f>
        <v>195</v>
      </c>
      <c r="B201" s="29">
        <f>YEAR('All Trades'!B201)</f>
        <v>2021</v>
      </c>
      <c r="C201" s="24">
        <f>DATE(YEAR('All Trades'!B201),MONTH('All Trades'!B201),1)</f>
        <v>44317</v>
      </c>
      <c r="D201" s="18">
        <f>'All Trades'!O201</f>
        <v>1024.56</v>
      </c>
      <c r="E201" s="18">
        <f t="shared" si="20"/>
        <v>6038.3599999999988</v>
      </c>
      <c r="F201" s="18">
        <f t="shared" si="21"/>
        <v>6038.3599999999988</v>
      </c>
      <c r="G201" s="18">
        <f t="shared" si="18"/>
        <v>0</v>
      </c>
      <c r="H201" s="18">
        <f t="shared" si="22"/>
        <v>1220.3599999999999</v>
      </c>
      <c r="I201" s="18">
        <f t="shared" si="23"/>
        <v>1220.3599999999999</v>
      </c>
      <c r="J201" s="18">
        <f t="shared" si="19"/>
        <v>0</v>
      </c>
      <c r="K201" s="18">
        <f>MAX(K200,'All Trades'!S200)</f>
        <v>27572.680000000055</v>
      </c>
      <c r="L201" s="18">
        <f>'All Trades'!S200</f>
        <v>27572.680000000055</v>
      </c>
      <c r="M201" s="18">
        <f>MAX(0,K201-(L201+'All Trades'!Q201))</f>
        <v>318.72000000000116</v>
      </c>
    </row>
    <row r="202" spans="1:13" x14ac:dyDescent="0.25">
      <c r="A202" s="11">
        <f>'All Trades'!A202</f>
        <v>196</v>
      </c>
      <c r="B202" s="29">
        <f>YEAR('All Trades'!B202)</f>
        <v>2021</v>
      </c>
      <c r="C202" s="24">
        <f>DATE(YEAR('All Trades'!B202),MONTH('All Trades'!B202),1)</f>
        <v>44317</v>
      </c>
      <c r="D202" s="18">
        <f>'All Trades'!O202</f>
        <v>199.56</v>
      </c>
      <c r="E202" s="18">
        <f t="shared" si="20"/>
        <v>6237.9199999999992</v>
      </c>
      <c r="F202" s="18">
        <f t="shared" si="21"/>
        <v>6237.9199999999992</v>
      </c>
      <c r="G202" s="18">
        <f t="shared" si="18"/>
        <v>0</v>
      </c>
      <c r="H202" s="18">
        <f t="shared" si="22"/>
        <v>1419.9199999999998</v>
      </c>
      <c r="I202" s="18">
        <f t="shared" si="23"/>
        <v>1419.9199999999998</v>
      </c>
      <c r="J202" s="18">
        <f t="shared" si="19"/>
        <v>0</v>
      </c>
      <c r="K202" s="18">
        <f>MAX(K201,'All Trades'!S201)</f>
        <v>28597.240000000056</v>
      </c>
      <c r="L202" s="18">
        <f>'All Trades'!S201</f>
        <v>28597.240000000056</v>
      </c>
      <c r="M202" s="18">
        <f>MAX(0,K202-(L202+'All Trades'!Q202))</f>
        <v>42.720000000001164</v>
      </c>
    </row>
    <row r="203" spans="1:13" x14ac:dyDescent="0.25">
      <c r="A203" s="11">
        <f>'All Trades'!A203</f>
        <v>197</v>
      </c>
      <c r="B203" s="29">
        <f>YEAR('All Trades'!B203)</f>
        <v>2021</v>
      </c>
      <c r="C203" s="24">
        <f>DATE(YEAR('All Trades'!B203),MONTH('All Trades'!B203),1)</f>
        <v>44317</v>
      </c>
      <c r="D203" s="18">
        <f>'All Trades'!O203</f>
        <v>589.55999999999995</v>
      </c>
      <c r="E203" s="18">
        <f t="shared" si="20"/>
        <v>6827.48</v>
      </c>
      <c r="F203" s="18">
        <f t="shared" si="21"/>
        <v>6827.48</v>
      </c>
      <c r="G203" s="18">
        <f t="shared" si="18"/>
        <v>0</v>
      </c>
      <c r="H203" s="18">
        <f t="shared" si="22"/>
        <v>2009.4799999999998</v>
      </c>
      <c r="I203" s="18">
        <f t="shared" si="23"/>
        <v>2009.4799999999998</v>
      </c>
      <c r="J203" s="18">
        <f t="shared" si="19"/>
        <v>0</v>
      </c>
      <c r="K203" s="18">
        <f>MAX(K202,'All Trades'!S202)</f>
        <v>28796.800000000057</v>
      </c>
      <c r="L203" s="18">
        <f>'All Trades'!S202</f>
        <v>28796.800000000057</v>
      </c>
      <c r="M203" s="18">
        <f>MAX(0,K203-(L203+'All Trades'!Q203))</f>
        <v>84.720000000001164</v>
      </c>
    </row>
    <row r="204" spans="1:13" x14ac:dyDescent="0.25">
      <c r="A204" s="11">
        <f>'All Trades'!A204</f>
        <v>198</v>
      </c>
      <c r="B204" s="29">
        <f>YEAR('All Trades'!B204)</f>
        <v>2021</v>
      </c>
      <c r="C204" s="24">
        <f>DATE(YEAR('All Trades'!B204),MONTH('All Trades'!B204),1)</f>
        <v>44317</v>
      </c>
      <c r="D204" s="18">
        <f>'All Trades'!O204</f>
        <v>283.56</v>
      </c>
      <c r="E204" s="18">
        <f t="shared" si="20"/>
        <v>7111.04</v>
      </c>
      <c r="F204" s="18">
        <f t="shared" si="21"/>
        <v>7111.04</v>
      </c>
      <c r="G204" s="18">
        <f t="shared" si="18"/>
        <v>0</v>
      </c>
      <c r="H204" s="18">
        <f t="shared" si="22"/>
        <v>2293.04</v>
      </c>
      <c r="I204" s="18">
        <f t="shared" si="23"/>
        <v>2293.04</v>
      </c>
      <c r="J204" s="18">
        <f t="shared" si="19"/>
        <v>0</v>
      </c>
      <c r="K204" s="18">
        <f>MAX(K203,'All Trades'!S203)</f>
        <v>29386.360000000059</v>
      </c>
      <c r="L204" s="18">
        <f>'All Trades'!S203</f>
        <v>29386.360000000059</v>
      </c>
      <c r="M204" s="18">
        <f>MAX(0,K204-(L204+'All Trades'!Q204))</f>
        <v>81.720000000001164</v>
      </c>
    </row>
    <row r="205" spans="1:13" x14ac:dyDescent="0.25">
      <c r="A205" s="11">
        <f>'All Trades'!A205</f>
        <v>199</v>
      </c>
      <c r="B205" s="29">
        <f>YEAR('All Trades'!B205)</f>
        <v>2021</v>
      </c>
      <c r="C205" s="24">
        <f>DATE(YEAR('All Trades'!B205),MONTH('All Trades'!B205),1)</f>
        <v>44348</v>
      </c>
      <c r="D205" s="18">
        <f>'All Trades'!O205</f>
        <v>-613.44000000000005</v>
      </c>
      <c r="E205" s="18">
        <f t="shared" si="20"/>
        <v>6497.6</v>
      </c>
      <c r="F205" s="18">
        <f t="shared" si="21"/>
        <v>7111.04</v>
      </c>
      <c r="G205" s="18">
        <f t="shared" si="18"/>
        <v>613.4399999999996</v>
      </c>
      <c r="H205" s="18">
        <f t="shared" si="22"/>
        <v>-613.44000000000005</v>
      </c>
      <c r="I205" s="18">
        <f t="shared" si="23"/>
        <v>0</v>
      </c>
      <c r="J205" s="18">
        <f t="shared" si="19"/>
        <v>613.44000000000005</v>
      </c>
      <c r="K205" s="18">
        <f>MAX(K204,'All Trades'!S204)</f>
        <v>29669.92000000006</v>
      </c>
      <c r="L205" s="18">
        <f>'All Trades'!S204</f>
        <v>29669.92000000006</v>
      </c>
      <c r="M205" s="18">
        <f>MAX(0,K205-(L205+'All Trades'!Q205))</f>
        <v>609.72000000000116</v>
      </c>
    </row>
    <row r="206" spans="1:13" x14ac:dyDescent="0.25">
      <c r="A206" s="11">
        <f>'All Trades'!A206</f>
        <v>200</v>
      </c>
      <c r="B206" s="29">
        <f>YEAR('All Trades'!B206)</f>
        <v>2021</v>
      </c>
      <c r="C206" s="24">
        <f>DATE(YEAR('All Trades'!B206),MONTH('All Trades'!B206),1)</f>
        <v>44348</v>
      </c>
      <c r="D206" s="18">
        <f>'All Trades'!O206</f>
        <v>1375.56</v>
      </c>
      <c r="E206" s="18">
        <f t="shared" si="20"/>
        <v>7873.16</v>
      </c>
      <c r="F206" s="18">
        <f t="shared" si="21"/>
        <v>7873.16</v>
      </c>
      <c r="G206" s="18">
        <f t="shared" si="18"/>
        <v>0</v>
      </c>
      <c r="H206" s="18">
        <f t="shared" si="22"/>
        <v>762.11999999999989</v>
      </c>
      <c r="I206" s="18">
        <f t="shared" si="23"/>
        <v>762.11999999999989</v>
      </c>
      <c r="J206" s="18">
        <f t="shared" si="19"/>
        <v>0</v>
      </c>
      <c r="K206" s="18">
        <f>MAX(K205,'All Trades'!S205)</f>
        <v>29669.92000000006</v>
      </c>
      <c r="L206" s="18">
        <f>'All Trades'!S205</f>
        <v>29056.480000000061</v>
      </c>
      <c r="M206" s="18">
        <f>MAX(0,K206-(L206+'All Trades'!Q206))</f>
        <v>728.15999999999985</v>
      </c>
    </row>
    <row r="207" spans="1:13" x14ac:dyDescent="0.25">
      <c r="A207" s="11">
        <f>'All Trades'!A207</f>
        <v>201</v>
      </c>
      <c r="B207" s="29">
        <f>YEAR('All Trades'!B207)</f>
        <v>2021</v>
      </c>
      <c r="C207" s="24">
        <f>DATE(YEAR('All Trades'!B207),MONTH('All Trades'!B207),1)</f>
        <v>44348</v>
      </c>
      <c r="D207" s="18">
        <f>'All Trades'!O207</f>
        <v>-96.48</v>
      </c>
      <c r="E207" s="18">
        <f t="shared" si="20"/>
        <v>7776.68</v>
      </c>
      <c r="F207" s="18">
        <f t="shared" si="21"/>
        <v>7873.16</v>
      </c>
      <c r="G207" s="18">
        <f t="shared" si="18"/>
        <v>96.479999999999563</v>
      </c>
      <c r="H207" s="18">
        <f t="shared" si="22"/>
        <v>665.63999999999987</v>
      </c>
      <c r="I207" s="18">
        <f t="shared" si="23"/>
        <v>762.11999999999989</v>
      </c>
      <c r="J207" s="18">
        <f t="shared" si="19"/>
        <v>96.480000000000018</v>
      </c>
      <c r="K207" s="18">
        <f>MAX(K206,'All Trades'!S206)</f>
        <v>30432.040000000063</v>
      </c>
      <c r="L207" s="18">
        <f>'All Trades'!S206</f>
        <v>30432.040000000063</v>
      </c>
      <c r="M207" s="18">
        <f>MAX(0,K207-(L207+'All Trades'!Q207))</f>
        <v>104.2400000000016</v>
      </c>
    </row>
    <row r="208" spans="1:13" x14ac:dyDescent="0.25">
      <c r="A208" s="11">
        <f>'All Trades'!A208</f>
        <v>202</v>
      </c>
      <c r="B208" s="29">
        <f>YEAR('All Trades'!B208)</f>
        <v>2021</v>
      </c>
      <c r="C208" s="24">
        <f>DATE(YEAR('All Trades'!B208),MONTH('All Trades'!B208),1)</f>
        <v>44348</v>
      </c>
      <c r="D208" s="18">
        <f>'All Trades'!O208</f>
        <v>916.56</v>
      </c>
      <c r="E208" s="18">
        <f t="shared" si="20"/>
        <v>8693.24</v>
      </c>
      <c r="F208" s="18">
        <f t="shared" si="21"/>
        <v>8693.24</v>
      </c>
      <c r="G208" s="18">
        <f t="shared" si="18"/>
        <v>0</v>
      </c>
      <c r="H208" s="18">
        <f t="shared" si="22"/>
        <v>1582.1999999999998</v>
      </c>
      <c r="I208" s="18">
        <f t="shared" si="23"/>
        <v>1582.1999999999998</v>
      </c>
      <c r="J208" s="18">
        <f t="shared" si="19"/>
        <v>0</v>
      </c>
      <c r="K208" s="18">
        <f>MAX(K207,'All Trades'!S207)</f>
        <v>30432.040000000063</v>
      </c>
      <c r="L208" s="18">
        <f>'All Trades'!S207</f>
        <v>30335.560000000063</v>
      </c>
      <c r="M208" s="18">
        <f>MAX(0,K208-(L208+'All Trades'!Q208))</f>
        <v>106.20000000000073</v>
      </c>
    </row>
    <row r="209" spans="1:13" x14ac:dyDescent="0.25">
      <c r="A209" s="11">
        <f>'All Trades'!A209</f>
        <v>203</v>
      </c>
      <c r="B209" s="29">
        <f>YEAR('All Trades'!B209)</f>
        <v>2021</v>
      </c>
      <c r="C209" s="24">
        <f>DATE(YEAR('All Trades'!B209),MONTH('All Trades'!B209),1)</f>
        <v>44348</v>
      </c>
      <c r="D209" s="18">
        <f>'All Trades'!O209</f>
        <v>647.6</v>
      </c>
      <c r="E209" s="18">
        <f t="shared" si="20"/>
        <v>9340.84</v>
      </c>
      <c r="F209" s="18">
        <f t="shared" si="21"/>
        <v>9340.84</v>
      </c>
      <c r="G209" s="18">
        <f t="shared" si="18"/>
        <v>0</v>
      </c>
      <c r="H209" s="18">
        <f t="shared" si="22"/>
        <v>2229.7999999999997</v>
      </c>
      <c r="I209" s="18">
        <f t="shared" si="23"/>
        <v>2229.7999999999997</v>
      </c>
      <c r="J209" s="18">
        <f t="shared" si="19"/>
        <v>0</v>
      </c>
      <c r="K209" s="18">
        <f>MAX(K208,'All Trades'!S208)</f>
        <v>31252.120000000064</v>
      </c>
      <c r="L209" s="18">
        <f>'All Trades'!S208</f>
        <v>31252.120000000064</v>
      </c>
      <c r="M209" s="18">
        <f>MAX(0,K209-(L209+'All Trades'!Q209))</f>
        <v>251.20000000000073</v>
      </c>
    </row>
    <row r="210" spans="1:13" x14ac:dyDescent="0.25">
      <c r="A210" s="11">
        <f>'All Trades'!A210</f>
        <v>204</v>
      </c>
      <c r="B210" s="29">
        <f>YEAR('All Trades'!B210)</f>
        <v>2021</v>
      </c>
      <c r="C210" s="24">
        <f>DATE(YEAR('All Trades'!B210),MONTH('All Trades'!B210),1)</f>
        <v>44348</v>
      </c>
      <c r="D210" s="18">
        <f>'All Trades'!O210</f>
        <v>487.56</v>
      </c>
      <c r="E210" s="18">
        <f t="shared" si="20"/>
        <v>9828.4</v>
      </c>
      <c r="F210" s="18">
        <f t="shared" si="21"/>
        <v>9828.4</v>
      </c>
      <c r="G210" s="18">
        <f t="shared" si="18"/>
        <v>0</v>
      </c>
      <c r="H210" s="18">
        <f t="shared" si="22"/>
        <v>2717.3599999999997</v>
      </c>
      <c r="I210" s="18">
        <f t="shared" si="23"/>
        <v>2717.3599999999997</v>
      </c>
      <c r="J210" s="18">
        <f t="shared" si="19"/>
        <v>0</v>
      </c>
      <c r="K210" s="18">
        <f>MAX(K209,'All Trades'!S209)</f>
        <v>31899.720000000063</v>
      </c>
      <c r="L210" s="18">
        <f>'All Trades'!S209</f>
        <v>31899.720000000063</v>
      </c>
      <c r="M210" s="18">
        <f>MAX(0,K210-(L210+'All Trades'!Q210))</f>
        <v>51.720000000001164</v>
      </c>
    </row>
    <row r="211" spans="1:13" x14ac:dyDescent="0.25">
      <c r="A211" s="11">
        <f>'All Trades'!A211</f>
        <v>205</v>
      </c>
      <c r="B211" s="29">
        <f>YEAR('All Trades'!B211)</f>
        <v>2021</v>
      </c>
      <c r="C211" s="24">
        <f>DATE(YEAR('All Trades'!B211),MONTH('All Trades'!B211),1)</f>
        <v>44378</v>
      </c>
      <c r="D211" s="18">
        <f>'All Trades'!O211</f>
        <v>-139.47999999999999</v>
      </c>
      <c r="E211" s="18">
        <f t="shared" si="20"/>
        <v>9688.92</v>
      </c>
      <c r="F211" s="18">
        <f t="shared" si="21"/>
        <v>9828.4</v>
      </c>
      <c r="G211" s="18">
        <f t="shared" si="18"/>
        <v>139.47999999999956</v>
      </c>
      <c r="H211" s="18">
        <f t="shared" si="22"/>
        <v>-139.47999999999999</v>
      </c>
      <c r="I211" s="18">
        <f t="shared" si="23"/>
        <v>0</v>
      </c>
      <c r="J211" s="18">
        <f t="shared" si="19"/>
        <v>139.47999999999999</v>
      </c>
      <c r="K211" s="18">
        <f>MAX(K210,'All Trades'!S210)</f>
        <v>32387.280000000064</v>
      </c>
      <c r="L211" s="18">
        <f>'All Trades'!S210</f>
        <v>32387.280000000064</v>
      </c>
      <c r="M211" s="18">
        <f>MAX(0,K211-(L211+'All Trades'!Q211))</f>
        <v>138.2400000000016</v>
      </c>
    </row>
    <row r="212" spans="1:13" x14ac:dyDescent="0.25">
      <c r="A212" s="11">
        <f>'All Trades'!A212</f>
        <v>206</v>
      </c>
      <c r="B212" s="29">
        <f>YEAR('All Trades'!B212)</f>
        <v>2021</v>
      </c>
      <c r="C212" s="24">
        <f>DATE(YEAR('All Trades'!B212),MONTH('All Trades'!B212),1)</f>
        <v>44378</v>
      </c>
      <c r="D212" s="18">
        <f>'All Trades'!O212</f>
        <v>721.56</v>
      </c>
      <c r="E212" s="18">
        <f t="shared" si="20"/>
        <v>10410.48</v>
      </c>
      <c r="F212" s="18">
        <f t="shared" si="21"/>
        <v>10410.48</v>
      </c>
      <c r="G212" s="18">
        <f t="shared" si="18"/>
        <v>0</v>
      </c>
      <c r="H212" s="18">
        <f t="shared" si="22"/>
        <v>582.07999999999993</v>
      </c>
      <c r="I212" s="18">
        <f t="shared" si="23"/>
        <v>582.07999999999993</v>
      </c>
      <c r="J212" s="18">
        <f t="shared" si="19"/>
        <v>0</v>
      </c>
      <c r="K212" s="18">
        <f>MAX(K211,'All Trades'!S211)</f>
        <v>32387.280000000064</v>
      </c>
      <c r="L212" s="18">
        <f>'All Trades'!S211</f>
        <v>32247.800000000065</v>
      </c>
      <c r="M212" s="18">
        <f>MAX(0,K212-(L212+'All Trades'!Q212))</f>
        <v>167.20000000000073</v>
      </c>
    </row>
    <row r="213" spans="1:13" x14ac:dyDescent="0.25">
      <c r="A213" s="11">
        <f>'All Trades'!A213</f>
        <v>207</v>
      </c>
      <c r="B213" s="29">
        <f>YEAR('All Trades'!B213)</f>
        <v>2021</v>
      </c>
      <c r="C213" s="24">
        <f>DATE(YEAR('All Trades'!B213),MONTH('All Trades'!B213),1)</f>
        <v>44378</v>
      </c>
      <c r="D213" s="18">
        <f>'All Trades'!O213</f>
        <v>748.56</v>
      </c>
      <c r="E213" s="18">
        <f t="shared" si="20"/>
        <v>11159.039999999999</v>
      </c>
      <c r="F213" s="18">
        <f t="shared" si="21"/>
        <v>11159.039999999999</v>
      </c>
      <c r="G213" s="18">
        <f t="shared" si="18"/>
        <v>0</v>
      </c>
      <c r="H213" s="18">
        <f t="shared" si="22"/>
        <v>1330.6399999999999</v>
      </c>
      <c r="I213" s="18">
        <f t="shared" si="23"/>
        <v>1330.6399999999999</v>
      </c>
      <c r="J213" s="18">
        <f t="shared" si="19"/>
        <v>0</v>
      </c>
      <c r="K213" s="18">
        <f>MAX(K212,'All Trades'!S212)</f>
        <v>32969.360000000066</v>
      </c>
      <c r="L213" s="18">
        <f>'All Trades'!S212</f>
        <v>32969.360000000066</v>
      </c>
      <c r="M213" s="18">
        <f>MAX(0,K213-(L213+'All Trades'!Q213))</f>
        <v>411.72000000000116</v>
      </c>
    </row>
    <row r="214" spans="1:13" x14ac:dyDescent="0.25">
      <c r="A214" s="11">
        <f>'All Trades'!A214</f>
        <v>208</v>
      </c>
      <c r="B214" s="29">
        <f>YEAR('All Trades'!B214)</f>
        <v>2021</v>
      </c>
      <c r="C214" s="24">
        <f>DATE(YEAR('All Trades'!B214),MONTH('All Trades'!B214),1)</f>
        <v>44378</v>
      </c>
      <c r="D214" s="18">
        <f>'All Trades'!O214</f>
        <v>762.6</v>
      </c>
      <c r="E214" s="18">
        <f t="shared" si="20"/>
        <v>11921.64</v>
      </c>
      <c r="F214" s="18">
        <f t="shared" si="21"/>
        <v>11921.64</v>
      </c>
      <c r="G214" s="18">
        <f t="shared" si="18"/>
        <v>0</v>
      </c>
      <c r="H214" s="18">
        <f t="shared" si="22"/>
        <v>2093.2399999999998</v>
      </c>
      <c r="I214" s="18">
        <f t="shared" si="23"/>
        <v>2093.2399999999998</v>
      </c>
      <c r="J214" s="18">
        <f t="shared" si="19"/>
        <v>0</v>
      </c>
      <c r="K214" s="18">
        <f>MAX(K213,'All Trades'!S213)</f>
        <v>33717.920000000064</v>
      </c>
      <c r="L214" s="18">
        <f>'All Trades'!S213</f>
        <v>33717.920000000064</v>
      </c>
      <c r="M214" s="18">
        <f>MAX(0,K214-(L214+'All Trades'!Q214))</f>
        <v>1096.2000000000007</v>
      </c>
    </row>
    <row r="215" spans="1:13" x14ac:dyDescent="0.25">
      <c r="A215" s="11">
        <f>'All Trades'!A215</f>
        <v>209</v>
      </c>
      <c r="B215" s="29">
        <f>YEAR('All Trades'!B215)</f>
        <v>2021</v>
      </c>
      <c r="C215" s="24">
        <f>DATE(YEAR('All Trades'!B215),MONTH('All Trades'!B215),1)</f>
        <v>44378</v>
      </c>
      <c r="D215" s="18">
        <f>'All Trades'!O215</f>
        <v>787.6</v>
      </c>
      <c r="E215" s="18">
        <f t="shared" si="20"/>
        <v>12709.24</v>
      </c>
      <c r="F215" s="18">
        <f t="shared" si="21"/>
        <v>12709.24</v>
      </c>
      <c r="G215" s="18">
        <f t="shared" si="18"/>
        <v>0</v>
      </c>
      <c r="H215" s="18">
        <f t="shared" si="22"/>
        <v>2880.8399999999997</v>
      </c>
      <c r="I215" s="18">
        <f t="shared" si="23"/>
        <v>2880.8399999999997</v>
      </c>
      <c r="J215" s="18">
        <f t="shared" si="19"/>
        <v>0</v>
      </c>
      <c r="K215" s="18">
        <f>MAX(K214,'All Trades'!S214)</f>
        <v>34480.520000000062</v>
      </c>
      <c r="L215" s="18">
        <f>'All Trades'!S214</f>
        <v>34480.520000000062</v>
      </c>
      <c r="M215" s="18">
        <f>MAX(0,K215-(L215+'All Trades'!Q215))</f>
        <v>36.19999999999709</v>
      </c>
    </row>
    <row r="216" spans="1:13" x14ac:dyDescent="0.25">
      <c r="A216" s="11">
        <f>'All Trades'!A216</f>
        <v>210</v>
      </c>
      <c r="B216" s="29">
        <f>YEAR('All Trades'!B216)</f>
        <v>2021</v>
      </c>
      <c r="C216" s="24">
        <f>DATE(YEAR('All Trades'!B216),MONTH('All Trades'!B216),1)</f>
        <v>44378</v>
      </c>
      <c r="D216" s="18">
        <f>'All Trades'!O216</f>
        <v>451.04</v>
      </c>
      <c r="E216" s="18">
        <f t="shared" si="20"/>
        <v>13160.28</v>
      </c>
      <c r="F216" s="18">
        <f t="shared" si="21"/>
        <v>13160.28</v>
      </c>
      <c r="G216" s="18">
        <f t="shared" si="18"/>
        <v>0</v>
      </c>
      <c r="H216" s="18">
        <f t="shared" si="22"/>
        <v>3331.8799999999997</v>
      </c>
      <c r="I216" s="18">
        <f t="shared" si="23"/>
        <v>3331.8799999999997</v>
      </c>
      <c r="J216" s="18">
        <f t="shared" si="19"/>
        <v>0</v>
      </c>
      <c r="K216" s="18">
        <f>MAX(K215,'All Trades'!S215)</f>
        <v>35268.120000000061</v>
      </c>
      <c r="L216" s="18">
        <f>'All Trades'!S215</f>
        <v>35268.120000000061</v>
      </c>
      <c r="M216" s="18">
        <f>MAX(0,K216-(L216+'All Trades'!Q216))</f>
        <v>160.4800000000032</v>
      </c>
    </row>
    <row r="217" spans="1:13" x14ac:dyDescent="0.25">
      <c r="A217" s="11">
        <f>'All Trades'!A217</f>
        <v>211</v>
      </c>
      <c r="B217" s="29">
        <f>YEAR('All Trades'!B217)</f>
        <v>2021</v>
      </c>
      <c r="C217" s="24">
        <f>DATE(YEAR('All Trades'!B217),MONTH('All Trades'!B217),1)</f>
        <v>44409</v>
      </c>
      <c r="D217" s="18">
        <f>'All Trades'!O217</f>
        <v>-244.44</v>
      </c>
      <c r="E217" s="18">
        <f t="shared" si="20"/>
        <v>12915.84</v>
      </c>
      <c r="F217" s="18">
        <f t="shared" si="21"/>
        <v>13160.28</v>
      </c>
      <c r="G217" s="18">
        <f t="shared" si="18"/>
        <v>244.44000000000051</v>
      </c>
      <c r="H217" s="18">
        <f t="shared" si="22"/>
        <v>-244.44</v>
      </c>
      <c r="I217" s="18">
        <f t="shared" si="23"/>
        <v>0</v>
      </c>
      <c r="J217" s="18">
        <f t="shared" si="19"/>
        <v>244.44</v>
      </c>
      <c r="K217" s="18">
        <f>MAX(K216,'All Trades'!S216)</f>
        <v>35719.160000000062</v>
      </c>
      <c r="L217" s="18">
        <f>'All Trades'!S216</f>
        <v>35719.160000000062</v>
      </c>
      <c r="M217" s="18">
        <f>MAX(0,K217-(L217+'All Trades'!Q217))</f>
        <v>240.72000000000116</v>
      </c>
    </row>
    <row r="218" spans="1:13" x14ac:dyDescent="0.25">
      <c r="A218" s="11">
        <f>'All Trades'!A218</f>
        <v>212</v>
      </c>
      <c r="B218" s="29">
        <f>YEAR('All Trades'!B218)</f>
        <v>2021</v>
      </c>
      <c r="C218" s="24">
        <f>DATE(YEAR('All Trades'!B218),MONTH('All Trades'!B218),1)</f>
        <v>44409</v>
      </c>
      <c r="D218" s="18">
        <f>'All Trades'!O218</f>
        <v>388.56</v>
      </c>
      <c r="E218" s="18">
        <f t="shared" si="20"/>
        <v>13304.4</v>
      </c>
      <c r="F218" s="18">
        <f t="shared" si="21"/>
        <v>13304.4</v>
      </c>
      <c r="G218" s="18">
        <f t="shared" si="18"/>
        <v>0</v>
      </c>
      <c r="H218" s="18">
        <f t="shared" si="22"/>
        <v>144.12</v>
      </c>
      <c r="I218" s="18">
        <f t="shared" si="23"/>
        <v>144.12</v>
      </c>
      <c r="J218" s="18">
        <f t="shared" si="19"/>
        <v>0</v>
      </c>
      <c r="K218" s="18">
        <f>MAX(K217,'All Trades'!S217)</f>
        <v>35719.160000000062</v>
      </c>
      <c r="L218" s="18">
        <f>'All Trades'!S217</f>
        <v>35474.720000000059</v>
      </c>
      <c r="M218" s="18">
        <f>MAX(0,K218-(L218+'All Trades'!Q218))</f>
        <v>623.16000000000349</v>
      </c>
    </row>
    <row r="219" spans="1:13" x14ac:dyDescent="0.25">
      <c r="A219" s="11">
        <f>'All Trades'!A219</f>
        <v>213</v>
      </c>
      <c r="B219" s="29">
        <f>YEAR('All Trades'!B219)</f>
        <v>2021</v>
      </c>
      <c r="C219" s="24">
        <f>DATE(YEAR('All Trades'!B219),MONTH('All Trades'!B219),1)</f>
        <v>44409</v>
      </c>
      <c r="D219" s="18">
        <f>'All Trades'!O219</f>
        <v>-55.44</v>
      </c>
      <c r="E219" s="18">
        <f t="shared" si="20"/>
        <v>13248.96</v>
      </c>
      <c r="F219" s="18">
        <f t="shared" si="21"/>
        <v>13304.4</v>
      </c>
      <c r="G219" s="18">
        <f t="shared" si="18"/>
        <v>55.440000000000509</v>
      </c>
      <c r="H219" s="18">
        <f t="shared" si="22"/>
        <v>88.68</v>
      </c>
      <c r="I219" s="18">
        <f t="shared" si="23"/>
        <v>144.12</v>
      </c>
      <c r="J219" s="18">
        <f t="shared" si="19"/>
        <v>55.44</v>
      </c>
      <c r="K219" s="18">
        <f>MAX(K218,'All Trades'!S218)</f>
        <v>35863.280000000057</v>
      </c>
      <c r="L219" s="18">
        <f>'All Trades'!S218</f>
        <v>35863.280000000057</v>
      </c>
      <c r="M219" s="18">
        <f>MAX(0,K219-(L219+'All Trades'!Q219))</f>
        <v>156.72000000000116</v>
      </c>
    </row>
    <row r="220" spans="1:13" x14ac:dyDescent="0.25">
      <c r="A220" s="11">
        <f>'All Trades'!A220</f>
        <v>214</v>
      </c>
      <c r="B220" s="29">
        <f>YEAR('All Trades'!B220)</f>
        <v>2021</v>
      </c>
      <c r="C220" s="24">
        <f>DATE(YEAR('All Trades'!B220),MONTH('All Trades'!B220),1)</f>
        <v>44409</v>
      </c>
      <c r="D220" s="18">
        <f>'All Trades'!O220</f>
        <v>436.56</v>
      </c>
      <c r="E220" s="18">
        <f t="shared" si="20"/>
        <v>13685.519999999999</v>
      </c>
      <c r="F220" s="18">
        <f t="shared" si="21"/>
        <v>13685.519999999999</v>
      </c>
      <c r="G220" s="18">
        <f t="shared" si="18"/>
        <v>0</v>
      </c>
      <c r="H220" s="18">
        <f t="shared" si="22"/>
        <v>525.24</v>
      </c>
      <c r="I220" s="18">
        <f t="shared" si="23"/>
        <v>525.24</v>
      </c>
      <c r="J220" s="18">
        <f t="shared" si="19"/>
        <v>0</v>
      </c>
      <c r="K220" s="18">
        <f>MAX(K219,'All Trades'!S219)</f>
        <v>35863.280000000057</v>
      </c>
      <c r="L220" s="18">
        <f>'All Trades'!S219</f>
        <v>35807.840000000055</v>
      </c>
      <c r="M220" s="18">
        <f>MAX(0,K220-(L220+'All Trades'!Q220))</f>
        <v>305.16000000000349</v>
      </c>
    </row>
    <row r="221" spans="1:13" x14ac:dyDescent="0.25">
      <c r="A221" s="11">
        <f>'All Trades'!A221</f>
        <v>215</v>
      </c>
      <c r="B221" s="29">
        <f>YEAR('All Trades'!B221)</f>
        <v>2021</v>
      </c>
      <c r="C221" s="24">
        <f>DATE(YEAR('All Trades'!B221),MONTH('All Trades'!B221),1)</f>
        <v>44409</v>
      </c>
      <c r="D221" s="18">
        <f>'All Trades'!O221</f>
        <v>1442.6</v>
      </c>
      <c r="E221" s="18">
        <f t="shared" si="20"/>
        <v>15128.119999999999</v>
      </c>
      <c r="F221" s="18">
        <f t="shared" si="21"/>
        <v>15128.119999999999</v>
      </c>
      <c r="G221" s="18">
        <f t="shared" si="18"/>
        <v>0</v>
      </c>
      <c r="H221" s="18">
        <f t="shared" si="22"/>
        <v>1967.84</v>
      </c>
      <c r="I221" s="18">
        <f t="shared" si="23"/>
        <v>1967.84</v>
      </c>
      <c r="J221" s="18">
        <f t="shared" si="19"/>
        <v>0</v>
      </c>
      <c r="K221" s="18">
        <f>MAX(K220,'All Trades'!S220)</f>
        <v>36244.400000000052</v>
      </c>
      <c r="L221" s="18">
        <f>'All Trades'!S220</f>
        <v>36244.400000000052</v>
      </c>
      <c r="M221" s="18">
        <f>MAX(0,K221-(L221+'All Trades'!Q221))</f>
        <v>261.19999999999709</v>
      </c>
    </row>
    <row r="222" spans="1:13" x14ac:dyDescent="0.25">
      <c r="A222" s="11">
        <f>'All Trades'!A222</f>
        <v>216</v>
      </c>
      <c r="B222" s="29">
        <f>YEAR('All Trades'!B222)</f>
        <v>2021</v>
      </c>
      <c r="C222" s="24">
        <f>DATE(YEAR('All Trades'!B222),MONTH('All Trades'!B222),1)</f>
        <v>44409</v>
      </c>
      <c r="D222" s="18">
        <f>'All Trades'!O222</f>
        <v>-532.96</v>
      </c>
      <c r="E222" s="18">
        <f t="shared" si="20"/>
        <v>14595.16</v>
      </c>
      <c r="F222" s="18">
        <f t="shared" si="21"/>
        <v>15128.119999999999</v>
      </c>
      <c r="G222" s="18">
        <f t="shared" si="18"/>
        <v>532.95999999999913</v>
      </c>
      <c r="H222" s="18">
        <f t="shared" si="22"/>
        <v>1434.8799999999999</v>
      </c>
      <c r="I222" s="18">
        <f t="shared" si="23"/>
        <v>1967.84</v>
      </c>
      <c r="J222" s="18">
        <f t="shared" si="19"/>
        <v>532.96</v>
      </c>
      <c r="K222" s="18">
        <f>MAX(K221,'All Trades'!S221)</f>
        <v>37687.000000000051</v>
      </c>
      <c r="L222" s="18">
        <f>'All Trades'!S221</f>
        <v>37687.000000000051</v>
      </c>
      <c r="M222" s="18">
        <f>MAX(0,K222-(L222+'All Trades'!Q222))</f>
        <v>530.4800000000032</v>
      </c>
    </row>
    <row r="223" spans="1:13" x14ac:dyDescent="0.25">
      <c r="A223" s="11">
        <f>'All Trades'!A223</f>
        <v>217</v>
      </c>
      <c r="B223" s="29">
        <f>YEAR('All Trades'!B223)</f>
        <v>2021</v>
      </c>
      <c r="C223" s="24">
        <f>DATE(YEAR('All Trades'!B223),MONTH('All Trades'!B223),1)</f>
        <v>44409</v>
      </c>
      <c r="D223" s="18">
        <f>'All Trades'!O223</f>
        <v>-613.44000000000005</v>
      </c>
      <c r="E223" s="18">
        <f t="shared" si="20"/>
        <v>13981.72</v>
      </c>
      <c r="F223" s="18">
        <f t="shared" si="21"/>
        <v>15128.119999999999</v>
      </c>
      <c r="G223" s="18">
        <f t="shared" si="18"/>
        <v>1146.3999999999996</v>
      </c>
      <c r="H223" s="18">
        <f t="shared" si="22"/>
        <v>821.43999999999983</v>
      </c>
      <c r="I223" s="18">
        <f t="shared" si="23"/>
        <v>1967.84</v>
      </c>
      <c r="J223" s="18">
        <f t="shared" si="19"/>
        <v>1146.4000000000001</v>
      </c>
      <c r="K223" s="18">
        <f>MAX(K222,'All Trades'!S222)</f>
        <v>37687.000000000051</v>
      </c>
      <c r="L223" s="18">
        <f>'All Trades'!S222</f>
        <v>37154.040000000052</v>
      </c>
      <c r="M223" s="18">
        <f>MAX(0,K223-(L223+'All Trades'!Q223))</f>
        <v>1142.6800000000003</v>
      </c>
    </row>
    <row r="224" spans="1:13" x14ac:dyDescent="0.25">
      <c r="A224" s="11">
        <f>'All Trades'!A224</f>
        <v>218</v>
      </c>
      <c r="B224" s="29">
        <f>YEAR('All Trades'!B224)</f>
        <v>2021</v>
      </c>
      <c r="C224" s="24">
        <f>DATE(YEAR('All Trades'!B224),MONTH('All Trades'!B224),1)</f>
        <v>44409</v>
      </c>
      <c r="D224" s="18">
        <f>'All Trades'!O224</f>
        <v>-24.48</v>
      </c>
      <c r="E224" s="18">
        <f t="shared" si="20"/>
        <v>13957.24</v>
      </c>
      <c r="F224" s="18">
        <f t="shared" si="21"/>
        <v>15128.119999999999</v>
      </c>
      <c r="G224" s="18">
        <f t="shared" si="18"/>
        <v>1170.8799999999992</v>
      </c>
      <c r="H224" s="18">
        <f t="shared" si="22"/>
        <v>796.95999999999981</v>
      </c>
      <c r="I224" s="18">
        <f t="shared" si="23"/>
        <v>1967.84</v>
      </c>
      <c r="J224" s="18">
        <f t="shared" si="19"/>
        <v>1170.8800000000001</v>
      </c>
      <c r="K224" s="18">
        <f>MAX(K223,'All Trades'!S223)</f>
        <v>37687.000000000051</v>
      </c>
      <c r="L224" s="18">
        <f>'All Trades'!S223</f>
        <v>36540.600000000049</v>
      </c>
      <c r="M224" s="18">
        <f>MAX(0,K224-(L224+'All Trades'!Q224))</f>
        <v>1356.6399999999994</v>
      </c>
    </row>
    <row r="225" spans="1:13" x14ac:dyDescent="0.25">
      <c r="A225" s="11">
        <f>'All Trades'!A225</f>
        <v>219</v>
      </c>
      <c r="B225" s="29">
        <f>YEAR('All Trades'!B225)</f>
        <v>2021</v>
      </c>
      <c r="C225" s="24">
        <f>DATE(YEAR('All Trades'!B225),MONTH('All Trades'!B225),1)</f>
        <v>44409</v>
      </c>
      <c r="D225" s="18">
        <f>'All Trades'!O225</f>
        <v>10.56</v>
      </c>
      <c r="E225" s="18">
        <f t="shared" si="20"/>
        <v>13967.8</v>
      </c>
      <c r="F225" s="18">
        <f t="shared" si="21"/>
        <v>15128.119999999999</v>
      </c>
      <c r="G225" s="18">
        <f t="shared" si="18"/>
        <v>1160.3199999999997</v>
      </c>
      <c r="H225" s="18">
        <f t="shared" si="22"/>
        <v>807.51999999999975</v>
      </c>
      <c r="I225" s="18">
        <f t="shared" si="23"/>
        <v>1967.84</v>
      </c>
      <c r="J225" s="18">
        <f t="shared" si="19"/>
        <v>1160.3200000000002</v>
      </c>
      <c r="K225" s="18">
        <f>MAX(K224,'All Trades'!S224)</f>
        <v>37687.000000000051</v>
      </c>
      <c r="L225" s="18">
        <f>'All Trades'!S224</f>
        <v>36516.120000000046</v>
      </c>
      <c r="M225" s="18">
        <f>MAX(0,K225-(L225+'All Trades'!Q225))</f>
        <v>1210.6000000000058</v>
      </c>
    </row>
    <row r="226" spans="1:13" x14ac:dyDescent="0.25">
      <c r="A226" s="11">
        <f>'All Trades'!A226</f>
        <v>220</v>
      </c>
      <c r="B226" s="29">
        <f>YEAR('All Trades'!B226)</f>
        <v>2021</v>
      </c>
      <c r="C226" s="24">
        <f>DATE(YEAR('All Trades'!B226),MONTH('All Trades'!B226),1)</f>
        <v>44409</v>
      </c>
      <c r="D226" s="18">
        <f>'All Trades'!O226</f>
        <v>1692.6</v>
      </c>
      <c r="E226" s="18">
        <f t="shared" si="20"/>
        <v>15660.4</v>
      </c>
      <c r="F226" s="18">
        <f t="shared" si="21"/>
        <v>15660.4</v>
      </c>
      <c r="G226" s="18">
        <f t="shared" si="18"/>
        <v>0</v>
      </c>
      <c r="H226" s="18">
        <f t="shared" si="22"/>
        <v>2500.12</v>
      </c>
      <c r="I226" s="18">
        <f t="shared" si="23"/>
        <v>2500.12</v>
      </c>
      <c r="J226" s="18">
        <f t="shared" si="19"/>
        <v>0</v>
      </c>
      <c r="K226" s="18">
        <f>MAX(K225,'All Trades'!S225)</f>
        <v>37687.000000000051</v>
      </c>
      <c r="L226" s="18">
        <f>'All Trades'!S225</f>
        <v>36526.680000000044</v>
      </c>
      <c r="M226" s="18">
        <f>MAX(0,K226-(L226+'All Trades'!Q226))</f>
        <v>1306.5200000000041</v>
      </c>
    </row>
    <row r="227" spans="1:13" x14ac:dyDescent="0.25">
      <c r="A227" s="11">
        <f>'All Trades'!A227</f>
        <v>221</v>
      </c>
      <c r="B227" s="29">
        <f>YEAR('All Trades'!B227)</f>
        <v>2021</v>
      </c>
      <c r="C227" s="24">
        <f>DATE(YEAR('All Trades'!B227),MONTH('All Trades'!B227),1)</f>
        <v>44409</v>
      </c>
      <c r="D227" s="18">
        <f>'All Trades'!O227</f>
        <v>1427.6</v>
      </c>
      <c r="E227" s="18">
        <f t="shared" si="20"/>
        <v>17088</v>
      </c>
      <c r="F227" s="18">
        <f t="shared" si="21"/>
        <v>17088</v>
      </c>
      <c r="G227" s="18">
        <f t="shared" si="18"/>
        <v>0</v>
      </c>
      <c r="H227" s="18">
        <f t="shared" si="22"/>
        <v>3927.72</v>
      </c>
      <c r="I227" s="18">
        <f t="shared" si="23"/>
        <v>3927.72</v>
      </c>
      <c r="J227" s="18">
        <f t="shared" si="19"/>
        <v>0</v>
      </c>
      <c r="K227" s="18">
        <f>MAX(K226,'All Trades'!S226)</f>
        <v>38219.280000000042</v>
      </c>
      <c r="L227" s="18">
        <f>'All Trades'!S226</f>
        <v>38219.280000000042</v>
      </c>
      <c r="M227" s="18">
        <f>MAX(0,K227-(L227+'All Trades'!Q227))</f>
        <v>206.19999999999709</v>
      </c>
    </row>
    <row r="228" spans="1:13" x14ac:dyDescent="0.25">
      <c r="A228" s="11">
        <f>'All Trades'!A228</f>
        <v>222</v>
      </c>
      <c r="B228" s="29">
        <f>YEAR('All Trades'!B228)</f>
        <v>2021</v>
      </c>
      <c r="C228" s="24">
        <f>DATE(YEAR('All Trades'!B228),MONTH('All Trades'!B228),1)</f>
        <v>44440</v>
      </c>
      <c r="D228" s="18">
        <f>'All Trades'!O228</f>
        <v>-150.47999999999999</v>
      </c>
      <c r="E228" s="18">
        <f t="shared" si="20"/>
        <v>16937.52</v>
      </c>
      <c r="F228" s="18">
        <f t="shared" si="21"/>
        <v>17088</v>
      </c>
      <c r="G228" s="18">
        <f t="shared" si="18"/>
        <v>150.47999999999956</v>
      </c>
      <c r="H228" s="18">
        <f t="shared" si="22"/>
        <v>-150.47999999999999</v>
      </c>
      <c r="I228" s="18">
        <f t="shared" si="23"/>
        <v>0</v>
      </c>
      <c r="J228" s="18">
        <f t="shared" si="19"/>
        <v>150.47999999999999</v>
      </c>
      <c r="K228" s="18">
        <f>MAX(K227,'All Trades'!S227)</f>
        <v>39646.880000000041</v>
      </c>
      <c r="L228" s="18">
        <f>'All Trades'!S227</f>
        <v>39646.880000000041</v>
      </c>
      <c r="M228" s="18">
        <f>MAX(0,K228-(L228+'All Trades'!Q228))</f>
        <v>151.23999999999796</v>
      </c>
    </row>
    <row r="229" spans="1:13" x14ac:dyDescent="0.25">
      <c r="A229" s="11">
        <f>'All Trades'!A229</f>
        <v>223</v>
      </c>
      <c r="B229" s="29">
        <f>YEAR('All Trades'!B229)</f>
        <v>2021</v>
      </c>
      <c r="C229" s="24">
        <f>DATE(YEAR('All Trades'!B229),MONTH('All Trades'!B229),1)</f>
        <v>44440</v>
      </c>
      <c r="D229" s="18">
        <f>'All Trades'!O229</f>
        <v>607.55999999999995</v>
      </c>
      <c r="E229" s="18">
        <f t="shared" si="20"/>
        <v>17545.080000000002</v>
      </c>
      <c r="F229" s="18">
        <f t="shared" si="21"/>
        <v>17545.080000000002</v>
      </c>
      <c r="G229" s="18">
        <f t="shared" si="18"/>
        <v>0</v>
      </c>
      <c r="H229" s="18">
        <f t="shared" si="22"/>
        <v>457.07999999999993</v>
      </c>
      <c r="I229" s="18">
        <f t="shared" si="23"/>
        <v>457.07999999999993</v>
      </c>
      <c r="J229" s="18">
        <f t="shared" si="19"/>
        <v>0</v>
      </c>
      <c r="K229" s="18">
        <f>MAX(K228,'All Trades'!S228)</f>
        <v>39646.880000000041</v>
      </c>
      <c r="L229" s="18">
        <f>'All Trades'!S228</f>
        <v>39496.400000000038</v>
      </c>
      <c r="M229" s="18">
        <f>MAX(0,K229-(L229+'All Trades'!Q229))</f>
        <v>289.20000000000437</v>
      </c>
    </row>
    <row r="230" spans="1:13" x14ac:dyDescent="0.25">
      <c r="A230" s="11">
        <f>'All Trades'!A230</f>
        <v>224</v>
      </c>
      <c r="B230" s="29">
        <f>YEAR('All Trades'!B230)</f>
        <v>2021</v>
      </c>
      <c r="C230" s="24">
        <f>DATE(YEAR('All Trades'!B230),MONTH('All Trades'!B230),1)</f>
        <v>44440</v>
      </c>
      <c r="D230" s="18">
        <f>'All Trades'!O230</f>
        <v>-409.44</v>
      </c>
      <c r="E230" s="18">
        <f t="shared" si="20"/>
        <v>17135.640000000003</v>
      </c>
      <c r="F230" s="18">
        <f t="shared" si="21"/>
        <v>17545.080000000002</v>
      </c>
      <c r="G230" s="18">
        <f t="shared" si="18"/>
        <v>409.43999999999869</v>
      </c>
      <c r="H230" s="18">
        <f t="shared" si="22"/>
        <v>47.63999999999993</v>
      </c>
      <c r="I230" s="18">
        <f t="shared" si="23"/>
        <v>457.07999999999993</v>
      </c>
      <c r="J230" s="18">
        <f t="shared" si="19"/>
        <v>409.44</v>
      </c>
      <c r="K230" s="18">
        <f>MAX(K229,'All Trades'!S229)</f>
        <v>40103.960000000036</v>
      </c>
      <c r="L230" s="18">
        <f>'All Trades'!S229</f>
        <v>40103.960000000036</v>
      </c>
      <c r="M230" s="18">
        <f>MAX(0,K230-(L230+'All Trades'!Q230))</f>
        <v>405.72000000000116</v>
      </c>
    </row>
    <row r="231" spans="1:13" x14ac:dyDescent="0.25">
      <c r="A231" s="11">
        <f>'All Trades'!A231</f>
        <v>225</v>
      </c>
      <c r="B231" s="29">
        <f>YEAR('All Trades'!B231)</f>
        <v>2021</v>
      </c>
      <c r="C231" s="24">
        <f>DATE(YEAR('All Trades'!B231),MONTH('All Trades'!B231),1)</f>
        <v>44440</v>
      </c>
      <c r="D231" s="18">
        <f>'All Trades'!O231</f>
        <v>-214.44</v>
      </c>
      <c r="E231" s="18">
        <f t="shared" si="20"/>
        <v>16921.200000000004</v>
      </c>
      <c r="F231" s="18">
        <f t="shared" si="21"/>
        <v>17545.080000000002</v>
      </c>
      <c r="G231" s="18">
        <f t="shared" si="18"/>
        <v>623.87999999999738</v>
      </c>
      <c r="H231" s="18">
        <f t="shared" si="22"/>
        <v>-166.80000000000007</v>
      </c>
      <c r="I231" s="18">
        <f t="shared" si="23"/>
        <v>457.07999999999993</v>
      </c>
      <c r="J231" s="18">
        <f t="shared" si="19"/>
        <v>623.88</v>
      </c>
      <c r="K231" s="18">
        <f>MAX(K230,'All Trades'!S230)</f>
        <v>40103.960000000036</v>
      </c>
      <c r="L231" s="18">
        <f>'All Trades'!S230</f>
        <v>39694.520000000033</v>
      </c>
      <c r="M231" s="18">
        <f>MAX(0,K231-(L231+'All Trades'!Q231))</f>
        <v>620.16000000000349</v>
      </c>
    </row>
    <row r="232" spans="1:13" x14ac:dyDescent="0.25">
      <c r="A232" s="11">
        <f>'All Trades'!A232</f>
        <v>226</v>
      </c>
      <c r="B232" s="29">
        <f>YEAR('All Trades'!B232)</f>
        <v>2021</v>
      </c>
      <c r="C232" s="24">
        <f>DATE(YEAR('All Trades'!B232),MONTH('All Trades'!B232),1)</f>
        <v>44440</v>
      </c>
      <c r="D232" s="18">
        <f>'All Trades'!O232</f>
        <v>-217.44</v>
      </c>
      <c r="E232" s="18">
        <f t="shared" si="20"/>
        <v>16703.760000000006</v>
      </c>
      <c r="F232" s="18">
        <f t="shared" si="21"/>
        <v>17545.080000000002</v>
      </c>
      <c r="G232" s="18">
        <f t="shared" si="18"/>
        <v>841.31999999999607</v>
      </c>
      <c r="H232" s="18">
        <f t="shared" si="22"/>
        <v>-384.24000000000007</v>
      </c>
      <c r="I232" s="18">
        <f t="shared" si="23"/>
        <v>457.07999999999993</v>
      </c>
      <c r="J232" s="18">
        <f t="shared" si="19"/>
        <v>841.31999999999994</v>
      </c>
      <c r="K232" s="18">
        <f>MAX(K231,'All Trades'!S231)</f>
        <v>40103.960000000036</v>
      </c>
      <c r="L232" s="18">
        <f>'All Trades'!S231</f>
        <v>39480.080000000031</v>
      </c>
      <c r="M232" s="18">
        <f>MAX(0,K232-(L232+'All Trades'!Q232))</f>
        <v>1266.6000000000058</v>
      </c>
    </row>
    <row r="233" spans="1:13" x14ac:dyDescent="0.25">
      <c r="A233" s="11">
        <f>'All Trades'!A233</f>
        <v>227</v>
      </c>
      <c r="B233" s="29">
        <f>YEAR('All Trades'!B233)</f>
        <v>2021</v>
      </c>
      <c r="C233" s="24">
        <f>DATE(YEAR('All Trades'!B233),MONTH('All Trades'!B233),1)</f>
        <v>44440</v>
      </c>
      <c r="D233" s="18">
        <f>'All Trades'!O233</f>
        <v>-166.48</v>
      </c>
      <c r="E233" s="18">
        <f t="shared" si="20"/>
        <v>16537.280000000006</v>
      </c>
      <c r="F233" s="18">
        <f t="shared" si="21"/>
        <v>17545.080000000002</v>
      </c>
      <c r="G233" s="18">
        <f t="shared" si="18"/>
        <v>1007.7999999999956</v>
      </c>
      <c r="H233" s="18">
        <f t="shared" si="22"/>
        <v>-550.72</v>
      </c>
      <c r="I233" s="18">
        <f t="shared" si="23"/>
        <v>457.07999999999993</v>
      </c>
      <c r="J233" s="18">
        <f t="shared" si="19"/>
        <v>1007.8</v>
      </c>
      <c r="K233" s="18">
        <f>MAX(K232,'All Trades'!S232)</f>
        <v>40103.960000000036</v>
      </c>
      <c r="L233" s="18">
        <f>'All Trades'!S232</f>
        <v>39262.640000000029</v>
      </c>
      <c r="M233" s="18">
        <f>MAX(0,K233-(L233+'All Trades'!Q233))</f>
        <v>1083.5600000000049</v>
      </c>
    </row>
    <row r="234" spans="1:13" x14ac:dyDescent="0.25">
      <c r="A234" s="11">
        <f>'All Trades'!A234</f>
        <v>228</v>
      </c>
      <c r="B234" s="29">
        <f>YEAR('All Trades'!B234)</f>
        <v>2021</v>
      </c>
      <c r="C234" s="24">
        <f>DATE(YEAR('All Trades'!B234),MONTH('All Trades'!B234),1)</f>
        <v>44440</v>
      </c>
      <c r="D234" s="18">
        <f>'All Trades'!O234</f>
        <v>1972.6</v>
      </c>
      <c r="E234" s="18">
        <f t="shared" si="20"/>
        <v>18509.880000000005</v>
      </c>
      <c r="F234" s="18">
        <f t="shared" si="21"/>
        <v>18509.880000000005</v>
      </c>
      <c r="G234" s="18">
        <f t="shared" si="18"/>
        <v>0</v>
      </c>
      <c r="H234" s="18">
        <f t="shared" si="22"/>
        <v>1421.8799999999999</v>
      </c>
      <c r="I234" s="18">
        <f t="shared" si="23"/>
        <v>1421.8799999999999</v>
      </c>
      <c r="J234" s="18">
        <f t="shared" si="19"/>
        <v>0</v>
      </c>
      <c r="K234" s="18">
        <f>MAX(K233,'All Trades'!S233)</f>
        <v>40103.960000000036</v>
      </c>
      <c r="L234" s="18">
        <f>'All Trades'!S233</f>
        <v>39096.160000000025</v>
      </c>
      <c r="M234" s="18">
        <f>MAX(0,K234-(L234+'All Trades'!Q234))</f>
        <v>1134.0000000000073</v>
      </c>
    </row>
    <row r="235" spans="1:13" x14ac:dyDescent="0.25">
      <c r="A235" s="11">
        <f>'All Trades'!A235</f>
        <v>229</v>
      </c>
      <c r="B235" s="29">
        <f>YEAR('All Trades'!B235)</f>
        <v>2021</v>
      </c>
      <c r="C235" s="24">
        <f>DATE(YEAR('All Trades'!B235),MONTH('All Trades'!B235),1)</f>
        <v>44440</v>
      </c>
      <c r="D235" s="18">
        <f>'All Trades'!O235</f>
        <v>-87.48</v>
      </c>
      <c r="E235" s="18">
        <f t="shared" si="20"/>
        <v>18422.400000000005</v>
      </c>
      <c r="F235" s="18">
        <f t="shared" si="21"/>
        <v>18509.880000000005</v>
      </c>
      <c r="G235" s="18">
        <f t="shared" si="18"/>
        <v>87.479999999999563</v>
      </c>
      <c r="H235" s="18">
        <f t="shared" si="22"/>
        <v>1334.3999999999999</v>
      </c>
      <c r="I235" s="18">
        <f t="shared" si="23"/>
        <v>1421.8799999999999</v>
      </c>
      <c r="J235" s="18">
        <f t="shared" si="19"/>
        <v>87.480000000000018</v>
      </c>
      <c r="K235" s="18">
        <f>MAX(K234,'All Trades'!S234)</f>
        <v>41068.760000000024</v>
      </c>
      <c r="L235" s="18">
        <f>'All Trades'!S234</f>
        <v>41068.760000000024</v>
      </c>
      <c r="M235" s="18">
        <f>MAX(0,K235-(L235+'All Trades'!Q235))</f>
        <v>205.23999999999796</v>
      </c>
    </row>
    <row r="236" spans="1:13" x14ac:dyDescent="0.25">
      <c r="A236" s="11">
        <f>'All Trades'!A236</f>
        <v>230</v>
      </c>
      <c r="B236" s="29">
        <f>YEAR('All Trades'!B236)</f>
        <v>2021</v>
      </c>
      <c r="C236" s="24">
        <f>DATE(YEAR('All Trades'!B236),MONTH('All Trades'!B236),1)</f>
        <v>44440</v>
      </c>
      <c r="D236" s="18">
        <f>'All Trades'!O236</f>
        <v>-703.44</v>
      </c>
      <c r="E236" s="18">
        <f t="shared" si="20"/>
        <v>17718.960000000006</v>
      </c>
      <c r="F236" s="18">
        <f t="shared" si="21"/>
        <v>18509.880000000005</v>
      </c>
      <c r="G236" s="18">
        <f t="shared" si="18"/>
        <v>790.91999999999825</v>
      </c>
      <c r="H236" s="18">
        <f t="shared" si="22"/>
        <v>630.95999999999981</v>
      </c>
      <c r="I236" s="18">
        <f t="shared" si="23"/>
        <v>1421.8799999999999</v>
      </c>
      <c r="J236" s="18">
        <f t="shared" si="19"/>
        <v>790.92000000000007</v>
      </c>
      <c r="K236" s="18">
        <f>MAX(K235,'All Trades'!S235)</f>
        <v>41068.760000000024</v>
      </c>
      <c r="L236" s="18">
        <f>'All Trades'!S235</f>
        <v>40981.280000000021</v>
      </c>
      <c r="M236" s="18">
        <f>MAX(0,K236-(L236+'All Trades'!Q236))</f>
        <v>787.20000000000437</v>
      </c>
    </row>
    <row r="237" spans="1:13" x14ac:dyDescent="0.25">
      <c r="A237" s="11">
        <f>'All Trades'!A237</f>
        <v>231</v>
      </c>
      <c r="B237" s="29">
        <f>YEAR('All Trades'!B237)</f>
        <v>2021</v>
      </c>
      <c r="C237" s="24">
        <f>DATE(YEAR('All Trades'!B237),MONTH('All Trades'!B237),1)</f>
        <v>44440</v>
      </c>
      <c r="D237" s="18">
        <f>'All Trades'!O237</f>
        <v>-973.44</v>
      </c>
      <c r="E237" s="18">
        <f t="shared" si="20"/>
        <v>16745.520000000008</v>
      </c>
      <c r="F237" s="18">
        <f t="shared" si="21"/>
        <v>18509.880000000005</v>
      </c>
      <c r="G237" s="18">
        <f t="shared" si="18"/>
        <v>1764.3599999999969</v>
      </c>
      <c r="H237" s="18">
        <f t="shared" si="22"/>
        <v>-342.48000000000025</v>
      </c>
      <c r="I237" s="18">
        <f t="shared" si="23"/>
        <v>1421.8799999999999</v>
      </c>
      <c r="J237" s="18">
        <f t="shared" si="19"/>
        <v>1764.3600000000001</v>
      </c>
      <c r="K237" s="18">
        <f>MAX(K236,'All Trades'!S236)</f>
        <v>41068.760000000024</v>
      </c>
      <c r="L237" s="18">
        <f>'All Trades'!S236</f>
        <v>40277.840000000018</v>
      </c>
      <c r="M237" s="18">
        <f>MAX(0,K237-(L237+'All Trades'!Q237))</f>
        <v>1760.6400000000067</v>
      </c>
    </row>
    <row r="238" spans="1:13" x14ac:dyDescent="0.25">
      <c r="A238" s="11">
        <f>'All Trades'!A238</f>
        <v>232</v>
      </c>
      <c r="B238" s="29">
        <f>YEAR('All Trades'!B238)</f>
        <v>2021</v>
      </c>
      <c r="C238" s="24">
        <f>DATE(YEAR('All Trades'!B238),MONTH('All Trades'!B238),1)</f>
        <v>44470</v>
      </c>
      <c r="D238" s="18">
        <f>'All Trades'!O238</f>
        <v>946.56</v>
      </c>
      <c r="E238" s="18">
        <f t="shared" si="20"/>
        <v>17692.080000000009</v>
      </c>
      <c r="F238" s="18">
        <f t="shared" si="21"/>
        <v>18509.880000000005</v>
      </c>
      <c r="G238" s="18">
        <f t="shared" si="18"/>
        <v>817.79999999999563</v>
      </c>
      <c r="H238" s="18">
        <f t="shared" si="22"/>
        <v>946.56</v>
      </c>
      <c r="I238" s="18">
        <f t="shared" si="23"/>
        <v>946.56</v>
      </c>
      <c r="J238" s="18">
        <f t="shared" si="19"/>
        <v>0</v>
      </c>
      <c r="K238" s="18">
        <f>MAX(K237,'All Trades'!S237)</f>
        <v>41068.760000000024</v>
      </c>
      <c r="L238" s="18">
        <f>'All Trades'!S237</f>
        <v>39304.400000000016</v>
      </c>
      <c r="M238" s="18">
        <f>MAX(0,K238-(L238+'All Trades'!Q238))</f>
        <v>1984.080000000009</v>
      </c>
    </row>
    <row r="239" spans="1:13" x14ac:dyDescent="0.25">
      <c r="A239" s="11">
        <f>'All Trades'!A239</f>
        <v>233</v>
      </c>
      <c r="B239" s="29">
        <f>YEAR('All Trades'!B239)</f>
        <v>2021</v>
      </c>
      <c r="C239" s="24">
        <f>DATE(YEAR('All Trades'!B239),MONTH('All Trades'!B239),1)</f>
        <v>44470</v>
      </c>
      <c r="D239" s="18">
        <f>'All Trades'!O239</f>
        <v>346.56</v>
      </c>
      <c r="E239" s="18">
        <f t="shared" si="20"/>
        <v>18038.64000000001</v>
      </c>
      <c r="F239" s="18">
        <f t="shared" si="21"/>
        <v>18509.880000000005</v>
      </c>
      <c r="G239" s="18">
        <f t="shared" si="18"/>
        <v>471.23999999999432</v>
      </c>
      <c r="H239" s="18">
        <f t="shared" si="22"/>
        <v>1293.1199999999999</v>
      </c>
      <c r="I239" s="18">
        <f t="shared" si="23"/>
        <v>1293.1199999999999</v>
      </c>
      <c r="J239" s="18">
        <f t="shared" si="19"/>
        <v>0</v>
      </c>
      <c r="K239" s="18">
        <f>MAX(K238,'All Trades'!S238)</f>
        <v>41068.760000000024</v>
      </c>
      <c r="L239" s="18">
        <f>'All Trades'!S238</f>
        <v>40250.960000000014</v>
      </c>
      <c r="M239" s="18">
        <f>MAX(0,K239-(L239+'All Trades'!Q239))</f>
        <v>977.52000000001135</v>
      </c>
    </row>
    <row r="240" spans="1:13" x14ac:dyDescent="0.25">
      <c r="A240" s="11">
        <f>'All Trades'!A240</f>
        <v>234</v>
      </c>
      <c r="B240" s="29">
        <f>YEAR('All Trades'!B240)</f>
        <v>2021</v>
      </c>
      <c r="C240" s="24">
        <f>DATE(YEAR('All Trades'!B240),MONTH('All Trades'!B240),1)</f>
        <v>44470</v>
      </c>
      <c r="D240" s="18">
        <f>'All Trades'!O240</f>
        <v>243.04</v>
      </c>
      <c r="E240" s="18">
        <f t="shared" si="20"/>
        <v>18281.680000000011</v>
      </c>
      <c r="F240" s="18">
        <f t="shared" si="21"/>
        <v>18509.880000000005</v>
      </c>
      <c r="G240" s="18">
        <f t="shared" si="18"/>
        <v>228.19999999999345</v>
      </c>
      <c r="H240" s="18">
        <f t="shared" si="22"/>
        <v>1536.1599999999999</v>
      </c>
      <c r="I240" s="18">
        <f t="shared" si="23"/>
        <v>1536.1599999999999</v>
      </c>
      <c r="J240" s="18">
        <f t="shared" si="19"/>
        <v>0</v>
      </c>
      <c r="K240" s="18">
        <f>MAX(K239,'All Trades'!S239)</f>
        <v>41068.760000000024</v>
      </c>
      <c r="L240" s="18">
        <f>'All Trades'!S239</f>
        <v>40597.520000000011</v>
      </c>
      <c r="M240" s="18">
        <f>MAX(0,K240-(L240+'All Trades'!Q240))</f>
        <v>633.72000000001572</v>
      </c>
    </row>
    <row r="241" spans="1:13" x14ac:dyDescent="0.25">
      <c r="A241" s="11">
        <f>'All Trades'!A241</f>
        <v>235</v>
      </c>
      <c r="B241" s="29">
        <f>YEAR('All Trades'!B241)</f>
        <v>2021</v>
      </c>
      <c r="C241" s="24">
        <f>DATE(YEAR('All Trades'!B241),MONTH('All Trades'!B241),1)</f>
        <v>44470</v>
      </c>
      <c r="D241" s="18">
        <f>'All Trades'!O241</f>
        <v>280.56</v>
      </c>
      <c r="E241" s="18">
        <f t="shared" si="20"/>
        <v>18562.240000000013</v>
      </c>
      <c r="F241" s="18">
        <f t="shared" si="21"/>
        <v>18562.240000000013</v>
      </c>
      <c r="G241" s="18">
        <f t="shared" si="18"/>
        <v>0</v>
      </c>
      <c r="H241" s="18">
        <f t="shared" si="22"/>
        <v>1816.7199999999998</v>
      </c>
      <c r="I241" s="18">
        <f t="shared" si="23"/>
        <v>1816.7199999999998</v>
      </c>
      <c r="J241" s="18">
        <f t="shared" si="19"/>
        <v>0</v>
      </c>
      <c r="K241" s="18">
        <f>MAX(K240,'All Trades'!S240)</f>
        <v>41068.760000000024</v>
      </c>
      <c r="L241" s="18">
        <f>'All Trades'!S240</f>
        <v>40840.560000000012</v>
      </c>
      <c r="M241" s="18">
        <f>MAX(0,K241-(L241+'All Trades'!Q241))</f>
        <v>306.92000000001281</v>
      </c>
    </row>
    <row r="242" spans="1:13" x14ac:dyDescent="0.25">
      <c r="A242" s="11">
        <f>'All Trades'!A242</f>
        <v>236</v>
      </c>
      <c r="B242" s="29">
        <f>YEAR('All Trades'!B242)</f>
        <v>2021</v>
      </c>
      <c r="C242" s="24">
        <f>DATE(YEAR('All Trades'!B242),MONTH('All Trades'!B242),1)</f>
        <v>44470</v>
      </c>
      <c r="D242" s="18">
        <f>'All Trades'!O242</f>
        <v>-394.44</v>
      </c>
      <c r="E242" s="18">
        <f t="shared" si="20"/>
        <v>18167.800000000014</v>
      </c>
      <c r="F242" s="18">
        <f t="shared" si="21"/>
        <v>18562.240000000013</v>
      </c>
      <c r="G242" s="18">
        <f t="shared" si="18"/>
        <v>394.43999999999869</v>
      </c>
      <c r="H242" s="18">
        <f t="shared" si="22"/>
        <v>1422.2799999999997</v>
      </c>
      <c r="I242" s="18">
        <f t="shared" si="23"/>
        <v>1816.7199999999998</v>
      </c>
      <c r="J242" s="18">
        <f t="shared" si="19"/>
        <v>394.44000000000005</v>
      </c>
      <c r="K242" s="18">
        <f>MAX(K241,'All Trades'!S241)</f>
        <v>41121.12000000001</v>
      </c>
      <c r="L242" s="18">
        <f>'All Trades'!S241</f>
        <v>41121.12000000001</v>
      </c>
      <c r="M242" s="18">
        <f>MAX(0,K242-(L242+'All Trades'!Q242))</f>
        <v>390.72000000000116</v>
      </c>
    </row>
    <row r="243" spans="1:13" x14ac:dyDescent="0.25">
      <c r="A243" s="11">
        <f>'All Trades'!A243</f>
        <v>237</v>
      </c>
      <c r="B243" s="29">
        <f>YEAR('All Trades'!B243)</f>
        <v>2021</v>
      </c>
      <c r="C243" s="24">
        <f>DATE(YEAR('All Trades'!B243),MONTH('All Trades'!B243),1)</f>
        <v>44470</v>
      </c>
      <c r="D243" s="18">
        <f>'All Trades'!O243</f>
        <v>91.56</v>
      </c>
      <c r="E243" s="18">
        <f t="shared" si="20"/>
        <v>18259.360000000015</v>
      </c>
      <c r="F243" s="18">
        <f t="shared" si="21"/>
        <v>18562.240000000013</v>
      </c>
      <c r="G243" s="18">
        <f t="shared" si="18"/>
        <v>302.87999999999738</v>
      </c>
      <c r="H243" s="18">
        <f t="shared" si="22"/>
        <v>1513.8399999999997</v>
      </c>
      <c r="I243" s="18">
        <f t="shared" si="23"/>
        <v>1816.7199999999998</v>
      </c>
      <c r="J243" s="18">
        <f t="shared" si="19"/>
        <v>302.88000000000011</v>
      </c>
      <c r="K243" s="18">
        <f>MAX(K242,'All Trades'!S242)</f>
        <v>41121.12000000001</v>
      </c>
      <c r="L243" s="18">
        <f>'All Trades'!S242</f>
        <v>40726.680000000008</v>
      </c>
      <c r="M243" s="18">
        <f>MAX(0,K243-(L243+'All Trades'!Q243))</f>
        <v>440.16000000000349</v>
      </c>
    </row>
    <row r="244" spans="1:13" x14ac:dyDescent="0.25">
      <c r="A244" s="11">
        <f>'All Trades'!A244</f>
        <v>238</v>
      </c>
      <c r="B244" s="29">
        <f>YEAR('All Trades'!B244)</f>
        <v>2021</v>
      </c>
      <c r="C244" s="24">
        <f>DATE(YEAR('All Trades'!B244),MONTH('All Trades'!B244),1)</f>
        <v>44470</v>
      </c>
      <c r="D244" s="18">
        <f>'All Trades'!O244</f>
        <v>-535.44000000000005</v>
      </c>
      <c r="E244" s="18">
        <f t="shared" si="20"/>
        <v>17723.920000000016</v>
      </c>
      <c r="F244" s="18">
        <f t="shared" si="21"/>
        <v>18562.240000000013</v>
      </c>
      <c r="G244" s="18">
        <f t="shared" si="18"/>
        <v>838.31999999999607</v>
      </c>
      <c r="H244" s="18">
        <f t="shared" si="22"/>
        <v>978.39999999999964</v>
      </c>
      <c r="I244" s="18">
        <f t="shared" si="23"/>
        <v>1816.7199999999998</v>
      </c>
      <c r="J244" s="18">
        <f t="shared" si="19"/>
        <v>838.32000000000016</v>
      </c>
      <c r="K244" s="18">
        <f>MAX(K243,'All Trades'!S243)</f>
        <v>41121.12000000001</v>
      </c>
      <c r="L244" s="18">
        <f>'All Trades'!S243</f>
        <v>40818.240000000005</v>
      </c>
      <c r="M244" s="18">
        <f>MAX(0,K244-(L244+'All Trades'!Q244))</f>
        <v>834.60000000000582</v>
      </c>
    </row>
    <row r="245" spans="1:13" x14ac:dyDescent="0.25">
      <c r="A245" s="11">
        <f>'All Trades'!A245</f>
        <v>239</v>
      </c>
      <c r="B245" s="29">
        <f>YEAR('All Trades'!B245)</f>
        <v>2021</v>
      </c>
      <c r="C245" s="24">
        <f>DATE(YEAR('All Trades'!B245),MONTH('All Trades'!B245),1)</f>
        <v>44470</v>
      </c>
      <c r="D245" s="18">
        <f>'All Trades'!O245</f>
        <v>-937.44</v>
      </c>
      <c r="E245" s="18">
        <f t="shared" si="20"/>
        <v>16786.480000000018</v>
      </c>
      <c r="F245" s="18">
        <f t="shared" si="21"/>
        <v>18562.240000000013</v>
      </c>
      <c r="G245" s="18">
        <f t="shared" si="18"/>
        <v>1775.7599999999948</v>
      </c>
      <c r="H245" s="18">
        <f t="shared" si="22"/>
        <v>40.959999999999582</v>
      </c>
      <c r="I245" s="18">
        <f t="shared" si="23"/>
        <v>1816.7199999999998</v>
      </c>
      <c r="J245" s="18">
        <f t="shared" si="19"/>
        <v>1775.7600000000002</v>
      </c>
      <c r="K245" s="18">
        <f>MAX(K244,'All Trades'!S244)</f>
        <v>41121.12000000001</v>
      </c>
      <c r="L245" s="18">
        <f>'All Trades'!S244</f>
        <v>40282.800000000003</v>
      </c>
      <c r="M245" s="18">
        <f>MAX(0,K245-(L245+'All Trades'!Q245))</f>
        <v>1772.0400000000081</v>
      </c>
    </row>
    <row r="246" spans="1:13" x14ac:dyDescent="0.25">
      <c r="A246" s="11">
        <f>'All Trades'!A246</f>
        <v>240</v>
      </c>
      <c r="B246" s="29">
        <f>YEAR('All Trades'!B246)</f>
        <v>2021</v>
      </c>
      <c r="C246" s="24">
        <f>DATE(YEAR('All Trades'!B246),MONTH('All Trades'!B246),1)</f>
        <v>44470</v>
      </c>
      <c r="D246" s="18">
        <f>'All Trades'!O246</f>
        <v>1174.56</v>
      </c>
      <c r="E246" s="18">
        <f t="shared" si="20"/>
        <v>17961.040000000019</v>
      </c>
      <c r="F246" s="18">
        <f t="shared" si="21"/>
        <v>18562.240000000013</v>
      </c>
      <c r="G246" s="18">
        <f t="shared" si="18"/>
        <v>601.19999999999345</v>
      </c>
      <c r="H246" s="18">
        <f t="shared" si="22"/>
        <v>1215.5199999999995</v>
      </c>
      <c r="I246" s="18">
        <f t="shared" si="23"/>
        <v>1816.7199999999998</v>
      </c>
      <c r="J246" s="18">
        <f t="shared" si="19"/>
        <v>601.20000000000027</v>
      </c>
      <c r="K246" s="18">
        <f>MAX(K245,'All Trades'!S245)</f>
        <v>41121.12000000001</v>
      </c>
      <c r="L246" s="18">
        <f>'All Trades'!S245</f>
        <v>39345.360000000001</v>
      </c>
      <c r="M246" s="18">
        <f>MAX(0,K246-(L246+'All Trades'!Q246))</f>
        <v>1809.4800000000105</v>
      </c>
    </row>
    <row r="247" spans="1:13" x14ac:dyDescent="0.25">
      <c r="A247" s="11">
        <f>'All Trades'!A247</f>
        <v>241</v>
      </c>
      <c r="B247" s="29">
        <f>YEAR('All Trades'!B247)</f>
        <v>2021</v>
      </c>
      <c r="C247" s="24">
        <f>DATE(YEAR('All Trades'!B247),MONTH('All Trades'!B247),1)</f>
        <v>44470</v>
      </c>
      <c r="D247" s="18">
        <f>'All Trades'!O247</f>
        <v>-973.44</v>
      </c>
      <c r="E247" s="18">
        <f t="shared" si="20"/>
        <v>16987.60000000002</v>
      </c>
      <c r="F247" s="18">
        <f t="shared" si="21"/>
        <v>18562.240000000013</v>
      </c>
      <c r="G247" s="18">
        <f t="shared" si="18"/>
        <v>1574.6399999999921</v>
      </c>
      <c r="H247" s="18">
        <f t="shared" si="22"/>
        <v>242.07999999999947</v>
      </c>
      <c r="I247" s="18">
        <f t="shared" si="23"/>
        <v>1816.7199999999998</v>
      </c>
      <c r="J247" s="18">
        <f t="shared" si="19"/>
        <v>1574.6400000000003</v>
      </c>
      <c r="K247" s="18">
        <f>MAX(K246,'All Trades'!S246)</f>
        <v>41121.12000000001</v>
      </c>
      <c r="L247" s="18">
        <f>'All Trades'!S246</f>
        <v>40519.919999999998</v>
      </c>
      <c r="M247" s="18">
        <f>MAX(0,K247-(L247+'All Trades'!Q247))</f>
        <v>1570.9200000000128</v>
      </c>
    </row>
    <row r="248" spans="1:13" x14ac:dyDescent="0.25">
      <c r="A248" s="11">
        <f>'All Trades'!A248</f>
        <v>242</v>
      </c>
      <c r="B248" s="29">
        <f>YEAR('All Trades'!B248)</f>
        <v>2021</v>
      </c>
      <c r="C248" s="24">
        <f>DATE(YEAR('All Trades'!B248),MONTH('All Trades'!B248),1)</f>
        <v>44501</v>
      </c>
      <c r="D248" s="18">
        <f>'All Trades'!O248</f>
        <v>-76.44</v>
      </c>
      <c r="E248" s="18">
        <f t="shared" si="20"/>
        <v>16911.160000000022</v>
      </c>
      <c r="F248" s="18">
        <f t="shared" si="21"/>
        <v>18562.240000000013</v>
      </c>
      <c r="G248" s="18">
        <f t="shared" si="18"/>
        <v>1651.0799999999908</v>
      </c>
      <c r="H248" s="18">
        <f t="shared" si="22"/>
        <v>-76.44</v>
      </c>
      <c r="I248" s="18">
        <f t="shared" si="23"/>
        <v>0</v>
      </c>
      <c r="J248" s="18">
        <f t="shared" si="19"/>
        <v>76.44</v>
      </c>
      <c r="K248" s="18">
        <f>MAX(K247,'All Trades'!S247)</f>
        <v>41121.12000000001</v>
      </c>
      <c r="L248" s="18">
        <f>'All Trades'!S247</f>
        <v>39546.479999999996</v>
      </c>
      <c r="M248" s="18">
        <f>MAX(0,K248-(L248+'All Trades'!Q248))</f>
        <v>2382.3600000000151</v>
      </c>
    </row>
    <row r="249" spans="1:13" x14ac:dyDescent="0.25">
      <c r="A249" s="11">
        <f>'All Trades'!A249</f>
        <v>243</v>
      </c>
      <c r="B249" s="29">
        <f>YEAR('All Trades'!B249)</f>
        <v>2021</v>
      </c>
      <c r="C249" s="24">
        <f>DATE(YEAR('All Trades'!B249),MONTH('All Trades'!B249),1)</f>
        <v>44501</v>
      </c>
      <c r="D249" s="18">
        <f>'All Trades'!O249</f>
        <v>1141.56</v>
      </c>
      <c r="E249" s="18">
        <f t="shared" si="20"/>
        <v>18052.720000000023</v>
      </c>
      <c r="F249" s="18">
        <f t="shared" si="21"/>
        <v>18562.240000000013</v>
      </c>
      <c r="G249" s="18">
        <f t="shared" si="18"/>
        <v>509.51999999998952</v>
      </c>
      <c r="H249" s="18">
        <f t="shared" si="22"/>
        <v>1065.1199999999999</v>
      </c>
      <c r="I249" s="18">
        <f t="shared" si="23"/>
        <v>1065.1199999999999</v>
      </c>
      <c r="J249" s="18">
        <f t="shared" si="19"/>
        <v>0</v>
      </c>
      <c r="K249" s="18">
        <f>MAX(K248,'All Trades'!S248)</f>
        <v>41121.12000000001</v>
      </c>
      <c r="L249" s="18">
        <f>'All Trades'!S248</f>
        <v>39470.039999999994</v>
      </c>
      <c r="M249" s="18">
        <f>MAX(0,K249-(L249+'All Trades'!Q249))</f>
        <v>1690.8000000000175</v>
      </c>
    </row>
    <row r="250" spans="1:13" x14ac:dyDescent="0.25">
      <c r="A250" s="11">
        <f>'All Trades'!A250</f>
        <v>244</v>
      </c>
      <c r="B250" s="29">
        <f>YEAR('All Trades'!B250)</f>
        <v>2021</v>
      </c>
      <c r="C250" s="24">
        <f>DATE(YEAR('All Trades'!B250),MONTH('All Trades'!B250),1)</f>
        <v>44501</v>
      </c>
      <c r="D250" s="18">
        <f>'All Trades'!O250</f>
        <v>-171.48</v>
      </c>
      <c r="E250" s="18">
        <f t="shared" si="20"/>
        <v>17881.240000000023</v>
      </c>
      <c r="F250" s="18">
        <f t="shared" si="21"/>
        <v>18562.240000000013</v>
      </c>
      <c r="G250" s="18">
        <f t="shared" si="18"/>
        <v>680.99999999998909</v>
      </c>
      <c r="H250" s="18">
        <f t="shared" si="22"/>
        <v>893.63999999999987</v>
      </c>
      <c r="I250" s="18">
        <f t="shared" si="23"/>
        <v>1065.1199999999999</v>
      </c>
      <c r="J250" s="18">
        <f t="shared" si="19"/>
        <v>171.48000000000002</v>
      </c>
      <c r="K250" s="18">
        <f>MAX(K249,'All Trades'!S249)</f>
        <v>41121.12000000001</v>
      </c>
      <c r="L250" s="18">
        <f>'All Trades'!S249</f>
        <v>40611.599999999991</v>
      </c>
      <c r="M250" s="18">
        <f>MAX(0,K250-(L250+'All Trades'!Q250))</f>
        <v>679.76000000001659</v>
      </c>
    </row>
    <row r="251" spans="1:13" x14ac:dyDescent="0.25">
      <c r="A251" s="11">
        <f>'All Trades'!A251</f>
        <v>245</v>
      </c>
      <c r="B251" s="29">
        <f>YEAR('All Trades'!B251)</f>
        <v>2021</v>
      </c>
      <c r="C251" s="24">
        <f>DATE(YEAR('All Trades'!B251),MONTH('All Trades'!B251),1)</f>
        <v>44501</v>
      </c>
      <c r="D251" s="18">
        <f>'All Trades'!O251</f>
        <v>120.52</v>
      </c>
      <c r="E251" s="18">
        <f t="shared" si="20"/>
        <v>18001.760000000024</v>
      </c>
      <c r="F251" s="18">
        <f t="shared" si="21"/>
        <v>18562.240000000013</v>
      </c>
      <c r="G251" s="18">
        <f t="shared" si="18"/>
        <v>560.47999999998865</v>
      </c>
      <c r="H251" s="18">
        <f t="shared" si="22"/>
        <v>1014.1599999999999</v>
      </c>
      <c r="I251" s="18">
        <f t="shared" si="23"/>
        <v>1065.1199999999999</v>
      </c>
      <c r="J251" s="18">
        <f t="shared" si="19"/>
        <v>50.960000000000036</v>
      </c>
      <c r="K251" s="18">
        <f>MAX(K250,'All Trades'!S250)</f>
        <v>41121.12000000001</v>
      </c>
      <c r="L251" s="18">
        <f>'All Trades'!S250</f>
        <v>40440.119999999988</v>
      </c>
      <c r="M251" s="18">
        <f>MAX(0,K251-(L251+'All Trades'!Q251))</f>
        <v>754.24000000001979</v>
      </c>
    </row>
    <row r="252" spans="1:13" x14ac:dyDescent="0.25">
      <c r="A252" s="11">
        <f>'All Trades'!A252</f>
        <v>246</v>
      </c>
      <c r="B252" s="29">
        <f>YEAR('All Trades'!B252)</f>
        <v>2021</v>
      </c>
      <c r="C252" s="24">
        <f>DATE(YEAR('All Trades'!B252),MONTH('All Trades'!B252),1)</f>
        <v>44501</v>
      </c>
      <c r="D252" s="18">
        <f>'All Trades'!O252</f>
        <v>325.56</v>
      </c>
      <c r="E252" s="18">
        <f t="shared" si="20"/>
        <v>18327.320000000025</v>
      </c>
      <c r="F252" s="18">
        <f t="shared" si="21"/>
        <v>18562.240000000013</v>
      </c>
      <c r="G252" s="18">
        <f t="shared" si="18"/>
        <v>234.91999999998734</v>
      </c>
      <c r="H252" s="18">
        <f t="shared" si="22"/>
        <v>1339.7199999999998</v>
      </c>
      <c r="I252" s="18">
        <f t="shared" si="23"/>
        <v>1339.7199999999998</v>
      </c>
      <c r="J252" s="18">
        <f t="shared" si="19"/>
        <v>0</v>
      </c>
      <c r="K252" s="18">
        <f>MAX(K251,'All Trades'!S251)</f>
        <v>41121.12000000001</v>
      </c>
      <c r="L252" s="18">
        <f>'All Trades'!S251</f>
        <v>40560.639999999985</v>
      </c>
      <c r="M252" s="18">
        <f>MAX(0,K252-(L252+'All Trades'!Q252))</f>
        <v>774.20000000002619</v>
      </c>
    </row>
    <row r="253" spans="1:13" x14ac:dyDescent="0.25">
      <c r="A253" s="11">
        <f>'All Trades'!A253</f>
        <v>247</v>
      </c>
      <c r="B253" s="29">
        <f>YEAR('All Trades'!B253)</f>
        <v>2021</v>
      </c>
      <c r="C253" s="24">
        <f>DATE(YEAR('All Trades'!B253),MONTH('All Trades'!B253),1)</f>
        <v>44501</v>
      </c>
      <c r="D253" s="18">
        <f>'All Trades'!O253</f>
        <v>100.52</v>
      </c>
      <c r="E253" s="18">
        <f t="shared" si="20"/>
        <v>18427.840000000026</v>
      </c>
      <c r="F253" s="18">
        <f t="shared" si="21"/>
        <v>18562.240000000013</v>
      </c>
      <c r="G253" s="18">
        <f t="shared" si="18"/>
        <v>134.3999999999869</v>
      </c>
      <c r="H253" s="18">
        <f t="shared" si="22"/>
        <v>1440.2399999999998</v>
      </c>
      <c r="I253" s="18">
        <f t="shared" si="23"/>
        <v>1440.2399999999998</v>
      </c>
      <c r="J253" s="18">
        <f t="shared" si="19"/>
        <v>0</v>
      </c>
      <c r="K253" s="18">
        <f>MAX(K252,'All Trades'!S252)</f>
        <v>41121.12000000001</v>
      </c>
      <c r="L253" s="18">
        <f>'All Trades'!S252</f>
        <v>40886.199999999983</v>
      </c>
      <c r="M253" s="18">
        <f>MAX(0,K253-(L253+'All Trades'!Q253))</f>
        <v>260.16000000002532</v>
      </c>
    </row>
    <row r="254" spans="1:13" x14ac:dyDescent="0.25">
      <c r="A254" s="11">
        <f>'All Trades'!A254</f>
        <v>248</v>
      </c>
      <c r="B254" s="29">
        <f>YEAR('All Trades'!B254)</f>
        <v>2021</v>
      </c>
      <c r="C254" s="24">
        <f>DATE(YEAR('All Trades'!B254),MONTH('All Trades'!B254),1)</f>
        <v>44501</v>
      </c>
      <c r="D254" s="18">
        <f>'All Trades'!O254</f>
        <v>-367.44</v>
      </c>
      <c r="E254" s="18">
        <f t="shared" si="20"/>
        <v>18060.400000000027</v>
      </c>
      <c r="F254" s="18">
        <f t="shared" si="21"/>
        <v>18562.240000000013</v>
      </c>
      <c r="G254" s="18">
        <f t="shared" si="18"/>
        <v>501.83999999998559</v>
      </c>
      <c r="H254" s="18">
        <f t="shared" si="22"/>
        <v>1072.7999999999997</v>
      </c>
      <c r="I254" s="18">
        <f t="shared" si="23"/>
        <v>1440.2399999999998</v>
      </c>
      <c r="J254" s="18">
        <f t="shared" si="19"/>
        <v>367.44000000000005</v>
      </c>
      <c r="K254" s="18">
        <f>MAX(K253,'All Trades'!S253)</f>
        <v>41121.12000000001</v>
      </c>
      <c r="L254" s="18">
        <f>'All Trades'!S253</f>
        <v>40986.719999999979</v>
      </c>
      <c r="M254" s="18">
        <f>MAX(0,K254-(L254+'All Trades'!Q254))</f>
        <v>720.12000000003172</v>
      </c>
    </row>
    <row r="255" spans="1:13" x14ac:dyDescent="0.25">
      <c r="A255" s="11">
        <f>'All Trades'!A255</f>
        <v>249</v>
      </c>
      <c r="B255" s="29">
        <f>YEAR('All Trades'!B255)</f>
        <v>2021</v>
      </c>
      <c r="C255" s="24">
        <f>DATE(YEAR('All Trades'!B255),MONTH('All Trades'!B255),1)</f>
        <v>44501</v>
      </c>
      <c r="D255" s="18">
        <f>'All Trades'!O255</f>
        <v>-259.44</v>
      </c>
      <c r="E255" s="18">
        <f t="shared" si="20"/>
        <v>17800.960000000028</v>
      </c>
      <c r="F255" s="18">
        <f t="shared" si="21"/>
        <v>18562.240000000013</v>
      </c>
      <c r="G255" s="18">
        <f t="shared" si="18"/>
        <v>761.27999999998428</v>
      </c>
      <c r="H255" s="18">
        <f t="shared" si="22"/>
        <v>813.35999999999967</v>
      </c>
      <c r="I255" s="18">
        <f t="shared" si="23"/>
        <v>1440.2399999999998</v>
      </c>
      <c r="J255" s="18">
        <f t="shared" si="19"/>
        <v>626.88000000000011</v>
      </c>
      <c r="K255" s="18">
        <f>MAX(K254,'All Trades'!S254)</f>
        <v>41121.12000000001</v>
      </c>
      <c r="L255" s="18">
        <f>'All Trades'!S254</f>
        <v>40619.279999999977</v>
      </c>
      <c r="M255" s="18">
        <f>MAX(0,K255-(L255+'All Trades'!Q255))</f>
        <v>757.56000000003405</v>
      </c>
    </row>
    <row r="256" spans="1:13" x14ac:dyDescent="0.25">
      <c r="A256" s="11">
        <f>'All Trades'!A256</f>
        <v>250</v>
      </c>
      <c r="B256" s="29">
        <f>YEAR('All Trades'!B256)</f>
        <v>2021</v>
      </c>
      <c r="C256" s="24">
        <f>DATE(YEAR('All Trades'!B256),MONTH('All Trades'!B256),1)</f>
        <v>44501</v>
      </c>
      <c r="D256" s="18">
        <f>'All Trades'!O256</f>
        <v>658.56</v>
      </c>
      <c r="E256" s="18">
        <f t="shared" si="20"/>
        <v>18459.52000000003</v>
      </c>
      <c r="F256" s="18">
        <f t="shared" si="21"/>
        <v>18562.240000000013</v>
      </c>
      <c r="G256" s="18">
        <f t="shared" si="18"/>
        <v>102.71999999998297</v>
      </c>
      <c r="H256" s="18">
        <f t="shared" si="22"/>
        <v>1471.9199999999996</v>
      </c>
      <c r="I256" s="18">
        <f t="shared" si="23"/>
        <v>1471.9199999999996</v>
      </c>
      <c r="J256" s="18">
        <f t="shared" si="19"/>
        <v>0</v>
      </c>
      <c r="K256" s="18">
        <f>MAX(K255,'All Trades'!S255)</f>
        <v>41121.12000000001</v>
      </c>
      <c r="L256" s="18">
        <f>'All Trades'!S255</f>
        <v>40359.839999999975</v>
      </c>
      <c r="M256" s="18">
        <f>MAX(0,K256-(L256+'All Trades'!Q256))</f>
        <v>1053.0000000000364</v>
      </c>
    </row>
    <row r="257" spans="1:13" x14ac:dyDescent="0.25">
      <c r="A257" s="11">
        <f>'All Trades'!A257</f>
        <v>251</v>
      </c>
      <c r="B257" s="29">
        <f>YEAR('All Trades'!B257)</f>
        <v>2021</v>
      </c>
      <c r="C257" s="24">
        <f>DATE(YEAR('All Trades'!B257),MONTH('All Trades'!B257),1)</f>
        <v>44501</v>
      </c>
      <c r="D257" s="18">
        <f>'All Trades'!O257</f>
        <v>-505.44</v>
      </c>
      <c r="E257" s="18">
        <f t="shared" si="20"/>
        <v>17954.080000000031</v>
      </c>
      <c r="F257" s="18">
        <f t="shared" si="21"/>
        <v>18562.240000000013</v>
      </c>
      <c r="G257" s="18">
        <f t="shared" si="18"/>
        <v>608.15999999998166</v>
      </c>
      <c r="H257" s="18">
        <f t="shared" si="22"/>
        <v>966.47999999999956</v>
      </c>
      <c r="I257" s="18">
        <f t="shared" si="23"/>
        <v>1471.9199999999996</v>
      </c>
      <c r="J257" s="18">
        <f t="shared" si="19"/>
        <v>505.44000000000005</v>
      </c>
      <c r="K257" s="18">
        <f>MAX(K256,'All Trades'!S256)</f>
        <v>41121.12000000001</v>
      </c>
      <c r="L257" s="18">
        <f>'All Trades'!S256</f>
        <v>41018.399999999972</v>
      </c>
      <c r="M257" s="18">
        <f>MAX(0,K257-(L257+'All Trades'!Q257))</f>
        <v>1057.4400000000387</v>
      </c>
    </row>
    <row r="258" spans="1:13" x14ac:dyDescent="0.25">
      <c r="A258" s="11">
        <f>'All Trades'!A258</f>
        <v>252</v>
      </c>
      <c r="B258" s="29">
        <f>YEAR('All Trades'!B258)</f>
        <v>2021</v>
      </c>
      <c r="C258" s="24">
        <f>DATE(YEAR('All Trades'!B258),MONTH('All Trades'!B258),1)</f>
        <v>44501</v>
      </c>
      <c r="D258" s="18">
        <f>'All Trades'!O258</f>
        <v>-1622.4</v>
      </c>
      <c r="E258" s="18">
        <f t="shared" si="20"/>
        <v>16331.680000000031</v>
      </c>
      <c r="F258" s="18">
        <f t="shared" si="21"/>
        <v>18562.240000000013</v>
      </c>
      <c r="G258" s="18">
        <f t="shared" si="18"/>
        <v>2230.5599999999813</v>
      </c>
      <c r="H258" s="18">
        <f t="shared" si="22"/>
        <v>-655.92000000000053</v>
      </c>
      <c r="I258" s="18">
        <f t="shared" si="23"/>
        <v>1471.9199999999996</v>
      </c>
      <c r="J258" s="18">
        <f t="shared" si="19"/>
        <v>2127.84</v>
      </c>
      <c r="K258" s="18">
        <f>MAX(K257,'All Trades'!S257)</f>
        <v>41121.12000000001</v>
      </c>
      <c r="L258" s="18">
        <f>'All Trades'!S257</f>
        <v>40512.95999999997</v>
      </c>
      <c r="M258" s="18">
        <f>MAX(0,K258-(L258+'All Trades'!Q258))</f>
        <v>2224.360000000037</v>
      </c>
    </row>
    <row r="259" spans="1:13" x14ac:dyDescent="0.25">
      <c r="A259" s="11">
        <f>'All Trades'!A259</f>
        <v>253</v>
      </c>
      <c r="B259" s="29">
        <f>YEAR('All Trades'!B259)</f>
        <v>2021</v>
      </c>
      <c r="C259" s="24">
        <f>DATE(YEAR('All Trades'!B259),MONTH('All Trades'!B259),1)</f>
        <v>44501</v>
      </c>
      <c r="D259" s="18">
        <f>'All Trades'!O259</f>
        <v>-324.48</v>
      </c>
      <c r="E259" s="18">
        <f t="shared" si="20"/>
        <v>16007.200000000032</v>
      </c>
      <c r="F259" s="18">
        <f t="shared" si="21"/>
        <v>18562.240000000013</v>
      </c>
      <c r="G259" s="18">
        <f t="shared" si="18"/>
        <v>2555.0399999999809</v>
      </c>
      <c r="H259" s="18">
        <f t="shared" si="22"/>
        <v>-980.40000000000055</v>
      </c>
      <c r="I259" s="18">
        <f t="shared" si="23"/>
        <v>1471.9199999999996</v>
      </c>
      <c r="J259" s="18">
        <f t="shared" si="19"/>
        <v>2452.3200000000002</v>
      </c>
      <c r="K259" s="18">
        <f>MAX(K258,'All Trades'!S258)</f>
        <v>41121.12000000001</v>
      </c>
      <c r="L259" s="18">
        <f>'All Trades'!S258</f>
        <v>38890.559999999969</v>
      </c>
      <c r="M259" s="18">
        <f>MAX(0,K259-(L259+'All Trades'!Q259))</f>
        <v>2553.8000000000393</v>
      </c>
    </row>
    <row r="260" spans="1:13" x14ac:dyDescent="0.25">
      <c r="A260" s="11">
        <f>'All Trades'!A260</f>
        <v>254</v>
      </c>
      <c r="B260" s="29">
        <f>YEAR('All Trades'!B260)</f>
        <v>2021</v>
      </c>
      <c r="C260" s="24">
        <f>DATE(YEAR('All Trades'!B260),MONTH('All Trades'!B260),1)</f>
        <v>44501</v>
      </c>
      <c r="D260" s="18">
        <f>'All Trades'!O260</f>
        <v>349.56</v>
      </c>
      <c r="E260" s="18">
        <f t="shared" si="20"/>
        <v>16356.760000000031</v>
      </c>
      <c r="F260" s="18">
        <f t="shared" si="21"/>
        <v>18562.240000000013</v>
      </c>
      <c r="G260" s="18">
        <f t="shared" si="18"/>
        <v>2205.4799999999814</v>
      </c>
      <c r="H260" s="18">
        <f t="shared" si="22"/>
        <v>-630.8400000000006</v>
      </c>
      <c r="I260" s="18">
        <f t="shared" si="23"/>
        <v>1471.9199999999996</v>
      </c>
      <c r="J260" s="18">
        <f t="shared" si="19"/>
        <v>2102.7600000000002</v>
      </c>
      <c r="K260" s="18">
        <f>MAX(K259,'All Trades'!S259)</f>
        <v>41121.12000000001</v>
      </c>
      <c r="L260" s="18">
        <f>'All Trades'!S259</f>
        <v>38566.079999999965</v>
      </c>
      <c r="M260" s="18">
        <f>MAX(0,K260-(L260+'All Trades'!Q260))</f>
        <v>2621.7600000000457</v>
      </c>
    </row>
    <row r="261" spans="1:13" x14ac:dyDescent="0.25">
      <c r="A261" s="11">
        <f>'All Trades'!A261</f>
        <v>255</v>
      </c>
      <c r="B261" s="29">
        <f>YEAR('All Trades'!B261)</f>
        <v>2021</v>
      </c>
      <c r="C261" s="24">
        <f>DATE(YEAR('All Trades'!B261),MONTH('All Trades'!B261),1)</f>
        <v>44501</v>
      </c>
      <c r="D261" s="18">
        <f>'All Trades'!O261</f>
        <v>1426.56</v>
      </c>
      <c r="E261" s="18">
        <f t="shared" si="20"/>
        <v>17783.320000000032</v>
      </c>
      <c r="F261" s="18">
        <f t="shared" si="21"/>
        <v>18562.240000000013</v>
      </c>
      <c r="G261" s="18">
        <f t="shared" si="18"/>
        <v>778.91999999998006</v>
      </c>
      <c r="H261" s="18">
        <f t="shared" si="22"/>
        <v>795.71999999999935</v>
      </c>
      <c r="I261" s="18">
        <f t="shared" si="23"/>
        <v>1471.9199999999996</v>
      </c>
      <c r="J261" s="18">
        <f t="shared" si="19"/>
        <v>676.20000000000027</v>
      </c>
      <c r="K261" s="18">
        <f>MAX(K260,'All Trades'!S260)</f>
        <v>41121.12000000001</v>
      </c>
      <c r="L261" s="18">
        <f>'All Trades'!S260</f>
        <v>38915.639999999963</v>
      </c>
      <c r="M261" s="18">
        <f>MAX(0,K261-(L261+'All Trades'!Q261))</f>
        <v>2662.200000000048</v>
      </c>
    </row>
    <row r="262" spans="1:13" x14ac:dyDescent="0.25">
      <c r="A262" s="11">
        <f>'All Trades'!A262</f>
        <v>256</v>
      </c>
      <c r="B262" s="29">
        <f>YEAR('All Trades'!B262)</f>
        <v>2021</v>
      </c>
      <c r="C262" s="24">
        <f>DATE(YEAR('All Trades'!B262),MONTH('All Trades'!B262),1)</f>
        <v>44501</v>
      </c>
      <c r="D262" s="18">
        <f>'All Trades'!O262</f>
        <v>1033.56</v>
      </c>
      <c r="E262" s="18">
        <f t="shared" si="20"/>
        <v>18816.880000000034</v>
      </c>
      <c r="F262" s="18">
        <f t="shared" si="21"/>
        <v>18816.880000000034</v>
      </c>
      <c r="G262" s="18">
        <f t="shared" si="18"/>
        <v>0</v>
      </c>
      <c r="H262" s="18">
        <f t="shared" si="22"/>
        <v>1829.2799999999993</v>
      </c>
      <c r="I262" s="18">
        <f t="shared" si="23"/>
        <v>1829.2799999999993</v>
      </c>
      <c r="J262" s="18">
        <f t="shared" si="19"/>
        <v>0</v>
      </c>
      <c r="K262" s="18">
        <f>MAX(K261,'All Trades'!S261)</f>
        <v>41121.12000000001</v>
      </c>
      <c r="L262" s="18">
        <f>'All Trades'!S261</f>
        <v>40342.199999999961</v>
      </c>
      <c r="M262" s="18">
        <f>MAX(0,K262-(L262+'All Trades'!Q262))</f>
        <v>1649.6400000000503</v>
      </c>
    </row>
    <row r="263" spans="1:13" x14ac:dyDescent="0.25">
      <c r="A263" s="11">
        <f>'All Trades'!A263</f>
        <v>257</v>
      </c>
      <c r="B263" s="29">
        <f>YEAR('All Trades'!B263)</f>
        <v>2021</v>
      </c>
      <c r="C263" s="24">
        <f>DATE(YEAR('All Trades'!B263),MONTH('All Trades'!B263),1)</f>
        <v>44501</v>
      </c>
      <c r="D263" s="18">
        <f>'All Trades'!O263</f>
        <v>-26.96</v>
      </c>
      <c r="E263" s="18">
        <f t="shared" si="20"/>
        <v>18789.920000000035</v>
      </c>
      <c r="F263" s="18">
        <f t="shared" si="21"/>
        <v>18816.880000000034</v>
      </c>
      <c r="G263" s="18">
        <f t="shared" ref="G263:G326" si="24">F263-E263</f>
        <v>26.959999999999127</v>
      </c>
      <c r="H263" s="18">
        <f t="shared" si="22"/>
        <v>1802.3199999999993</v>
      </c>
      <c r="I263" s="18">
        <f t="shared" si="23"/>
        <v>1829.2799999999993</v>
      </c>
      <c r="J263" s="18">
        <f t="shared" ref="J263:J326" si="25">I263-H263</f>
        <v>26.960000000000036</v>
      </c>
      <c r="K263" s="18">
        <f>MAX(K262,'All Trades'!S262)</f>
        <v>41375.759999999958</v>
      </c>
      <c r="L263" s="18">
        <f>'All Trades'!S262</f>
        <v>41375.759999999958</v>
      </c>
      <c r="M263" s="18">
        <f>MAX(0,K263-(L263+'All Trades'!Q263))</f>
        <v>170.4800000000032</v>
      </c>
    </row>
    <row r="264" spans="1:13" x14ac:dyDescent="0.25">
      <c r="A264" s="11">
        <f>'All Trades'!A264</f>
        <v>258</v>
      </c>
      <c r="B264" s="29">
        <f>YEAR('All Trades'!B264)</f>
        <v>2021</v>
      </c>
      <c r="C264" s="24">
        <f>DATE(YEAR('All Trades'!B264),MONTH('All Trades'!B264),1)</f>
        <v>44501</v>
      </c>
      <c r="D264" s="18">
        <f>'All Trades'!O264</f>
        <v>409.56</v>
      </c>
      <c r="E264" s="18">
        <f t="shared" ref="E264:E327" si="26">IF(B264&lt;&gt;B263,D264,E263+D264)</f>
        <v>19199.480000000036</v>
      </c>
      <c r="F264" s="18">
        <f t="shared" ref="F264:F327" si="27">IF(B264&lt;&gt;B263,MAX(0,E264),MAX(F263,E264))</f>
        <v>19199.480000000036</v>
      </c>
      <c r="G264" s="18">
        <f t="shared" si="24"/>
        <v>0</v>
      </c>
      <c r="H264" s="18">
        <f t="shared" ref="H264:H327" si="28">IF(C264&lt;&gt;C263,D264,H263+D264)</f>
        <v>2211.8799999999992</v>
      </c>
      <c r="I264" s="18">
        <f t="shared" ref="I264:I327" si="29">IF(C264&lt;&gt;C263,MAX(0,H264),MAX(I263,H264))</f>
        <v>2211.8799999999992</v>
      </c>
      <c r="J264" s="18">
        <f t="shared" si="25"/>
        <v>0</v>
      </c>
      <c r="K264" s="18">
        <f>MAX(K263,'All Trades'!S263)</f>
        <v>41375.759999999958</v>
      </c>
      <c r="L264" s="18">
        <f>'All Trades'!S263</f>
        <v>41348.799999999959</v>
      </c>
      <c r="M264" s="18">
        <f>MAX(0,K264-(L264+'All Trades'!Q264))</f>
        <v>153.68000000000029</v>
      </c>
    </row>
    <row r="265" spans="1:13" x14ac:dyDescent="0.25">
      <c r="A265" s="11">
        <f>'All Trades'!A265</f>
        <v>259</v>
      </c>
      <c r="B265" s="29">
        <f>YEAR('All Trades'!B265)</f>
        <v>2021</v>
      </c>
      <c r="C265" s="24">
        <f>DATE(YEAR('All Trades'!B265),MONTH('All Trades'!B265),1)</f>
        <v>44531</v>
      </c>
      <c r="D265" s="18">
        <f>'All Trades'!O265</f>
        <v>366.52</v>
      </c>
      <c r="E265" s="18">
        <f t="shared" si="26"/>
        <v>19566.000000000036</v>
      </c>
      <c r="F265" s="18">
        <f t="shared" si="27"/>
        <v>19566.000000000036</v>
      </c>
      <c r="G265" s="18">
        <f t="shared" si="24"/>
        <v>0</v>
      </c>
      <c r="H265" s="18">
        <f t="shared" si="28"/>
        <v>366.52</v>
      </c>
      <c r="I265" s="18">
        <f t="shared" si="29"/>
        <v>366.52</v>
      </c>
      <c r="J265" s="18">
        <f t="shared" si="25"/>
        <v>0</v>
      </c>
      <c r="K265" s="18">
        <f>MAX(K264,'All Trades'!S264)</f>
        <v>41758.359999999957</v>
      </c>
      <c r="L265" s="18">
        <f>'All Trades'!S264</f>
        <v>41758.359999999957</v>
      </c>
      <c r="M265" s="18">
        <f>MAX(0,K265-(L265+'All Trades'!Q265))</f>
        <v>151.23999999999796</v>
      </c>
    </row>
    <row r="266" spans="1:13" x14ac:dyDescent="0.25">
      <c r="A266" s="11">
        <f>'All Trades'!A266</f>
        <v>260</v>
      </c>
      <c r="B266" s="29">
        <f>YEAR('All Trades'!B266)</f>
        <v>2021</v>
      </c>
      <c r="C266" s="24">
        <f>DATE(YEAR('All Trades'!B266),MONTH('All Trades'!B266),1)</f>
        <v>44531</v>
      </c>
      <c r="D266" s="18">
        <f>'All Trades'!O266</f>
        <v>820.56</v>
      </c>
      <c r="E266" s="18">
        <f t="shared" si="26"/>
        <v>20386.560000000038</v>
      </c>
      <c r="F266" s="18">
        <f t="shared" si="27"/>
        <v>20386.560000000038</v>
      </c>
      <c r="G266" s="18">
        <f t="shared" si="24"/>
        <v>0</v>
      </c>
      <c r="H266" s="18">
        <f t="shared" si="28"/>
        <v>1187.08</v>
      </c>
      <c r="I266" s="18">
        <f t="shared" si="29"/>
        <v>1187.08</v>
      </c>
      <c r="J266" s="18">
        <f t="shared" si="25"/>
        <v>0</v>
      </c>
      <c r="K266" s="18">
        <f>MAX(K265,'All Trades'!S265)</f>
        <v>42124.879999999954</v>
      </c>
      <c r="L266" s="18">
        <f>'All Trades'!S265</f>
        <v>42124.879999999954</v>
      </c>
      <c r="M266" s="18">
        <f>MAX(0,K266-(L266+'All Trades'!Q266))</f>
        <v>150.72000000000116</v>
      </c>
    </row>
    <row r="267" spans="1:13" x14ac:dyDescent="0.25">
      <c r="A267" s="11">
        <f>'All Trades'!A267</f>
        <v>261</v>
      </c>
      <c r="B267" s="29">
        <f>YEAR('All Trades'!B267)</f>
        <v>2021</v>
      </c>
      <c r="C267" s="24">
        <f>DATE(YEAR('All Trades'!B267),MONTH('All Trades'!B267),1)</f>
        <v>44531</v>
      </c>
      <c r="D267" s="18">
        <f>'All Trades'!O267</f>
        <v>970.56</v>
      </c>
      <c r="E267" s="18">
        <f t="shared" si="26"/>
        <v>21357.120000000039</v>
      </c>
      <c r="F267" s="18">
        <f t="shared" si="27"/>
        <v>21357.120000000039</v>
      </c>
      <c r="G267" s="18">
        <f t="shared" si="24"/>
        <v>0</v>
      </c>
      <c r="H267" s="18">
        <f t="shared" si="28"/>
        <v>2157.64</v>
      </c>
      <c r="I267" s="18">
        <f t="shared" si="29"/>
        <v>2157.64</v>
      </c>
      <c r="J267" s="18">
        <f t="shared" si="25"/>
        <v>0</v>
      </c>
      <c r="K267" s="18">
        <f>MAX(K266,'All Trades'!S266)</f>
        <v>42945.439999999951</v>
      </c>
      <c r="L267" s="18">
        <f>'All Trades'!S266</f>
        <v>42945.439999999951</v>
      </c>
      <c r="M267" s="18">
        <f>MAX(0,K267-(L267+'All Trades'!Q267))</f>
        <v>492.72000000000116</v>
      </c>
    </row>
    <row r="268" spans="1:13" x14ac:dyDescent="0.25">
      <c r="A268" s="11">
        <f>'All Trades'!A268</f>
        <v>262</v>
      </c>
      <c r="B268" s="29">
        <f>YEAR('All Trades'!B268)</f>
        <v>2021</v>
      </c>
      <c r="C268" s="24">
        <f>DATE(YEAR('All Trades'!B268),MONTH('All Trades'!B268),1)</f>
        <v>44531</v>
      </c>
      <c r="D268" s="18">
        <f>'All Trades'!O268</f>
        <v>639.04</v>
      </c>
      <c r="E268" s="18">
        <f t="shared" si="26"/>
        <v>21996.16000000004</v>
      </c>
      <c r="F268" s="18">
        <f t="shared" si="27"/>
        <v>21996.16000000004</v>
      </c>
      <c r="G268" s="18">
        <f t="shared" si="24"/>
        <v>0</v>
      </c>
      <c r="H268" s="18">
        <f t="shared" si="28"/>
        <v>2796.68</v>
      </c>
      <c r="I268" s="18">
        <f t="shared" si="29"/>
        <v>2796.68</v>
      </c>
      <c r="J268" s="18">
        <f t="shared" si="25"/>
        <v>0</v>
      </c>
      <c r="K268" s="18">
        <f>MAX(K267,'All Trades'!S267)</f>
        <v>43915.999999999949</v>
      </c>
      <c r="L268" s="18">
        <f>'All Trades'!S267</f>
        <v>43915.999999999949</v>
      </c>
      <c r="M268" s="18">
        <f>MAX(0,K268-(L268+'All Trades'!Q268))</f>
        <v>366.4800000000032</v>
      </c>
    </row>
    <row r="269" spans="1:13" x14ac:dyDescent="0.25">
      <c r="A269" s="11">
        <f>'All Trades'!A269</f>
        <v>263</v>
      </c>
      <c r="B269" s="29">
        <f>YEAR('All Trades'!B269)</f>
        <v>2021</v>
      </c>
      <c r="C269" s="24">
        <f>DATE(YEAR('All Trades'!B269),MONTH('All Trades'!B269),1)</f>
        <v>44531</v>
      </c>
      <c r="D269" s="18">
        <f>'All Trades'!O269</f>
        <v>1042.56</v>
      </c>
      <c r="E269" s="18">
        <f t="shared" si="26"/>
        <v>23038.720000000041</v>
      </c>
      <c r="F269" s="18">
        <f t="shared" si="27"/>
        <v>23038.720000000041</v>
      </c>
      <c r="G269" s="18">
        <f t="shared" si="24"/>
        <v>0</v>
      </c>
      <c r="H269" s="18">
        <f t="shared" si="28"/>
        <v>3839.24</v>
      </c>
      <c r="I269" s="18">
        <f t="shared" si="29"/>
        <v>3839.24</v>
      </c>
      <c r="J269" s="18">
        <f t="shared" si="25"/>
        <v>0</v>
      </c>
      <c r="K269" s="18">
        <f>MAX(K268,'All Trades'!S268)</f>
        <v>44555.03999999995</v>
      </c>
      <c r="L269" s="18">
        <f>'All Trades'!S268</f>
        <v>44555.03999999995</v>
      </c>
      <c r="M269" s="18">
        <f>MAX(0,K269-(L269+'All Trades'!Q269))</f>
        <v>144.72000000000116</v>
      </c>
    </row>
    <row r="270" spans="1:13" x14ac:dyDescent="0.25">
      <c r="A270" s="11">
        <f>'All Trades'!A270</f>
        <v>264</v>
      </c>
      <c r="B270" s="29">
        <f>YEAR('All Trades'!B270)</f>
        <v>2021</v>
      </c>
      <c r="C270" s="24">
        <f>DATE(YEAR('All Trades'!B270),MONTH('All Trades'!B270),1)</f>
        <v>44531</v>
      </c>
      <c r="D270" s="18">
        <f>'All Trades'!O270</f>
        <v>651.04</v>
      </c>
      <c r="E270" s="18">
        <f t="shared" si="26"/>
        <v>23689.760000000042</v>
      </c>
      <c r="F270" s="18">
        <f t="shared" si="27"/>
        <v>23689.760000000042</v>
      </c>
      <c r="G270" s="18">
        <f t="shared" si="24"/>
        <v>0</v>
      </c>
      <c r="H270" s="18">
        <f t="shared" si="28"/>
        <v>4490.28</v>
      </c>
      <c r="I270" s="18">
        <f t="shared" si="29"/>
        <v>4490.28</v>
      </c>
      <c r="J270" s="18">
        <f t="shared" si="25"/>
        <v>0</v>
      </c>
      <c r="K270" s="18">
        <f>MAX(K269,'All Trades'!S269)</f>
        <v>45597.599999999948</v>
      </c>
      <c r="L270" s="18">
        <f>'All Trades'!S269</f>
        <v>45597.599999999948</v>
      </c>
      <c r="M270" s="18">
        <f>MAX(0,K270-(L270+'All Trades'!Q270))</f>
        <v>492.4800000000032</v>
      </c>
    </row>
    <row r="271" spans="1:13" x14ac:dyDescent="0.25">
      <c r="A271" s="11">
        <f>'All Trades'!A271</f>
        <v>265</v>
      </c>
      <c r="B271" s="29">
        <f>YEAR('All Trades'!B271)</f>
        <v>2021</v>
      </c>
      <c r="C271" s="24">
        <f>DATE(YEAR('All Trades'!B271),MONTH('All Trades'!B271),1)</f>
        <v>44531</v>
      </c>
      <c r="D271" s="18">
        <f>'All Trades'!O271</f>
        <v>-324.48</v>
      </c>
      <c r="E271" s="18">
        <f t="shared" si="26"/>
        <v>23365.280000000042</v>
      </c>
      <c r="F271" s="18">
        <f t="shared" si="27"/>
        <v>23689.760000000042</v>
      </c>
      <c r="G271" s="18">
        <f t="shared" si="24"/>
        <v>324.47999999999956</v>
      </c>
      <c r="H271" s="18">
        <f t="shared" si="28"/>
        <v>4165.7999999999993</v>
      </c>
      <c r="I271" s="18">
        <f t="shared" si="29"/>
        <v>4490.28</v>
      </c>
      <c r="J271" s="18">
        <f t="shared" si="25"/>
        <v>324.48000000000047</v>
      </c>
      <c r="K271" s="18">
        <f>MAX(K270,'All Trades'!S270)</f>
        <v>46248.639999999948</v>
      </c>
      <c r="L271" s="18">
        <f>'All Trades'!S270</f>
        <v>46248.639999999948</v>
      </c>
      <c r="M271" s="18">
        <f>MAX(0,K271-(L271+'All Trades'!Q271))</f>
        <v>323.23999999999796</v>
      </c>
    </row>
    <row r="272" spans="1:13" x14ac:dyDescent="0.25">
      <c r="A272" s="11">
        <f>'All Trades'!A272</f>
        <v>266</v>
      </c>
      <c r="B272" s="29">
        <f>YEAR('All Trades'!B272)</f>
        <v>2021</v>
      </c>
      <c r="C272" s="24">
        <f>DATE(YEAR('All Trades'!B272),MONTH('All Trades'!B272),1)</f>
        <v>44531</v>
      </c>
      <c r="D272" s="18">
        <f>'All Trades'!O272</f>
        <v>368.52</v>
      </c>
      <c r="E272" s="18">
        <f t="shared" si="26"/>
        <v>23733.800000000043</v>
      </c>
      <c r="F272" s="18">
        <f t="shared" si="27"/>
        <v>23733.800000000043</v>
      </c>
      <c r="G272" s="18">
        <f t="shared" si="24"/>
        <v>0</v>
      </c>
      <c r="H272" s="18">
        <f t="shared" si="28"/>
        <v>4534.32</v>
      </c>
      <c r="I272" s="18">
        <f t="shared" si="29"/>
        <v>4534.32</v>
      </c>
      <c r="J272" s="18">
        <f t="shared" si="25"/>
        <v>0</v>
      </c>
      <c r="K272" s="18">
        <f>MAX(K271,'All Trades'!S271)</f>
        <v>46248.639999999948</v>
      </c>
      <c r="L272" s="18">
        <f>'All Trades'!S271</f>
        <v>45924.159999999945</v>
      </c>
      <c r="M272" s="18">
        <f>MAX(0,K272-(L272+'All Trades'!Q272))</f>
        <v>348.72000000000116</v>
      </c>
    </row>
    <row r="273" spans="1:13" x14ac:dyDescent="0.25">
      <c r="A273" s="11">
        <f>'All Trades'!A273</f>
        <v>267</v>
      </c>
      <c r="B273" s="29">
        <f>YEAR('All Trades'!B273)</f>
        <v>2021</v>
      </c>
      <c r="C273" s="24">
        <f>DATE(YEAR('All Trades'!B273),MONTH('All Trades'!B273),1)</f>
        <v>44531</v>
      </c>
      <c r="D273" s="18">
        <f>'All Trades'!O273</f>
        <v>1159.56</v>
      </c>
      <c r="E273" s="18">
        <f t="shared" si="26"/>
        <v>24893.360000000044</v>
      </c>
      <c r="F273" s="18">
        <f t="shared" si="27"/>
        <v>24893.360000000044</v>
      </c>
      <c r="G273" s="18">
        <f t="shared" si="24"/>
        <v>0</v>
      </c>
      <c r="H273" s="18">
        <f t="shared" si="28"/>
        <v>5693.8799999999992</v>
      </c>
      <c r="I273" s="18">
        <f t="shared" si="29"/>
        <v>5693.8799999999992</v>
      </c>
      <c r="J273" s="18">
        <f t="shared" si="25"/>
        <v>0</v>
      </c>
      <c r="K273" s="18">
        <f>MAX(K272,'All Trades'!S272)</f>
        <v>46292.679999999942</v>
      </c>
      <c r="L273" s="18">
        <f>'All Trades'!S272</f>
        <v>46292.679999999942</v>
      </c>
      <c r="M273" s="18">
        <f>MAX(0,K273-(L273+'All Trades'!Q273))</f>
        <v>33.720000000001164</v>
      </c>
    </row>
    <row r="274" spans="1:13" x14ac:dyDescent="0.25">
      <c r="A274" s="11">
        <f>'All Trades'!A274</f>
        <v>268</v>
      </c>
      <c r="B274" s="29">
        <f>YEAR('All Trades'!B274)</f>
        <v>2021</v>
      </c>
      <c r="C274" s="24">
        <f>DATE(YEAR('All Trades'!B274),MONTH('All Trades'!B274),1)</f>
        <v>44531</v>
      </c>
      <c r="D274" s="18">
        <f>'All Trades'!O274</f>
        <v>1126.56</v>
      </c>
      <c r="E274" s="18">
        <f t="shared" si="26"/>
        <v>26019.920000000046</v>
      </c>
      <c r="F274" s="18">
        <f t="shared" si="27"/>
        <v>26019.920000000046</v>
      </c>
      <c r="G274" s="18">
        <f t="shared" si="24"/>
        <v>0</v>
      </c>
      <c r="H274" s="18">
        <f t="shared" si="28"/>
        <v>6820.4399999999987</v>
      </c>
      <c r="I274" s="18">
        <f t="shared" si="29"/>
        <v>6820.4399999999987</v>
      </c>
      <c r="J274" s="18">
        <f t="shared" si="25"/>
        <v>0</v>
      </c>
      <c r="K274" s="18">
        <f>MAX(K273,'All Trades'!S273)</f>
        <v>47452.23999999994</v>
      </c>
      <c r="L274" s="18">
        <f>'All Trades'!S273</f>
        <v>47452.23999999994</v>
      </c>
      <c r="M274" s="18">
        <f>MAX(0,K274-(L274+'All Trades'!Q274))</f>
        <v>144.72000000000116</v>
      </c>
    </row>
    <row r="275" spans="1:13" x14ac:dyDescent="0.25">
      <c r="A275" s="11">
        <f>'All Trades'!A275</f>
        <v>269</v>
      </c>
      <c r="B275" s="29">
        <f>YEAR('All Trades'!B275)</f>
        <v>2021</v>
      </c>
      <c r="C275" s="24">
        <f>DATE(YEAR('All Trades'!B275),MONTH('All Trades'!B275),1)</f>
        <v>44531</v>
      </c>
      <c r="D275" s="18">
        <f>'All Trades'!O275</f>
        <v>1.56</v>
      </c>
      <c r="E275" s="18">
        <f t="shared" si="26"/>
        <v>26021.480000000047</v>
      </c>
      <c r="F275" s="18">
        <f t="shared" si="27"/>
        <v>26021.480000000047</v>
      </c>
      <c r="G275" s="18">
        <f t="shared" si="24"/>
        <v>0</v>
      </c>
      <c r="H275" s="18">
        <f t="shared" si="28"/>
        <v>6821.9999999999991</v>
      </c>
      <c r="I275" s="18">
        <f t="shared" si="29"/>
        <v>6821.9999999999991</v>
      </c>
      <c r="J275" s="18">
        <f t="shared" si="25"/>
        <v>0</v>
      </c>
      <c r="K275" s="18">
        <f>MAX(K274,'All Trades'!S274)</f>
        <v>48578.799999999937</v>
      </c>
      <c r="L275" s="18">
        <f>'All Trades'!S274</f>
        <v>48578.799999999937</v>
      </c>
      <c r="M275" s="18">
        <f>MAX(0,K275-(L275+'All Trades'!Q275))</f>
        <v>162.72000000000116</v>
      </c>
    </row>
    <row r="276" spans="1:13" x14ac:dyDescent="0.25">
      <c r="A276" s="11">
        <f>'All Trades'!A276</f>
        <v>270</v>
      </c>
      <c r="B276" s="29">
        <f>YEAR('All Trades'!B276)</f>
        <v>2021</v>
      </c>
      <c r="C276" s="24">
        <f>DATE(YEAR('All Trades'!B276),MONTH('All Trades'!B276),1)</f>
        <v>44531</v>
      </c>
      <c r="D276" s="18">
        <f>'All Trades'!O276</f>
        <v>-973.44</v>
      </c>
      <c r="E276" s="18">
        <f t="shared" si="26"/>
        <v>25048.040000000048</v>
      </c>
      <c r="F276" s="18">
        <f t="shared" si="27"/>
        <v>26021.480000000047</v>
      </c>
      <c r="G276" s="18">
        <f t="shared" si="24"/>
        <v>973.43999999999869</v>
      </c>
      <c r="H276" s="18">
        <f t="shared" si="28"/>
        <v>5848.5599999999995</v>
      </c>
      <c r="I276" s="18">
        <f t="shared" si="29"/>
        <v>6821.9999999999991</v>
      </c>
      <c r="J276" s="18">
        <f t="shared" si="25"/>
        <v>973.4399999999996</v>
      </c>
      <c r="K276" s="18">
        <f>MAX(K275,'All Trades'!S275)</f>
        <v>48580.359999999935</v>
      </c>
      <c r="L276" s="18">
        <f>'All Trades'!S275</f>
        <v>48580.359999999935</v>
      </c>
      <c r="M276" s="18">
        <f>MAX(0,K276-(L276+'All Trades'!Q276))</f>
        <v>969.72000000000116</v>
      </c>
    </row>
    <row r="277" spans="1:13" x14ac:dyDescent="0.25">
      <c r="A277" s="11">
        <f>'All Trades'!A277</f>
        <v>271</v>
      </c>
      <c r="B277" s="29">
        <f>YEAR('All Trades'!B277)</f>
        <v>2021</v>
      </c>
      <c r="C277" s="24">
        <f>DATE(YEAR('All Trades'!B277),MONTH('All Trades'!B277),1)</f>
        <v>44531</v>
      </c>
      <c r="D277" s="18">
        <f>'All Trades'!O277</f>
        <v>-547.44000000000005</v>
      </c>
      <c r="E277" s="18">
        <f t="shared" si="26"/>
        <v>24500.600000000049</v>
      </c>
      <c r="F277" s="18">
        <f t="shared" si="27"/>
        <v>26021.480000000047</v>
      </c>
      <c r="G277" s="18">
        <f t="shared" si="24"/>
        <v>1520.8799999999974</v>
      </c>
      <c r="H277" s="18">
        <f t="shared" si="28"/>
        <v>5301.119999999999</v>
      </c>
      <c r="I277" s="18">
        <f t="shared" si="29"/>
        <v>6821.9999999999991</v>
      </c>
      <c r="J277" s="18">
        <f t="shared" si="25"/>
        <v>1520.88</v>
      </c>
      <c r="K277" s="18">
        <f>MAX(K276,'All Trades'!S276)</f>
        <v>48580.359999999935</v>
      </c>
      <c r="L277" s="18">
        <f>'All Trades'!S276</f>
        <v>47606.919999999933</v>
      </c>
      <c r="M277" s="18">
        <f>MAX(0,K277-(L277+'All Trades'!Q277))</f>
        <v>1517.1600000000035</v>
      </c>
    </row>
    <row r="278" spans="1:13" x14ac:dyDescent="0.25">
      <c r="A278" s="11">
        <f>'All Trades'!A278</f>
        <v>272</v>
      </c>
      <c r="B278" s="29">
        <f>YEAR('All Trades'!B278)</f>
        <v>2022</v>
      </c>
      <c r="C278" s="24">
        <f>DATE(YEAR('All Trades'!B278),MONTH('All Trades'!B278),1)</f>
        <v>44562</v>
      </c>
      <c r="D278" s="18">
        <f>'All Trades'!O278</f>
        <v>25.56</v>
      </c>
      <c r="E278" s="18">
        <f t="shared" si="26"/>
        <v>25.56</v>
      </c>
      <c r="F278" s="18">
        <f t="shared" si="27"/>
        <v>25.56</v>
      </c>
      <c r="G278" s="18">
        <f t="shared" si="24"/>
        <v>0</v>
      </c>
      <c r="H278" s="18">
        <f t="shared" si="28"/>
        <v>25.56</v>
      </c>
      <c r="I278" s="18">
        <f t="shared" si="29"/>
        <v>25.56</v>
      </c>
      <c r="J278" s="18">
        <f t="shared" si="25"/>
        <v>0</v>
      </c>
      <c r="K278" s="18">
        <f>MAX(K277,'All Trades'!S277)</f>
        <v>48580.359999999935</v>
      </c>
      <c r="L278" s="18">
        <f>'All Trades'!S277</f>
        <v>47059.47999999993</v>
      </c>
      <c r="M278" s="18">
        <f>MAX(0,K278-(L278+'All Trades'!Q278))</f>
        <v>2046.6000000000058</v>
      </c>
    </row>
    <row r="279" spans="1:13" x14ac:dyDescent="0.25">
      <c r="A279" s="11">
        <f>'All Trades'!A279</f>
        <v>273</v>
      </c>
      <c r="B279" s="29">
        <f>YEAR('All Trades'!B279)</f>
        <v>2022</v>
      </c>
      <c r="C279" s="24">
        <f>DATE(YEAR('All Trades'!B279),MONTH('All Trades'!B279),1)</f>
        <v>44562</v>
      </c>
      <c r="D279" s="18">
        <f>'All Trades'!O279</f>
        <v>10.56</v>
      </c>
      <c r="E279" s="18">
        <f t="shared" si="26"/>
        <v>36.119999999999997</v>
      </c>
      <c r="F279" s="18">
        <f t="shared" si="27"/>
        <v>36.119999999999997</v>
      </c>
      <c r="G279" s="18">
        <f t="shared" si="24"/>
        <v>0</v>
      </c>
      <c r="H279" s="18">
        <f t="shared" si="28"/>
        <v>36.119999999999997</v>
      </c>
      <c r="I279" s="18">
        <f t="shared" si="29"/>
        <v>36.119999999999997</v>
      </c>
      <c r="J279" s="18">
        <f t="shared" si="25"/>
        <v>0</v>
      </c>
      <c r="K279" s="18">
        <f>MAX(K278,'All Trades'!S278)</f>
        <v>48580.359999999935</v>
      </c>
      <c r="L279" s="18">
        <f>'All Trades'!S278</f>
        <v>47085.039999999928</v>
      </c>
      <c r="M279" s="18">
        <f>MAX(0,K279-(L279+'All Trades'!Q279))</f>
        <v>1997.0400000000081</v>
      </c>
    </row>
    <row r="280" spans="1:13" x14ac:dyDescent="0.25">
      <c r="A280" s="11">
        <f>'All Trades'!A280</f>
        <v>274</v>
      </c>
      <c r="B280" s="29">
        <f>YEAR('All Trades'!B280)</f>
        <v>2022</v>
      </c>
      <c r="C280" s="24">
        <f>DATE(YEAR('All Trades'!B280),MONTH('All Trades'!B280),1)</f>
        <v>44562</v>
      </c>
      <c r="D280" s="18">
        <f>'All Trades'!O280</f>
        <v>902.6</v>
      </c>
      <c r="E280" s="18">
        <f t="shared" si="26"/>
        <v>938.72</v>
      </c>
      <c r="F280" s="18">
        <f t="shared" si="27"/>
        <v>938.72</v>
      </c>
      <c r="G280" s="18">
        <f t="shared" si="24"/>
        <v>0</v>
      </c>
      <c r="H280" s="18">
        <f t="shared" si="28"/>
        <v>938.72</v>
      </c>
      <c r="I280" s="18">
        <f t="shared" si="29"/>
        <v>938.72</v>
      </c>
      <c r="J280" s="18">
        <f t="shared" si="25"/>
        <v>0</v>
      </c>
      <c r="K280" s="18">
        <f>MAX(K279,'All Trades'!S279)</f>
        <v>48580.359999999935</v>
      </c>
      <c r="L280" s="18">
        <f>'All Trades'!S279</f>
        <v>47095.599999999926</v>
      </c>
      <c r="M280" s="18">
        <f>MAX(0,K280-(L280+'All Trades'!Q280))</f>
        <v>2800.9600000000064</v>
      </c>
    </row>
    <row r="281" spans="1:13" x14ac:dyDescent="0.25">
      <c r="A281" s="11">
        <f>'All Trades'!A281</f>
        <v>275</v>
      </c>
      <c r="B281" s="29">
        <f>YEAR('All Trades'!B281)</f>
        <v>2022</v>
      </c>
      <c r="C281" s="24">
        <f>DATE(YEAR('All Trades'!B281),MONTH('All Trades'!B281),1)</f>
        <v>44562</v>
      </c>
      <c r="D281" s="18">
        <f>'All Trades'!O281</f>
        <v>-226.48</v>
      </c>
      <c r="E281" s="18">
        <f t="shared" si="26"/>
        <v>712.24</v>
      </c>
      <c r="F281" s="18">
        <f t="shared" si="27"/>
        <v>938.72</v>
      </c>
      <c r="G281" s="18">
        <f t="shared" si="24"/>
        <v>226.48000000000002</v>
      </c>
      <c r="H281" s="18">
        <f t="shared" si="28"/>
        <v>712.24</v>
      </c>
      <c r="I281" s="18">
        <f t="shared" si="29"/>
        <v>938.72</v>
      </c>
      <c r="J281" s="18">
        <f t="shared" si="25"/>
        <v>226.48000000000002</v>
      </c>
      <c r="K281" s="18">
        <f>MAX(K280,'All Trades'!S280)</f>
        <v>48580.359999999935</v>
      </c>
      <c r="L281" s="18">
        <f>'All Trades'!S280</f>
        <v>47998.199999999924</v>
      </c>
      <c r="M281" s="18">
        <f>MAX(0,K281-(L281+'All Trades'!Q281))</f>
        <v>807.40000000000873</v>
      </c>
    </row>
    <row r="282" spans="1:13" x14ac:dyDescent="0.25">
      <c r="A282" s="11">
        <f>'All Trades'!A282</f>
        <v>276</v>
      </c>
      <c r="B282" s="29">
        <f>YEAR('All Trades'!B282)</f>
        <v>2022</v>
      </c>
      <c r="C282" s="24">
        <f>DATE(YEAR('All Trades'!B282),MONTH('All Trades'!B282),1)</f>
        <v>44562</v>
      </c>
      <c r="D282" s="18">
        <f>'All Trades'!O282</f>
        <v>10.56</v>
      </c>
      <c r="E282" s="18">
        <f t="shared" si="26"/>
        <v>722.8</v>
      </c>
      <c r="F282" s="18">
        <f t="shared" si="27"/>
        <v>938.72</v>
      </c>
      <c r="G282" s="18">
        <f t="shared" si="24"/>
        <v>215.92000000000007</v>
      </c>
      <c r="H282" s="18">
        <f t="shared" si="28"/>
        <v>722.8</v>
      </c>
      <c r="I282" s="18">
        <f t="shared" si="29"/>
        <v>938.72</v>
      </c>
      <c r="J282" s="18">
        <f t="shared" si="25"/>
        <v>215.92000000000007</v>
      </c>
      <c r="K282" s="18">
        <f>MAX(K281,'All Trades'!S281)</f>
        <v>48580.359999999935</v>
      </c>
      <c r="L282" s="18">
        <f>'All Trades'!S281</f>
        <v>47771.719999999921</v>
      </c>
      <c r="M282" s="18">
        <f>MAX(0,K282-(L282+'All Trades'!Q282))</f>
        <v>1214.3600000000151</v>
      </c>
    </row>
    <row r="283" spans="1:13" x14ac:dyDescent="0.25">
      <c r="A283" s="11">
        <f>'All Trades'!A283</f>
        <v>277</v>
      </c>
      <c r="B283" s="29">
        <f>YEAR('All Trades'!B283)</f>
        <v>2022</v>
      </c>
      <c r="C283" s="24">
        <f>DATE(YEAR('All Trades'!B283),MONTH('All Trades'!B283),1)</f>
        <v>44562</v>
      </c>
      <c r="D283" s="18">
        <f>'All Trades'!O283</f>
        <v>-324.48</v>
      </c>
      <c r="E283" s="18">
        <f t="shared" si="26"/>
        <v>398.31999999999994</v>
      </c>
      <c r="F283" s="18">
        <f t="shared" si="27"/>
        <v>938.72</v>
      </c>
      <c r="G283" s="18">
        <f t="shared" si="24"/>
        <v>540.40000000000009</v>
      </c>
      <c r="H283" s="18">
        <f t="shared" si="28"/>
        <v>398.31999999999994</v>
      </c>
      <c r="I283" s="18">
        <f t="shared" si="29"/>
        <v>938.72</v>
      </c>
      <c r="J283" s="18">
        <f t="shared" si="25"/>
        <v>540.40000000000009</v>
      </c>
      <c r="K283" s="18">
        <f>MAX(K282,'All Trades'!S282)</f>
        <v>48580.359999999935</v>
      </c>
      <c r="L283" s="18">
        <f>'All Trades'!S282</f>
        <v>47782.279999999919</v>
      </c>
      <c r="M283" s="18">
        <f>MAX(0,K283-(L283+'All Trades'!Q283))</f>
        <v>1121.3200000000143</v>
      </c>
    </row>
    <row r="284" spans="1:13" x14ac:dyDescent="0.25">
      <c r="A284" s="11">
        <f>'All Trades'!A284</f>
        <v>278</v>
      </c>
      <c r="B284" s="29">
        <f>YEAR('All Trades'!B284)</f>
        <v>2022</v>
      </c>
      <c r="C284" s="24">
        <f>DATE(YEAR('All Trades'!B284),MONTH('All Trades'!B284),1)</f>
        <v>44593</v>
      </c>
      <c r="D284" s="18">
        <f>'All Trades'!O284</f>
        <v>-973.44</v>
      </c>
      <c r="E284" s="18">
        <f t="shared" si="26"/>
        <v>-575.12000000000012</v>
      </c>
      <c r="F284" s="18">
        <f t="shared" si="27"/>
        <v>938.72</v>
      </c>
      <c r="G284" s="18">
        <f t="shared" si="24"/>
        <v>1513.8400000000001</v>
      </c>
      <c r="H284" s="18">
        <f t="shared" si="28"/>
        <v>-973.44</v>
      </c>
      <c r="I284" s="18">
        <f t="shared" si="29"/>
        <v>0</v>
      </c>
      <c r="J284" s="18">
        <f t="shared" si="25"/>
        <v>973.44</v>
      </c>
      <c r="K284" s="18">
        <f>MAX(K283,'All Trades'!S283)</f>
        <v>48580.359999999935</v>
      </c>
      <c r="L284" s="18">
        <f>'All Trades'!S283</f>
        <v>47457.799999999916</v>
      </c>
      <c r="M284" s="18">
        <f>MAX(0,K284-(L284+'All Trades'!Q284))</f>
        <v>2092.2800000000207</v>
      </c>
    </row>
    <row r="285" spans="1:13" x14ac:dyDescent="0.25">
      <c r="A285" s="11">
        <f>'All Trades'!A285</f>
        <v>279</v>
      </c>
      <c r="B285" s="29">
        <f>YEAR('All Trades'!B285)</f>
        <v>2022</v>
      </c>
      <c r="C285" s="24">
        <f>DATE(YEAR('All Trades'!B285),MONTH('All Trades'!B285),1)</f>
        <v>44593</v>
      </c>
      <c r="D285" s="18">
        <f>'All Trades'!O285</f>
        <v>-973.44</v>
      </c>
      <c r="E285" s="18">
        <f t="shared" si="26"/>
        <v>-1548.5600000000002</v>
      </c>
      <c r="F285" s="18">
        <f t="shared" si="27"/>
        <v>938.72</v>
      </c>
      <c r="G285" s="18">
        <f t="shared" si="24"/>
        <v>2487.2800000000002</v>
      </c>
      <c r="H285" s="18">
        <f t="shared" si="28"/>
        <v>-1946.88</v>
      </c>
      <c r="I285" s="18">
        <f t="shared" si="29"/>
        <v>0</v>
      </c>
      <c r="J285" s="18">
        <f t="shared" si="25"/>
        <v>1946.88</v>
      </c>
      <c r="K285" s="18">
        <f>MAX(K284,'All Trades'!S284)</f>
        <v>48580.359999999935</v>
      </c>
      <c r="L285" s="18">
        <f>'All Trades'!S284</f>
        <v>46484.359999999913</v>
      </c>
      <c r="M285" s="18">
        <f>MAX(0,K285-(L285+'All Trades'!Q285))</f>
        <v>3065.720000000023</v>
      </c>
    </row>
    <row r="286" spans="1:13" x14ac:dyDescent="0.25">
      <c r="A286" s="11">
        <f>'All Trades'!A286</f>
        <v>280</v>
      </c>
      <c r="B286" s="29">
        <f>YEAR('All Trades'!B286)</f>
        <v>2022</v>
      </c>
      <c r="C286" s="24">
        <f>DATE(YEAR('All Trades'!B286),MONTH('All Trades'!B286),1)</f>
        <v>44593</v>
      </c>
      <c r="D286" s="18">
        <f>'All Trades'!O286</f>
        <v>1108.56</v>
      </c>
      <c r="E286" s="18">
        <f t="shared" si="26"/>
        <v>-440.00000000000023</v>
      </c>
      <c r="F286" s="18">
        <f t="shared" si="27"/>
        <v>938.72</v>
      </c>
      <c r="G286" s="18">
        <f t="shared" si="24"/>
        <v>1378.7200000000003</v>
      </c>
      <c r="H286" s="18">
        <f t="shared" si="28"/>
        <v>-838.32000000000016</v>
      </c>
      <c r="I286" s="18">
        <f t="shared" si="29"/>
        <v>0</v>
      </c>
      <c r="J286" s="18">
        <f t="shared" si="25"/>
        <v>838.32000000000016</v>
      </c>
      <c r="K286" s="18">
        <f>MAX(K285,'All Trades'!S285)</f>
        <v>48580.359999999935</v>
      </c>
      <c r="L286" s="18">
        <f>'All Trades'!S285</f>
        <v>45510.919999999911</v>
      </c>
      <c r="M286" s="18">
        <f>MAX(0,K286-(L286+'All Trades'!Q286))</f>
        <v>4087.1600000000253</v>
      </c>
    </row>
    <row r="287" spans="1:13" x14ac:dyDescent="0.25">
      <c r="A287" s="11">
        <f>'All Trades'!A287</f>
        <v>281</v>
      </c>
      <c r="B287" s="29">
        <f>YEAR('All Trades'!B287)</f>
        <v>2022</v>
      </c>
      <c r="C287" s="24">
        <f>DATE(YEAR('All Trades'!B287),MONTH('All Trades'!B287),1)</f>
        <v>44593</v>
      </c>
      <c r="D287" s="18">
        <f>'All Trades'!O287</f>
        <v>-973.44</v>
      </c>
      <c r="E287" s="18">
        <f t="shared" si="26"/>
        <v>-1413.4400000000003</v>
      </c>
      <c r="F287" s="18">
        <f t="shared" si="27"/>
        <v>938.72</v>
      </c>
      <c r="G287" s="18">
        <f t="shared" si="24"/>
        <v>2352.1600000000003</v>
      </c>
      <c r="H287" s="18">
        <f t="shared" si="28"/>
        <v>-1811.7600000000002</v>
      </c>
      <c r="I287" s="18">
        <f t="shared" si="29"/>
        <v>0</v>
      </c>
      <c r="J287" s="18">
        <f t="shared" si="25"/>
        <v>1811.7600000000002</v>
      </c>
      <c r="K287" s="18">
        <f>MAX(K286,'All Trades'!S286)</f>
        <v>48580.359999999935</v>
      </c>
      <c r="L287" s="18">
        <f>'All Trades'!S286</f>
        <v>46619.479999999909</v>
      </c>
      <c r="M287" s="18">
        <f>MAX(0,K287-(L287+'All Trades'!Q287))</f>
        <v>2930.6000000000276</v>
      </c>
    </row>
    <row r="288" spans="1:13" x14ac:dyDescent="0.25">
      <c r="A288" s="11">
        <f>'All Trades'!A288</f>
        <v>282</v>
      </c>
      <c r="B288" s="29">
        <f>YEAR('All Trades'!B288)</f>
        <v>2022</v>
      </c>
      <c r="C288" s="24">
        <f>DATE(YEAR('All Trades'!B288),MONTH('All Trades'!B288),1)</f>
        <v>44593</v>
      </c>
      <c r="D288" s="18">
        <f>'All Trades'!O288</f>
        <v>442.56</v>
      </c>
      <c r="E288" s="18">
        <f t="shared" si="26"/>
        <v>-970.88000000000034</v>
      </c>
      <c r="F288" s="18">
        <f t="shared" si="27"/>
        <v>938.72</v>
      </c>
      <c r="G288" s="18">
        <f t="shared" si="24"/>
        <v>1909.6000000000004</v>
      </c>
      <c r="H288" s="18">
        <f t="shared" si="28"/>
        <v>-1369.2000000000003</v>
      </c>
      <c r="I288" s="18">
        <f t="shared" si="29"/>
        <v>0</v>
      </c>
      <c r="J288" s="18">
        <f t="shared" si="25"/>
        <v>1369.2000000000003</v>
      </c>
      <c r="K288" s="18">
        <f>MAX(K287,'All Trades'!S287)</f>
        <v>48580.359999999935</v>
      </c>
      <c r="L288" s="18">
        <f>'All Trades'!S287</f>
        <v>45646.039999999906</v>
      </c>
      <c r="M288" s="18">
        <f>MAX(0,K288-(L288+'All Trades'!Q288))</f>
        <v>3466.04000000003</v>
      </c>
    </row>
    <row r="289" spans="1:13" x14ac:dyDescent="0.25">
      <c r="A289" s="11">
        <f>'All Trades'!A289</f>
        <v>283</v>
      </c>
      <c r="B289" s="29">
        <f>YEAR('All Trades'!B289)</f>
        <v>2022</v>
      </c>
      <c r="C289" s="24">
        <f>DATE(YEAR('All Trades'!B289),MONTH('All Trades'!B289),1)</f>
        <v>44593</v>
      </c>
      <c r="D289" s="18">
        <f>'All Trades'!O289</f>
        <v>1997.6</v>
      </c>
      <c r="E289" s="18">
        <f t="shared" si="26"/>
        <v>1026.7199999999996</v>
      </c>
      <c r="F289" s="18">
        <f t="shared" si="27"/>
        <v>1026.7199999999996</v>
      </c>
      <c r="G289" s="18">
        <f t="shared" si="24"/>
        <v>0</v>
      </c>
      <c r="H289" s="18">
        <f t="shared" si="28"/>
        <v>628.39999999999964</v>
      </c>
      <c r="I289" s="18">
        <f t="shared" si="29"/>
        <v>628.39999999999964</v>
      </c>
      <c r="J289" s="18">
        <f t="shared" si="25"/>
        <v>0</v>
      </c>
      <c r="K289" s="18">
        <f>MAX(K288,'All Trades'!S288)</f>
        <v>48580.359999999935</v>
      </c>
      <c r="L289" s="18">
        <f>'All Trades'!S288</f>
        <v>46088.599999999904</v>
      </c>
      <c r="M289" s="18">
        <f>MAX(0,K289-(L289+'All Trades'!Q289))</f>
        <v>3437.9600000000282</v>
      </c>
    </row>
    <row r="290" spans="1:13" x14ac:dyDescent="0.25">
      <c r="A290" s="11">
        <f>'All Trades'!A290</f>
        <v>284</v>
      </c>
      <c r="B290" s="29">
        <f>YEAR('All Trades'!B290)</f>
        <v>2022</v>
      </c>
      <c r="C290" s="24">
        <f>DATE(YEAR('All Trades'!B290),MONTH('All Trades'!B290),1)</f>
        <v>44593</v>
      </c>
      <c r="D290" s="18">
        <f>'All Trades'!O290</f>
        <v>205.56</v>
      </c>
      <c r="E290" s="18">
        <f t="shared" si="26"/>
        <v>1232.2799999999995</v>
      </c>
      <c r="F290" s="18">
        <f t="shared" si="27"/>
        <v>1232.2799999999995</v>
      </c>
      <c r="G290" s="18">
        <f t="shared" si="24"/>
        <v>0</v>
      </c>
      <c r="H290" s="18">
        <f t="shared" si="28"/>
        <v>833.95999999999958</v>
      </c>
      <c r="I290" s="18">
        <f t="shared" si="29"/>
        <v>833.95999999999958</v>
      </c>
      <c r="J290" s="18">
        <f t="shared" si="25"/>
        <v>0</v>
      </c>
      <c r="K290" s="18">
        <f>MAX(K289,'All Trades'!S289)</f>
        <v>48580.359999999935</v>
      </c>
      <c r="L290" s="18">
        <f>'All Trades'!S289</f>
        <v>48086.199999999903</v>
      </c>
      <c r="M290" s="18">
        <f>MAX(0,K290-(L290+'All Trades'!Q290))</f>
        <v>668.88000000003376</v>
      </c>
    </row>
    <row r="291" spans="1:13" x14ac:dyDescent="0.25">
      <c r="A291" s="11">
        <f>'All Trades'!A291</f>
        <v>285</v>
      </c>
      <c r="B291" s="29">
        <f>YEAR('All Trades'!B291)</f>
        <v>2022</v>
      </c>
      <c r="C291" s="24">
        <f>DATE(YEAR('All Trades'!B291),MONTH('All Trades'!B291),1)</f>
        <v>44593</v>
      </c>
      <c r="D291" s="18">
        <f>'All Trades'!O291</f>
        <v>-418.44</v>
      </c>
      <c r="E291" s="18">
        <f t="shared" si="26"/>
        <v>813.83999999999946</v>
      </c>
      <c r="F291" s="18">
        <f t="shared" si="27"/>
        <v>1232.2799999999995</v>
      </c>
      <c r="G291" s="18">
        <f t="shared" si="24"/>
        <v>418.44000000000005</v>
      </c>
      <c r="H291" s="18">
        <f t="shared" si="28"/>
        <v>415.51999999999958</v>
      </c>
      <c r="I291" s="18">
        <f t="shared" si="29"/>
        <v>833.95999999999958</v>
      </c>
      <c r="J291" s="18">
        <f t="shared" si="25"/>
        <v>418.44</v>
      </c>
      <c r="K291" s="18">
        <f>MAX(K290,'All Trades'!S290)</f>
        <v>48580.359999999935</v>
      </c>
      <c r="L291" s="18">
        <f>'All Trades'!S290</f>
        <v>48291.7599999999</v>
      </c>
      <c r="M291" s="18">
        <f>MAX(0,K291-(L291+'All Trades'!Q291))</f>
        <v>703.32000000003609</v>
      </c>
    </row>
    <row r="292" spans="1:13" x14ac:dyDescent="0.25">
      <c r="A292" s="11">
        <f>'All Trades'!A292</f>
        <v>286</v>
      </c>
      <c r="B292" s="29">
        <f>YEAR('All Trades'!B292)</f>
        <v>2022</v>
      </c>
      <c r="C292" s="24">
        <f>DATE(YEAR('All Trades'!B292),MONTH('All Trades'!B292),1)</f>
        <v>44593</v>
      </c>
      <c r="D292" s="18">
        <f>'All Trades'!O292</f>
        <v>314.52</v>
      </c>
      <c r="E292" s="18">
        <f t="shared" si="26"/>
        <v>1128.3599999999994</v>
      </c>
      <c r="F292" s="18">
        <f t="shared" si="27"/>
        <v>1232.2799999999995</v>
      </c>
      <c r="G292" s="18">
        <f t="shared" si="24"/>
        <v>103.92000000000007</v>
      </c>
      <c r="H292" s="18">
        <f t="shared" si="28"/>
        <v>730.03999999999951</v>
      </c>
      <c r="I292" s="18">
        <f t="shared" si="29"/>
        <v>833.95999999999958</v>
      </c>
      <c r="J292" s="18">
        <f t="shared" si="25"/>
        <v>103.92000000000007</v>
      </c>
      <c r="K292" s="18">
        <f>MAX(K291,'All Trades'!S291)</f>
        <v>48580.359999999935</v>
      </c>
      <c r="L292" s="18">
        <f>'All Trades'!S291</f>
        <v>47873.319999999898</v>
      </c>
      <c r="M292" s="18">
        <f>MAX(0,K292-(L292+'All Trades'!Q292))</f>
        <v>856.28000000003522</v>
      </c>
    </row>
    <row r="293" spans="1:13" x14ac:dyDescent="0.25">
      <c r="A293" s="11">
        <f>'All Trades'!A293</f>
        <v>287</v>
      </c>
      <c r="B293" s="29">
        <f>YEAR('All Trades'!B293)</f>
        <v>2022</v>
      </c>
      <c r="C293" s="24">
        <f>DATE(YEAR('All Trades'!B293),MONTH('All Trades'!B293),1)</f>
        <v>44593</v>
      </c>
      <c r="D293" s="18">
        <f>'All Trades'!O293</f>
        <v>-973.44</v>
      </c>
      <c r="E293" s="18">
        <f t="shared" si="26"/>
        <v>154.91999999999939</v>
      </c>
      <c r="F293" s="18">
        <f t="shared" si="27"/>
        <v>1232.2799999999995</v>
      </c>
      <c r="G293" s="18">
        <f t="shared" si="24"/>
        <v>1077.3600000000001</v>
      </c>
      <c r="H293" s="18">
        <f t="shared" si="28"/>
        <v>-243.40000000000055</v>
      </c>
      <c r="I293" s="18">
        <f t="shared" si="29"/>
        <v>833.95999999999958</v>
      </c>
      <c r="J293" s="18">
        <f t="shared" si="25"/>
        <v>1077.3600000000001</v>
      </c>
      <c r="K293" s="18">
        <f>MAX(K292,'All Trades'!S292)</f>
        <v>48580.359999999935</v>
      </c>
      <c r="L293" s="18">
        <f>'All Trades'!S292</f>
        <v>48187.839999999895</v>
      </c>
      <c r="M293" s="18">
        <f>MAX(0,K293-(L293+'All Trades'!Q293))</f>
        <v>1362.2400000000416</v>
      </c>
    </row>
    <row r="294" spans="1:13" x14ac:dyDescent="0.25">
      <c r="A294" s="11">
        <f>'All Trades'!A294</f>
        <v>288</v>
      </c>
      <c r="B294" s="29">
        <f>YEAR('All Trades'!B294)</f>
        <v>2022</v>
      </c>
      <c r="C294" s="24">
        <f>DATE(YEAR('All Trades'!B294),MONTH('All Trades'!B294),1)</f>
        <v>44593</v>
      </c>
      <c r="D294" s="18">
        <f>'All Trades'!O294</f>
        <v>-340.44</v>
      </c>
      <c r="E294" s="18">
        <f t="shared" si="26"/>
        <v>-185.52000000000061</v>
      </c>
      <c r="F294" s="18">
        <f t="shared" si="27"/>
        <v>1232.2799999999995</v>
      </c>
      <c r="G294" s="18">
        <f t="shared" si="24"/>
        <v>1417.8000000000002</v>
      </c>
      <c r="H294" s="18">
        <f t="shared" si="28"/>
        <v>-583.8400000000006</v>
      </c>
      <c r="I294" s="18">
        <f t="shared" si="29"/>
        <v>833.95999999999958</v>
      </c>
      <c r="J294" s="18">
        <f t="shared" si="25"/>
        <v>1417.8000000000002</v>
      </c>
      <c r="K294" s="18">
        <f>MAX(K293,'All Trades'!S293)</f>
        <v>48580.359999999935</v>
      </c>
      <c r="L294" s="18">
        <f>'All Trades'!S293</f>
        <v>47214.399999999892</v>
      </c>
      <c r="M294" s="18">
        <f>MAX(0,K294-(L294+'All Trades'!Q294))</f>
        <v>1702.6800000000439</v>
      </c>
    </row>
    <row r="295" spans="1:13" x14ac:dyDescent="0.25">
      <c r="A295" s="11">
        <f>'All Trades'!A295</f>
        <v>289</v>
      </c>
      <c r="B295" s="29">
        <f>YEAR('All Trades'!B295)</f>
        <v>2022</v>
      </c>
      <c r="C295" s="24">
        <f>DATE(YEAR('All Trades'!B295),MONTH('All Trades'!B295),1)</f>
        <v>44593</v>
      </c>
      <c r="D295" s="18">
        <f>'All Trades'!O295</f>
        <v>10.56</v>
      </c>
      <c r="E295" s="18">
        <f t="shared" si="26"/>
        <v>-174.9600000000006</v>
      </c>
      <c r="F295" s="18">
        <f t="shared" si="27"/>
        <v>1232.2799999999995</v>
      </c>
      <c r="G295" s="18">
        <f t="shared" si="24"/>
        <v>1407.2400000000002</v>
      </c>
      <c r="H295" s="18">
        <f t="shared" si="28"/>
        <v>-573.28000000000065</v>
      </c>
      <c r="I295" s="18">
        <f t="shared" si="29"/>
        <v>833.95999999999958</v>
      </c>
      <c r="J295" s="18">
        <f t="shared" si="25"/>
        <v>1407.2400000000002</v>
      </c>
      <c r="K295" s="18">
        <f>MAX(K294,'All Trades'!S294)</f>
        <v>48580.359999999935</v>
      </c>
      <c r="L295" s="18">
        <f>'All Trades'!S294</f>
        <v>46873.95999999989</v>
      </c>
      <c r="M295" s="18">
        <f>MAX(0,K295-(L295+'All Trades'!Q295))</f>
        <v>2232.1200000000463</v>
      </c>
    </row>
    <row r="296" spans="1:13" x14ac:dyDescent="0.25">
      <c r="A296" s="11">
        <f>'All Trades'!A296</f>
        <v>290</v>
      </c>
      <c r="B296" s="29">
        <f>YEAR('All Trades'!B296)</f>
        <v>2022</v>
      </c>
      <c r="C296" s="24">
        <f>DATE(YEAR('All Trades'!B296),MONTH('All Trades'!B296),1)</f>
        <v>44593</v>
      </c>
      <c r="D296" s="18">
        <f>'All Trades'!O296</f>
        <v>10.56</v>
      </c>
      <c r="E296" s="18">
        <f t="shared" si="26"/>
        <v>-164.4000000000006</v>
      </c>
      <c r="F296" s="18">
        <f t="shared" si="27"/>
        <v>1232.2799999999995</v>
      </c>
      <c r="G296" s="18">
        <f t="shared" si="24"/>
        <v>1396.68</v>
      </c>
      <c r="H296" s="18">
        <f t="shared" si="28"/>
        <v>-562.72000000000071</v>
      </c>
      <c r="I296" s="18">
        <f t="shared" si="29"/>
        <v>833.95999999999958</v>
      </c>
      <c r="J296" s="18">
        <f t="shared" si="25"/>
        <v>1396.6800000000003</v>
      </c>
      <c r="K296" s="18">
        <f>MAX(K295,'All Trades'!S295)</f>
        <v>48580.359999999935</v>
      </c>
      <c r="L296" s="18">
        <f>'All Trades'!S295</f>
        <v>46884.519999999888</v>
      </c>
      <c r="M296" s="18">
        <f>MAX(0,K296-(L296+'All Trades'!Q296))</f>
        <v>1873.5600000000486</v>
      </c>
    </row>
    <row r="297" spans="1:13" x14ac:dyDescent="0.25">
      <c r="A297" s="11">
        <f>'All Trades'!A297</f>
        <v>291</v>
      </c>
      <c r="B297" s="29">
        <f>YEAR('All Trades'!B297)</f>
        <v>2022</v>
      </c>
      <c r="C297" s="24">
        <f>DATE(YEAR('All Trades'!B297),MONTH('All Trades'!B297),1)</f>
        <v>44593</v>
      </c>
      <c r="D297" s="18">
        <f>'All Trades'!O297</f>
        <v>338.52</v>
      </c>
      <c r="E297" s="18">
        <f t="shared" si="26"/>
        <v>174.11999999999938</v>
      </c>
      <c r="F297" s="18">
        <f t="shared" si="27"/>
        <v>1232.2799999999995</v>
      </c>
      <c r="G297" s="18">
        <f t="shared" si="24"/>
        <v>1058.1600000000001</v>
      </c>
      <c r="H297" s="18">
        <f t="shared" si="28"/>
        <v>-224.20000000000073</v>
      </c>
      <c r="I297" s="18">
        <f t="shared" si="29"/>
        <v>833.95999999999958</v>
      </c>
      <c r="J297" s="18">
        <f t="shared" si="25"/>
        <v>1058.1600000000003</v>
      </c>
      <c r="K297" s="18">
        <f>MAX(K296,'All Trades'!S296)</f>
        <v>48580.359999999935</v>
      </c>
      <c r="L297" s="18">
        <f>'All Trades'!S296</f>
        <v>46895.079999999885</v>
      </c>
      <c r="M297" s="18">
        <f>MAX(0,K297-(L297+'All Trades'!Q297))</f>
        <v>1846.5200000000477</v>
      </c>
    </row>
    <row r="298" spans="1:13" x14ac:dyDescent="0.25">
      <c r="A298" s="11">
        <f>'All Trades'!A298</f>
        <v>292</v>
      </c>
      <c r="B298" s="29">
        <f>YEAR('All Trades'!B298)</f>
        <v>2022</v>
      </c>
      <c r="C298" s="24">
        <f>DATE(YEAR('All Trades'!B298),MONTH('All Trades'!B298),1)</f>
        <v>44593</v>
      </c>
      <c r="D298" s="18">
        <f>'All Trades'!O298</f>
        <v>1042.56</v>
      </c>
      <c r="E298" s="18">
        <f t="shared" si="26"/>
        <v>1216.6799999999994</v>
      </c>
      <c r="F298" s="18">
        <f t="shared" si="27"/>
        <v>1232.2799999999995</v>
      </c>
      <c r="G298" s="18">
        <f t="shared" si="24"/>
        <v>15.600000000000136</v>
      </c>
      <c r="H298" s="18">
        <f t="shared" si="28"/>
        <v>818.35999999999922</v>
      </c>
      <c r="I298" s="18">
        <f t="shared" si="29"/>
        <v>833.95999999999958</v>
      </c>
      <c r="J298" s="18">
        <f t="shared" si="25"/>
        <v>15.600000000000364</v>
      </c>
      <c r="K298" s="18">
        <f>MAX(K297,'All Trades'!S297)</f>
        <v>48580.359999999935</v>
      </c>
      <c r="L298" s="18">
        <f>'All Trades'!S297</f>
        <v>47233.599999999882</v>
      </c>
      <c r="M298" s="18">
        <f>MAX(0,K298-(L298+'All Trades'!Q298))</f>
        <v>1683.4800000000541</v>
      </c>
    </row>
    <row r="299" spans="1:13" x14ac:dyDescent="0.25">
      <c r="A299" s="11">
        <f>'All Trades'!A299</f>
        <v>293</v>
      </c>
      <c r="B299" s="29">
        <f>YEAR('All Trades'!B299)</f>
        <v>2022</v>
      </c>
      <c r="C299" s="24">
        <f>DATE(YEAR('All Trades'!B299),MONTH('All Trades'!B299),1)</f>
        <v>44593</v>
      </c>
      <c r="D299" s="18">
        <f>'All Trades'!O299</f>
        <v>1609.56</v>
      </c>
      <c r="E299" s="18">
        <f t="shared" si="26"/>
        <v>2826.2399999999993</v>
      </c>
      <c r="F299" s="18">
        <f t="shared" si="27"/>
        <v>2826.2399999999993</v>
      </c>
      <c r="G299" s="18">
        <f t="shared" si="24"/>
        <v>0</v>
      </c>
      <c r="H299" s="18">
        <f t="shared" si="28"/>
        <v>2427.9199999999992</v>
      </c>
      <c r="I299" s="18">
        <f t="shared" si="29"/>
        <v>2427.9199999999992</v>
      </c>
      <c r="J299" s="18">
        <f t="shared" si="25"/>
        <v>0</v>
      </c>
      <c r="K299" s="18">
        <f>MAX(K298,'All Trades'!S298)</f>
        <v>48580.359999999935</v>
      </c>
      <c r="L299" s="18">
        <f>'All Trades'!S298</f>
        <v>48276.15999999988</v>
      </c>
      <c r="M299" s="18">
        <f>MAX(0,K299-(L299+'All Trades'!Q299))</f>
        <v>484.92000000005646</v>
      </c>
    </row>
    <row r="300" spans="1:13" x14ac:dyDescent="0.25">
      <c r="A300" s="11">
        <f>'All Trades'!A300</f>
        <v>294</v>
      </c>
      <c r="B300" s="29">
        <f>YEAR('All Trades'!B300)</f>
        <v>2022</v>
      </c>
      <c r="C300" s="24">
        <f>DATE(YEAR('All Trades'!B300),MONTH('All Trades'!B300),1)</f>
        <v>44593</v>
      </c>
      <c r="D300" s="18">
        <f>'All Trades'!O300</f>
        <v>274.52</v>
      </c>
      <c r="E300" s="18">
        <f t="shared" si="26"/>
        <v>3100.7599999999993</v>
      </c>
      <c r="F300" s="18">
        <f t="shared" si="27"/>
        <v>3100.7599999999993</v>
      </c>
      <c r="G300" s="18">
        <f t="shared" si="24"/>
        <v>0</v>
      </c>
      <c r="H300" s="18">
        <f t="shared" si="28"/>
        <v>2702.4399999999991</v>
      </c>
      <c r="I300" s="18">
        <f t="shared" si="29"/>
        <v>2702.4399999999991</v>
      </c>
      <c r="J300" s="18">
        <f t="shared" si="25"/>
        <v>0</v>
      </c>
      <c r="K300" s="18">
        <f>MAX(K299,'All Trades'!S299)</f>
        <v>49885.719999999877</v>
      </c>
      <c r="L300" s="18">
        <f>'All Trades'!S299</f>
        <v>49885.719999999877</v>
      </c>
      <c r="M300" s="18">
        <f>MAX(0,K300-(L300+'All Trades'!Q300))</f>
        <v>169.23999999999796</v>
      </c>
    </row>
    <row r="301" spans="1:13" x14ac:dyDescent="0.25">
      <c r="A301" s="11">
        <f>'All Trades'!A301</f>
        <v>295</v>
      </c>
      <c r="B301" s="29">
        <f>YEAR('All Trades'!B301)</f>
        <v>2022</v>
      </c>
      <c r="C301" s="24">
        <f>DATE(YEAR('All Trades'!B301),MONTH('All Trades'!B301),1)</f>
        <v>44621</v>
      </c>
      <c r="D301" s="18">
        <f>'All Trades'!O301</f>
        <v>502.56</v>
      </c>
      <c r="E301" s="18">
        <f t="shared" si="26"/>
        <v>3603.3199999999993</v>
      </c>
      <c r="F301" s="18">
        <f t="shared" si="27"/>
        <v>3603.3199999999993</v>
      </c>
      <c r="G301" s="18">
        <f t="shared" si="24"/>
        <v>0</v>
      </c>
      <c r="H301" s="18">
        <f t="shared" si="28"/>
        <v>502.56</v>
      </c>
      <c r="I301" s="18">
        <f t="shared" si="29"/>
        <v>502.56</v>
      </c>
      <c r="J301" s="18">
        <f t="shared" si="25"/>
        <v>0</v>
      </c>
      <c r="K301" s="18">
        <f>MAX(K300,'All Trades'!S300)</f>
        <v>50160.239999999874</v>
      </c>
      <c r="L301" s="18">
        <f>'All Trades'!S300</f>
        <v>50160.239999999874</v>
      </c>
      <c r="M301" s="18">
        <f>MAX(0,K301-(L301+'All Trades'!Q301))</f>
        <v>297.72000000000116</v>
      </c>
    </row>
    <row r="302" spans="1:13" x14ac:dyDescent="0.25">
      <c r="A302" s="11">
        <f>'All Trades'!A302</f>
        <v>296</v>
      </c>
      <c r="B302" s="29">
        <f>YEAR('All Trades'!B302)</f>
        <v>2022</v>
      </c>
      <c r="C302" s="24">
        <f>DATE(YEAR('All Trades'!B302),MONTH('All Trades'!B302),1)</f>
        <v>44621</v>
      </c>
      <c r="D302" s="18">
        <f>'All Trades'!O302</f>
        <v>466.56</v>
      </c>
      <c r="E302" s="18">
        <f t="shared" si="26"/>
        <v>4069.8799999999992</v>
      </c>
      <c r="F302" s="18">
        <f t="shared" si="27"/>
        <v>4069.8799999999992</v>
      </c>
      <c r="G302" s="18">
        <f t="shared" si="24"/>
        <v>0</v>
      </c>
      <c r="H302" s="18">
        <f t="shared" si="28"/>
        <v>969.12</v>
      </c>
      <c r="I302" s="18">
        <f t="shared" si="29"/>
        <v>969.12</v>
      </c>
      <c r="J302" s="18">
        <f t="shared" si="25"/>
        <v>0</v>
      </c>
      <c r="K302" s="18">
        <f>MAX(K301,'All Trades'!S301)</f>
        <v>50662.799999999872</v>
      </c>
      <c r="L302" s="18">
        <f>'All Trades'!S301</f>
        <v>50662.799999999872</v>
      </c>
      <c r="M302" s="18">
        <f>MAX(0,K302-(L302+'All Trades'!Q302))</f>
        <v>465.72000000000116</v>
      </c>
    </row>
    <row r="303" spans="1:13" x14ac:dyDescent="0.25">
      <c r="A303" s="11">
        <f>'All Trades'!A303</f>
        <v>297</v>
      </c>
      <c r="B303" s="29">
        <f>YEAR('All Trades'!B303)</f>
        <v>2022</v>
      </c>
      <c r="C303" s="24">
        <f>DATE(YEAR('All Trades'!B303),MONTH('All Trades'!B303),1)</f>
        <v>44621</v>
      </c>
      <c r="D303" s="18">
        <f>'All Trades'!O303</f>
        <v>1594.56</v>
      </c>
      <c r="E303" s="18">
        <f t="shared" si="26"/>
        <v>5664.4399999999987</v>
      </c>
      <c r="F303" s="18">
        <f t="shared" si="27"/>
        <v>5664.4399999999987</v>
      </c>
      <c r="G303" s="18">
        <f t="shared" si="24"/>
        <v>0</v>
      </c>
      <c r="H303" s="18">
        <f t="shared" si="28"/>
        <v>2563.6799999999998</v>
      </c>
      <c r="I303" s="18">
        <f t="shared" si="29"/>
        <v>2563.6799999999998</v>
      </c>
      <c r="J303" s="18">
        <f t="shared" si="25"/>
        <v>0</v>
      </c>
      <c r="K303" s="18">
        <f>MAX(K302,'All Trades'!S302)</f>
        <v>51129.35999999987</v>
      </c>
      <c r="L303" s="18">
        <f>'All Trades'!S302</f>
        <v>51129.35999999987</v>
      </c>
      <c r="M303" s="18">
        <f>MAX(0,K303-(L303+'All Trades'!Q303))</f>
        <v>246.72000000000116</v>
      </c>
    </row>
    <row r="304" spans="1:13" x14ac:dyDescent="0.25">
      <c r="A304" s="11">
        <f>'All Trades'!A304</f>
        <v>298</v>
      </c>
      <c r="B304" s="29">
        <f>YEAR('All Trades'!B304)</f>
        <v>2022</v>
      </c>
      <c r="C304" s="24">
        <f>DATE(YEAR('All Trades'!B304),MONTH('All Trades'!B304),1)</f>
        <v>44621</v>
      </c>
      <c r="D304" s="18">
        <f>'All Trades'!O304</f>
        <v>772.56</v>
      </c>
      <c r="E304" s="18">
        <f t="shared" si="26"/>
        <v>6436.9999999999982</v>
      </c>
      <c r="F304" s="18">
        <f t="shared" si="27"/>
        <v>6436.9999999999982</v>
      </c>
      <c r="G304" s="18">
        <f t="shared" si="24"/>
        <v>0</v>
      </c>
      <c r="H304" s="18">
        <f t="shared" si="28"/>
        <v>3336.24</v>
      </c>
      <c r="I304" s="18">
        <f t="shared" si="29"/>
        <v>3336.24</v>
      </c>
      <c r="J304" s="18">
        <f t="shared" si="25"/>
        <v>0</v>
      </c>
      <c r="K304" s="18">
        <f>MAX(K303,'All Trades'!S303)</f>
        <v>52723.919999999867</v>
      </c>
      <c r="L304" s="18">
        <f>'All Trades'!S303</f>
        <v>52723.919999999867</v>
      </c>
      <c r="M304" s="18">
        <f>MAX(0,K304-(L304+'All Trades'!Q304))</f>
        <v>198.72000000000116</v>
      </c>
    </row>
    <row r="305" spans="1:13" x14ac:dyDescent="0.25">
      <c r="A305" s="11">
        <f>'All Trades'!A305</f>
        <v>299</v>
      </c>
      <c r="B305" s="29">
        <f>YEAR('All Trades'!B305)</f>
        <v>2022</v>
      </c>
      <c r="C305" s="24">
        <f>DATE(YEAR('All Trades'!B305),MONTH('All Trades'!B305),1)</f>
        <v>44621</v>
      </c>
      <c r="D305" s="18">
        <f>'All Trades'!O305</f>
        <v>616.55999999999995</v>
      </c>
      <c r="E305" s="18">
        <f t="shared" si="26"/>
        <v>7053.5599999999977</v>
      </c>
      <c r="F305" s="18">
        <f t="shared" si="27"/>
        <v>7053.5599999999977</v>
      </c>
      <c r="G305" s="18">
        <f t="shared" si="24"/>
        <v>0</v>
      </c>
      <c r="H305" s="18">
        <f t="shared" si="28"/>
        <v>3952.7999999999997</v>
      </c>
      <c r="I305" s="18">
        <f t="shared" si="29"/>
        <v>3952.7999999999997</v>
      </c>
      <c r="J305" s="18">
        <f t="shared" si="25"/>
        <v>0</v>
      </c>
      <c r="K305" s="18">
        <f>MAX(K304,'All Trades'!S304)</f>
        <v>53496.479999999865</v>
      </c>
      <c r="L305" s="18">
        <f>'All Trades'!S304</f>
        <v>53496.479999999865</v>
      </c>
      <c r="M305" s="18">
        <f>MAX(0,K305-(L305+'All Trades'!Q305))</f>
        <v>90.720000000001164</v>
      </c>
    </row>
    <row r="306" spans="1:13" x14ac:dyDescent="0.25">
      <c r="A306" s="11">
        <f>'All Trades'!A306</f>
        <v>300</v>
      </c>
      <c r="B306" s="29">
        <f>YEAR('All Trades'!B306)</f>
        <v>2022</v>
      </c>
      <c r="C306" s="24">
        <f>DATE(YEAR('All Trades'!B306),MONTH('All Trades'!B306),1)</f>
        <v>44621</v>
      </c>
      <c r="D306" s="18">
        <f>'All Trades'!O306</f>
        <v>269.52</v>
      </c>
      <c r="E306" s="18">
        <f t="shared" si="26"/>
        <v>7323.0799999999981</v>
      </c>
      <c r="F306" s="18">
        <f t="shared" si="27"/>
        <v>7323.0799999999981</v>
      </c>
      <c r="G306" s="18">
        <f t="shared" si="24"/>
        <v>0</v>
      </c>
      <c r="H306" s="18">
        <f t="shared" si="28"/>
        <v>4222.32</v>
      </c>
      <c r="I306" s="18">
        <f t="shared" si="29"/>
        <v>4222.32</v>
      </c>
      <c r="J306" s="18">
        <f t="shared" si="25"/>
        <v>0</v>
      </c>
      <c r="K306" s="18">
        <f>MAX(K305,'All Trades'!S305)</f>
        <v>54113.039999999863</v>
      </c>
      <c r="L306" s="18">
        <f>'All Trades'!S305</f>
        <v>54113.039999999863</v>
      </c>
      <c r="M306" s="18">
        <f>MAX(0,K306-(L306+'All Trades'!Q306))</f>
        <v>299.23999999999796</v>
      </c>
    </row>
    <row r="307" spans="1:13" x14ac:dyDescent="0.25">
      <c r="A307" s="11">
        <f>'All Trades'!A307</f>
        <v>301</v>
      </c>
      <c r="B307" s="29">
        <f>YEAR('All Trades'!B307)</f>
        <v>2022</v>
      </c>
      <c r="C307" s="24">
        <f>DATE(YEAR('All Trades'!B307),MONTH('All Trades'!B307),1)</f>
        <v>44652</v>
      </c>
      <c r="D307" s="18">
        <f>'All Trades'!O307</f>
        <v>1302.5999999999999</v>
      </c>
      <c r="E307" s="18">
        <f t="shared" si="26"/>
        <v>8625.6799999999985</v>
      </c>
      <c r="F307" s="18">
        <f t="shared" si="27"/>
        <v>8625.6799999999985</v>
      </c>
      <c r="G307" s="18">
        <f t="shared" si="24"/>
        <v>0</v>
      </c>
      <c r="H307" s="18">
        <f t="shared" si="28"/>
        <v>1302.5999999999999</v>
      </c>
      <c r="I307" s="18">
        <f t="shared" si="29"/>
        <v>1302.5999999999999</v>
      </c>
      <c r="J307" s="18">
        <f t="shared" si="25"/>
        <v>0</v>
      </c>
      <c r="K307" s="18">
        <f>MAX(K306,'All Trades'!S306)</f>
        <v>54382.559999999859</v>
      </c>
      <c r="L307" s="18">
        <f>'All Trades'!S306</f>
        <v>54382.559999999859</v>
      </c>
      <c r="M307" s="18">
        <f>MAX(0,K307-(L307+'All Trades'!Q307))</f>
        <v>366.19999999999709</v>
      </c>
    </row>
    <row r="308" spans="1:13" x14ac:dyDescent="0.25">
      <c r="A308" s="11">
        <f>'All Trades'!A308</f>
        <v>302</v>
      </c>
      <c r="B308" s="29">
        <f>YEAR('All Trades'!B308)</f>
        <v>2022</v>
      </c>
      <c r="C308" s="24">
        <f>DATE(YEAR('All Trades'!B308),MONTH('All Trades'!B308),1)</f>
        <v>44652</v>
      </c>
      <c r="D308" s="18">
        <f>'All Trades'!O308</f>
        <v>437.04</v>
      </c>
      <c r="E308" s="18">
        <f t="shared" si="26"/>
        <v>9062.7199999999993</v>
      </c>
      <c r="F308" s="18">
        <f t="shared" si="27"/>
        <v>9062.7199999999993</v>
      </c>
      <c r="G308" s="18">
        <f t="shared" si="24"/>
        <v>0</v>
      </c>
      <c r="H308" s="18">
        <f t="shared" si="28"/>
        <v>1739.6399999999999</v>
      </c>
      <c r="I308" s="18">
        <f t="shared" si="29"/>
        <v>1739.6399999999999</v>
      </c>
      <c r="J308" s="18">
        <f t="shared" si="25"/>
        <v>0</v>
      </c>
      <c r="K308" s="18">
        <f>MAX(K307,'All Trades'!S307)</f>
        <v>55685.159999999858</v>
      </c>
      <c r="L308" s="18">
        <f>'All Trades'!S307</f>
        <v>55685.159999999858</v>
      </c>
      <c r="M308" s="18">
        <f>MAX(0,K308-(L308+'All Trades'!Q308))</f>
        <v>304.4800000000032</v>
      </c>
    </row>
    <row r="309" spans="1:13" x14ac:dyDescent="0.25">
      <c r="A309" s="11">
        <f>'All Trades'!A309</f>
        <v>303</v>
      </c>
      <c r="B309" s="29">
        <f>YEAR('All Trades'!B309)</f>
        <v>2022</v>
      </c>
      <c r="C309" s="24">
        <f>DATE(YEAR('All Trades'!B309),MONTH('All Trades'!B309),1)</f>
        <v>44652</v>
      </c>
      <c r="D309" s="18">
        <f>'All Trades'!O309</f>
        <v>2437.6</v>
      </c>
      <c r="E309" s="18">
        <f t="shared" si="26"/>
        <v>11500.32</v>
      </c>
      <c r="F309" s="18">
        <f t="shared" si="27"/>
        <v>11500.32</v>
      </c>
      <c r="G309" s="18">
        <f t="shared" si="24"/>
        <v>0</v>
      </c>
      <c r="H309" s="18">
        <f t="shared" si="28"/>
        <v>4177.24</v>
      </c>
      <c r="I309" s="18">
        <f t="shared" si="29"/>
        <v>4177.24</v>
      </c>
      <c r="J309" s="18">
        <f t="shared" si="25"/>
        <v>0</v>
      </c>
      <c r="K309" s="18">
        <f>MAX(K308,'All Trades'!S308)</f>
        <v>56122.199999999859</v>
      </c>
      <c r="L309" s="18">
        <f>'All Trades'!S308</f>
        <v>56122.199999999859</v>
      </c>
      <c r="M309" s="18">
        <f>MAX(0,K309-(L309+'All Trades'!Q309))</f>
        <v>386.19999999999709</v>
      </c>
    </row>
    <row r="310" spans="1:13" x14ac:dyDescent="0.25">
      <c r="A310" s="11">
        <f>'All Trades'!A310</f>
        <v>304</v>
      </c>
      <c r="B310" s="29">
        <f>YEAR('All Trades'!B310)</f>
        <v>2022</v>
      </c>
      <c r="C310" s="24">
        <f>DATE(YEAR('All Trades'!B310),MONTH('All Trades'!B310),1)</f>
        <v>44652</v>
      </c>
      <c r="D310" s="18">
        <f>'All Trades'!O310</f>
        <v>-1622.4</v>
      </c>
      <c r="E310" s="18">
        <f t="shared" si="26"/>
        <v>9877.92</v>
      </c>
      <c r="F310" s="18">
        <f t="shared" si="27"/>
        <v>11500.32</v>
      </c>
      <c r="G310" s="18">
        <f t="shared" si="24"/>
        <v>1622.3999999999996</v>
      </c>
      <c r="H310" s="18">
        <f t="shared" si="28"/>
        <v>2554.8399999999997</v>
      </c>
      <c r="I310" s="18">
        <f t="shared" si="29"/>
        <v>4177.24</v>
      </c>
      <c r="J310" s="18">
        <f t="shared" si="25"/>
        <v>1622.4</v>
      </c>
      <c r="K310" s="18">
        <f>MAX(K309,'All Trades'!S309)</f>
        <v>58559.799999999857</v>
      </c>
      <c r="L310" s="18">
        <f>'All Trades'!S309</f>
        <v>58559.799999999857</v>
      </c>
      <c r="M310" s="18">
        <f>MAX(0,K310-(L310+'All Trades'!Q310))</f>
        <v>1616.1999999999971</v>
      </c>
    </row>
    <row r="311" spans="1:13" x14ac:dyDescent="0.25">
      <c r="A311" s="11">
        <f>'All Trades'!A311</f>
        <v>305</v>
      </c>
      <c r="B311" s="29">
        <f>YEAR('All Trades'!B311)</f>
        <v>2022</v>
      </c>
      <c r="C311" s="24">
        <f>DATE(YEAR('All Trades'!B311),MONTH('All Trades'!B311),1)</f>
        <v>44652</v>
      </c>
      <c r="D311" s="18">
        <f>'All Trades'!O311</f>
        <v>1502.6</v>
      </c>
      <c r="E311" s="18">
        <f t="shared" si="26"/>
        <v>11380.52</v>
      </c>
      <c r="F311" s="18">
        <f t="shared" si="27"/>
        <v>11500.32</v>
      </c>
      <c r="G311" s="18">
        <f t="shared" si="24"/>
        <v>119.79999999999927</v>
      </c>
      <c r="H311" s="18">
        <f t="shared" si="28"/>
        <v>4057.4399999999996</v>
      </c>
      <c r="I311" s="18">
        <f t="shared" si="29"/>
        <v>4177.24</v>
      </c>
      <c r="J311" s="18">
        <f t="shared" si="25"/>
        <v>119.80000000000018</v>
      </c>
      <c r="K311" s="18">
        <f>MAX(K310,'All Trades'!S310)</f>
        <v>58559.799999999857</v>
      </c>
      <c r="L311" s="18">
        <f>'All Trades'!S310</f>
        <v>56937.399999999856</v>
      </c>
      <c r="M311" s="18">
        <f>MAX(0,K311-(L311+'All Trades'!Q311))</f>
        <v>2273.5999999999985</v>
      </c>
    </row>
    <row r="312" spans="1:13" x14ac:dyDescent="0.25">
      <c r="A312" s="11">
        <f>'All Trades'!A312</f>
        <v>306</v>
      </c>
      <c r="B312" s="29">
        <f>YEAR('All Trades'!B312)</f>
        <v>2022</v>
      </c>
      <c r="C312" s="24">
        <f>DATE(YEAR('All Trades'!B312),MONTH('All Trades'!B312),1)</f>
        <v>44652</v>
      </c>
      <c r="D312" s="18">
        <f>'All Trades'!O312</f>
        <v>1472.6</v>
      </c>
      <c r="E312" s="18">
        <f t="shared" si="26"/>
        <v>12853.12</v>
      </c>
      <c r="F312" s="18">
        <f t="shared" si="27"/>
        <v>12853.12</v>
      </c>
      <c r="G312" s="18">
        <f t="shared" si="24"/>
        <v>0</v>
      </c>
      <c r="H312" s="18">
        <f t="shared" si="28"/>
        <v>5530.0399999999991</v>
      </c>
      <c r="I312" s="18">
        <f t="shared" si="29"/>
        <v>5530.0399999999991</v>
      </c>
      <c r="J312" s="18">
        <f t="shared" si="25"/>
        <v>0</v>
      </c>
      <c r="K312" s="18">
        <f>MAX(K311,'All Trades'!S311)</f>
        <v>58559.799999999857</v>
      </c>
      <c r="L312" s="18">
        <f>'All Trades'!S311</f>
        <v>58439.999999999854</v>
      </c>
      <c r="M312" s="18">
        <f>MAX(0,K312-(L312+'All Trades'!Q312))</f>
        <v>381</v>
      </c>
    </row>
    <row r="313" spans="1:13" x14ac:dyDescent="0.25">
      <c r="A313" s="11">
        <f>'All Trades'!A313</f>
        <v>307</v>
      </c>
      <c r="B313" s="29">
        <f>YEAR('All Trades'!B313)</f>
        <v>2022</v>
      </c>
      <c r="C313" s="24">
        <f>DATE(YEAR('All Trades'!B313),MONTH('All Trades'!B313),1)</f>
        <v>44682</v>
      </c>
      <c r="D313" s="18">
        <f>'All Trades'!O313</f>
        <v>1096.56</v>
      </c>
      <c r="E313" s="18">
        <f t="shared" si="26"/>
        <v>13949.68</v>
      </c>
      <c r="F313" s="18">
        <f t="shared" si="27"/>
        <v>13949.68</v>
      </c>
      <c r="G313" s="18">
        <f t="shared" si="24"/>
        <v>0</v>
      </c>
      <c r="H313" s="18">
        <f t="shared" si="28"/>
        <v>1096.56</v>
      </c>
      <c r="I313" s="18">
        <f t="shared" si="29"/>
        <v>1096.56</v>
      </c>
      <c r="J313" s="18">
        <f t="shared" si="25"/>
        <v>0</v>
      </c>
      <c r="K313" s="18">
        <f>MAX(K312,'All Trades'!S312)</f>
        <v>59912.599999999853</v>
      </c>
      <c r="L313" s="18">
        <f>'All Trades'!S312</f>
        <v>59912.599999999853</v>
      </c>
      <c r="M313" s="18">
        <f>MAX(0,K313-(L313+'All Trades'!Q313))</f>
        <v>117.72000000000116</v>
      </c>
    </row>
    <row r="314" spans="1:13" x14ac:dyDescent="0.25">
      <c r="A314" s="11">
        <f>'All Trades'!A314</f>
        <v>308</v>
      </c>
      <c r="B314" s="29">
        <f>YEAR('All Trades'!B314)</f>
        <v>2022</v>
      </c>
      <c r="C314" s="24">
        <f>DATE(YEAR('All Trades'!B314),MONTH('All Trades'!B314),1)</f>
        <v>44682</v>
      </c>
      <c r="D314" s="18">
        <f>'All Trades'!O314</f>
        <v>945.04</v>
      </c>
      <c r="E314" s="18">
        <f t="shared" si="26"/>
        <v>14894.720000000001</v>
      </c>
      <c r="F314" s="18">
        <f t="shared" si="27"/>
        <v>14894.720000000001</v>
      </c>
      <c r="G314" s="18">
        <f t="shared" si="24"/>
        <v>0</v>
      </c>
      <c r="H314" s="18">
        <f t="shared" si="28"/>
        <v>2041.6</v>
      </c>
      <c r="I314" s="18">
        <f t="shared" si="29"/>
        <v>2041.6</v>
      </c>
      <c r="J314" s="18">
        <f t="shared" si="25"/>
        <v>0</v>
      </c>
      <c r="K314" s="18">
        <f>MAX(K313,'All Trades'!S313)</f>
        <v>61009.159999999851</v>
      </c>
      <c r="L314" s="18">
        <f>'All Trades'!S313</f>
        <v>61009.159999999851</v>
      </c>
      <c r="M314" s="18">
        <f>MAX(0,K314-(L314+'All Trades'!Q314))</f>
        <v>62.480000000003201</v>
      </c>
    </row>
    <row r="315" spans="1:13" x14ac:dyDescent="0.25">
      <c r="A315" s="11">
        <f>'All Trades'!A315</f>
        <v>309</v>
      </c>
      <c r="B315" s="29">
        <f>YEAR('All Trades'!B315)</f>
        <v>2022</v>
      </c>
      <c r="C315" s="24">
        <f>DATE(YEAR('All Trades'!B315),MONTH('All Trades'!B315),1)</f>
        <v>44682</v>
      </c>
      <c r="D315" s="18">
        <f>'All Trades'!O315</f>
        <v>-282.48</v>
      </c>
      <c r="E315" s="18">
        <f t="shared" si="26"/>
        <v>14612.240000000002</v>
      </c>
      <c r="F315" s="18">
        <f t="shared" si="27"/>
        <v>14894.720000000001</v>
      </c>
      <c r="G315" s="18">
        <f t="shared" si="24"/>
        <v>282.47999999999956</v>
      </c>
      <c r="H315" s="18">
        <f t="shared" si="28"/>
        <v>1759.12</v>
      </c>
      <c r="I315" s="18">
        <f t="shared" si="29"/>
        <v>2041.6</v>
      </c>
      <c r="J315" s="18">
        <f t="shared" si="25"/>
        <v>282.48</v>
      </c>
      <c r="K315" s="18">
        <f>MAX(K314,'All Trades'!S314)</f>
        <v>61954.199999999852</v>
      </c>
      <c r="L315" s="18">
        <f>'All Trades'!S314</f>
        <v>61954.199999999852</v>
      </c>
      <c r="M315" s="18">
        <f>MAX(0,K315-(L315+'All Trades'!Q315))</f>
        <v>281.23999999999796</v>
      </c>
    </row>
    <row r="316" spans="1:13" x14ac:dyDescent="0.25">
      <c r="A316" s="11">
        <f>'All Trades'!A316</f>
        <v>310</v>
      </c>
      <c r="B316" s="29">
        <f>YEAR('All Trades'!B316)</f>
        <v>2022</v>
      </c>
      <c r="C316" s="24">
        <f>DATE(YEAR('All Trades'!B316),MONTH('All Trades'!B316),1)</f>
        <v>44682</v>
      </c>
      <c r="D316" s="18">
        <f>'All Trades'!O316</f>
        <v>-324.48</v>
      </c>
      <c r="E316" s="18">
        <f t="shared" si="26"/>
        <v>14287.760000000002</v>
      </c>
      <c r="F316" s="18">
        <f t="shared" si="27"/>
        <v>14894.720000000001</v>
      </c>
      <c r="G316" s="18">
        <f t="shared" si="24"/>
        <v>606.95999999999913</v>
      </c>
      <c r="H316" s="18">
        <f t="shared" si="28"/>
        <v>1434.6399999999999</v>
      </c>
      <c r="I316" s="18">
        <f t="shared" si="29"/>
        <v>2041.6</v>
      </c>
      <c r="J316" s="18">
        <f t="shared" si="25"/>
        <v>606.96</v>
      </c>
      <c r="K316" s="18">
        <f>MAX(K315,'All Trades'!S315)</f>
        <v>61954.199999999852</v>
      </c>
      <c r="L316" s="18">
        <f>'All Trades'!S315</f>
        <v>61671.719999999848</v>
      </c>
      <c r="M316" s="18">
        <f>MAX(0,K316-(L316+'All Trades'!Q316))</f>
        <v>605.72000000000116</v>
      </c>
    </row>
    <row r="317" spans="1:13" x14ac:dyDescent="0.25">
      <c r="A317" s="11">
        <f>'All Trades'!A317</f>
        <v>311</v>
      </c>
      <c r="B317" s="29">
        <f>YEAR('All Trades'!B317)</f>
        <v>2022</v>
      </c>
      <c r="C317" s="24">
        <f>DATE(YEAR('All Trades'!B317),MONTH('All Trades'!B317),1)</f>
        <v>44682</v>
      </c>
      <c r="D317" s="18">
        <f>'All Trades'!O317</f>
        <v>-973.44</v>
      </c>
      <c r="E317" s="18">
        <f t="shared" si="26"/>
        <v>13314.320000000002</v>
      </c>
      <c r="F317" s="18">
        <f t="shared" si="27"/>
        <v>14894.720000000001</v>
      </c>
      <c r="G317" s="18">
        <f t="shared" si="24"/>
        <v>1580.3999999999996</v>
      </c>
      <c r="H317" s="18">
        <f t="shared" si="28"/>
        <v>461.19999999999982</v>
      </c>
      <c r="I317" s="18">
        <f t="shared" si="29"/>
        <v>2041.6</v>
      </c>
      <c r="J317" s="18">
        <f t="shared" si="25"/>
        <v>1580.4</v>
      </c>
      <c r="K317" s="18">
        <f>MAX(K316,'All Trades'!S316)</f>
        <v>61954.199999999852</v>
      </c>
      <c r="L317" s="18">
        <f>'All Trades'!S316</f>
        <v>61347.239999999845</v>
      </c>
      <c r="M317" s="18">
        <f>MAX(0,K317-(L317+'All Trades'!Q317))</f>
        <v>1576.6800000000076</v>
      </c>
    </row>
    <row r="318" spans="1:13" x14ac:dyDescent="0.25">
      <c r="A318" s="11">
        <f>'All Trades'!A318</f>
        <v>312</v>
      </c>
      <c r="B318" s="29">
        <f>YEAR('All Trades'!B318)</f>
        <v>2022</v>
      </c>
      <c r="C318" s="24">
        <f>DATE(YEAR('All Trades'!B318),MONTH('All Trades'!B318),1)</f>
        <v>44682</v>
      </c>
      <c r="D318" s="18">
        <f>'All Trades'!O318</f>
        <v>1117.56</v>
      </c>
      <c r="E318" s="18">
        <f t="shared" si="26"/>
        <v>14431.880000000001</v>
      </c>
      <c r="F318" s="18">
        <f t="shared" si="27"/>
        <v>14894.720000000001</v>
      </c>
      <c r="G318" s="18">
        <f t="shared" si="24"/>
        <v>462.84000000000015</v>
      </c>
      <c r="H318" s="18">
        <f t="shared" si="28"/>
        <v>1578.7599999999998</v>
      </c>
      <c r="I318" s="18">
        <f t="shared" si="29"/>
        <v>2041.6</v>
      </c>
      <c r="J318" s="18">
        <f t="shared" si="25"/>
        <v>462.84000000000015</v>
      </c>
      <c r="K318" s="18">
        <f>MAX(K317,'All Trades'!S317)</f>
        <v>61954.199999999852</v>
      </c>
      <c r="L318" s="18">
        <f>'All Trades'!S317</f>
        <v>60373.799999999843</v>
      </c>
      <c r="M318" s="18">
        <f>MAX(0,K318-(L318+'All Trades'!Q318))</f>
        <v>2328.1200000000099</v>
      </c>
    </row>
    <row r="319" spans="1:13" x14ac:dyDescent="0.25">
      <c r="A319" s="11">
        <f>'All Trades'!A319</f>
        <v>313</v>
      </c>
      <c r="B319" s="29">
        <f>YEAR('All Trades'!B319)</f>
        <v>2022</v>
      </c>
      <c r="C319" s="24">
        <f>DATE(YEAR('All Trades'!B319),MONTH('All Trades'!B319),1)</f>
        <v>44682</v>
      </c>
      <c r="D319" s="18">
        <f>'All Trades'!O319</f>
        <v>-208.44</v>
      </c>
      <c r="E319" s="18">
        <f t="shared" si="26"/>
        <v>14223.44</v>
      </c>
      <c r="F319" s="18">
        <f t="shared" si="27"/>
        <v>14894.720000000001</v>
      </c>
      <c r="G319" s="18">
        <f t="shared" si="24"/>
        <v>671.28000000000065</v>
      </c>
      <c r="H319" s="18">
        <f t="shared" si="28"/>
        <v>1370.3199999999997</v>
      </c>
      <c r="I319" s="18">
        <f t="shared" si="29"/>
        <v>2041.6</v>
      </c>
      <c r="J319" s="18">
        <f t="shared" si="25"/>
        <v>671.2800000000002</v>
      </c>
      <c r="K319" s="18">
        <f>MAX(K318,'All Trades'!S318)</f>
        <v>61954.199999999852</v>
      </c>
      <c r="L319" s="18">
        <f>'All Trades'!S318</f>
        <v>61491.359999999841</v>
      </c>
      <c r="M319" s="18">
        <f>MAX(0,K319-(L319+'All Trades'!Q319))</f>
        <v>667.56000000001222</v>
      </c>
    </row>
    <row r="320" spans="1:13" x14ac:dyDescent="0.25">
      <c r="A320" s="11">
        <f>'All Trades'!A320</f>
        <v>314</v>
      </c>
      <c r="B320" s="29">
        <f>YEAR('All Trades'!B320)</f>
        <v>2022</v>
      </c>
      <c r="C320" s="24">
        <f>DATE(YEAR('All Trades'!B320),MONTH('All Trades'!B320),1)</f>
        <v>44682</v>
      </c>
      <c r="D320" s="18">
        <f>'All Trades'!O320</f>
        <v>1093.56</v>
      </c>
      <c r="E320" s="18">
        <f t="shared" si="26"/>
        <v>15317</v>
      </c>
      <c r="F320" s="18">
        <f t="shared" si="27"/>
        <v>15317</v>
      </c>
      <c r="G320" s="18">
        <f t="shared" si="24"/>
        <v>0</v>
      </c>
      <c r="H320" s="18">
        <f t="shared" si="28"/>
        <v>2463.8799999999997</v>
      </c>
      <c r="I320" s="18">
        <f t="shared" si="29"/>
        <v>2463.8799999999997</v>
      </c>
      <c r="J320" s="18">
        <f t="shared" si="25"/>
        <v>0</v>
      </c>
      <c r="K320" s="18">
        <f>MAX(K319,'All Trades'!S319)</f>
        <v>61954.199999999852</v>
      </c>
      <c r="L320" s="18">
        <f>'All Trades'!S319</f>
        <v>61282.919999999838</v>
      </c>
      <c r="M320" s="18">
        <f>MAX(0,K320-(L320+'All Trades'!Q320))</f>
        <v>696.00000000001455</v>
      </c>
    </row>
    <row r="321" spans="1:13" x14ac:dyDescent="0.25">
      <c r="A321" s="11">
        <f>'All Trades'!A321</f>
        <v>315</v>
      </c>
      <c r="B321" s="29">
        <f>YEAR('All Trades'!B321)</f>
        <v>2022</v>
      </c>
      <c r="C321" s="24">
        <f>DATE(YEAR('All Trades'!B321),MONTH('All Trades'!B321),1)</f>
        <v>44682</v>
      </c>
      <c r="D321" s="18">
        <f>'All Trades'!O321</f>
        <v>-648.96</v>
      </c>
      <c r="E321" s="18">
        <f t="shared" si="26"/>
        <v>14668.04</v>
      </c>
      <c r="F321" s="18">
        <f t="shared" si="27"/>
        <v>15317</v>
      </c>
      <c r="G321" s="18">
        <f t="shared" si="24"/>
        <v>648.95999999999913</v>
      </c>
      <c r="H321" s="18">
        <f t="shared" si="28"/>
        <v>1814.9199999999996</v>
      </c>
      <c r="I321" s="18">
        <f t="shared" si="29"/>
        <v>2463.8799999999997</v>
      </c>
      <c r="J321" s="18">
        <f t="shared" si="25"/>
        <v>648.96</v>
      </c>
      <c r="K321" s="18">
        <f>MAX(K320,'All Trades'!S320)</f>
        <v>62376.479999999836</v>
      </c>
      <c r="L321" s="18">
        <f>'All Trades'!S320</f>
        <v>62376.479999999836</v>
      </c>
      <c r="M321" s="18">
        <f>MAX(0,K321-(L321+'All Trades'!Q321))</f>
        <v>646.4800000000032</v>
      </c>
    </row>
    <row r="322" spans="1:13" x14ac:dyDescent="0.25">
      <c r="A322" s="11">
        <f>'All Trades'!A322</f>
        <v>316</v>
      </c>
      <c r="B322" s="29">
        <f>YEAR('All Trades'!B322)</f>
        <v>2022</v>
      </c>
      <c r="C322" s="24">
        <f>DATE(YEAR('All Trades'!B322),MONTH('All Trades'!B322),1)</f>
        <v>44682</v>
      </c>
      <c r="D322" s="18">
        <f>'All Trades'!O322</f>
        <v>260.52</v>
      </c>
      <c r="E322" s="18">
        <f t="shared" si="26"/>
        <v>14928.560000000001</v>
      </c>
      <c r="F322" s="18">
        <f t="shared" si="27"/>
        <v>15317</v>
      </c>
      <c r="G322" s="18">
        <f t="shared" si="24"/>
        <v>388.43999999999869</v>
      </c>
      <c r="H322" s="18">
        <f t="shared" si="28"/>
        <v>2075.4399999999996</v>
      </c>
      <c r="I322" s="18">
        <f t="shared" si="29"/>
        <v>2463.8799999999997</v>
      </c>
      <c r="J322" s="18">
        <f t="shared" si="25"/>
        <v>388.44000000000005</v>
      </c>
      <c r="K322" s="18">
        <f>MAX(K321,'All Trades'!S321)</f>
        <v>62376.479999999836</v>
      </c>
      <c r="L322" s="18">
        <f>'All Trades'!S321</f>
        <v>61727.519999999837</v>
      </c>
      <c r="M322" s="18">
        <f>MAX(0,K322-(L322+'All Trades'!Q322))</f>
        <v>653.19999999999709</v>
      </c>
    </row>
    <row r="323" spans="1:13" x14ac:dyDescent="0.25">
      <c r="A323" s="11">
        <f>'All Trades'!A323</f>
        <v>317</v>
      </c>
      <c r="B323" s="29">
        <f>YEAR('All Trades'!B323)</f>
        <v>2022</v>
      </c>
      <c r="C323" s="24">
        <f>DATE(YEAR('All Trades'!B323),MONTH('All Trades'!B323),1)</f>
        <v>44713</v>
      </c>
      <c r="D323" s="18">
        <f>'All Trades'!O323</f>
        <v>61.56</v>
      </c>
      <c r="E323" s="18">
        <f t="shared" si="26"/>
        <v>14990.12</v>
      </c>
      <c r="F323" s="18">
        <f t="shared" si="27"/>
        <v>15317</v>
      </c>
      <c r="G323" s="18">
        <f t="shared" si="24"/>
        <v>326.8799999999992</v>
      </c>
      <c r="H323" s="18">
        <f t="shared" si="28"/>
        <v>61.56</v>
      </c>
      <c r="I323" s="18">
        <f t="shared" si="29"/>
        <v>61.56</v>
      </c>
      <c r="J323" s="18">
        <f t="shared" si="25"/>
        <v>0</v>
      </c>
      <c r="K323" s="18">
        <f>MAX(K322,'All Trades'!S322)</f>
        <v>62376.479999999836</v>
      </c>
      <c r="L323" s="18">
        <f>'All Trades'!S322</f>
        <v>61988.039999999834</v>
      </c>
      <c r="M323" s="18">
        <f>MAX(0,K323-(L323+'All Trades'!Q323))</f>
        <v>707.16000000000349</v>
      </c>
    </row>
    <row r="324" spans="1:13" x14ac:dyDescent="0.25">
      <c r="A324" s="11">
        <f>'All Trades'!A324</f>
        <v>318</v>
      </c>
      <c r="B324" s="29">
        <f>YEAR('All Trades'!B324)</f>
        <v>2022</v>
      </c>
      <c r="C324" s="24">
        <f>DATE(YEAR('All Trades'!B324),MONTH('All Trades'!B324),1)</f>
        <v>44713</v>
      </c>
      <c r="D324" s="18">
        <f>'All Trades'!O324</f>
        <v>-667.44</v>
      </c>
      <c r="E324" s="18">
        <f t="shared" si="26"/>
        <v>14322.68</v>
      </c>
      <c r="F324" s="18">
        <f t="shared" si="27"/>
        <v>15317</v>
      </c>
      <c r="G324" s="18">
        <f t="shared" si="24"/>
        <v>994.31999999999971</v>
      </c>
      <c r="H324" s="18">
        <f t="shared" si="28"/>
        <v>-605.88000000000011</v>
      </c>
      <c r="I324" s="18">
        <f t="shared" si="29"/>
        <v>61.56</v>
      </c>
      <c r="J324" s="18">
        <f t="shared" si="25"/>
        <v>667.44</v>
      </c>
      <c r="K324" s="18">
        <f>MAX(K323,'All Trades'!S323)</f>
        <v>62376.479999999836</v>
      </c>
      <c r="L324" s="18">
        <f>'All Trades'!S323</f>
        <v>62049.599999999831</v>
      </c>
      <c r="M324" s="18">
        <f>MAX(0,K324-(L324+'All Trades'!Q324))</f>
        <v>990.60000000000582</v>
      </c>
    </row>
    <row r="325" spans="1:13" x14ac:dyDescent="0.25">
      <c r="A325" s="11">
        <f>'All Trades'!A325</f>
        <v>319</v>
      </c>
      <c r="B325" s="29">
        <f>YEAR('All Trades'!B325)</f>
        <v>2022</v>
      </c>
      <c r="C325" s="24">
        <f>DATE(YEAR('All Trades'!B325),MONTH('All Trades'!B325),1)</f>
        <v>44713</v>
      </c>
      <c r="D325" s="18">
        <f>'All Trades'!O325</f>
        <v>-1317.4</v>
      </c>
      <c r="E325" s="18">
        <f t="shared" si="26"/>
        <v>13005.28</v>
      </c>
      <c r="F325" s="18">
        <f t="shared" si="27"/>
        <v>15317</v>
      </c>
      <c r="G325" s="18">
        <f t="shared" si="24"/>
        <v>2311.7199999999993</v>
      </c>
      <c r="H325" s="18">
        <f t="shared" si="28"/>
        <v>-1923.2800000000002</v>
      </c>
      <c r="I325" s="18">
        <f t="shared" si="29"/>
        <v>61.56</v>
      </c>
      <c r="J325" s="18">
        <f t="shared" si="25"/>
        <v>1984.8400000000001</v>
      </c>
      <c r="K325" s="18">
        <f>MAX(K324,'All Trades'!S324)</f>
        <v>62376.479999999836</v>
      </c>
      <c r="L325" s="18">
        <f>'All Trades'!S324</f>
        <v>61382.159999999829</v>
      </c>
      <c r="M325" s="18">
        <f>MAX(0,K325-(L325+'All Trades'!Q325))</f>
        <v>2305.5200000000041</v>
      </c>
    </row>
    <row r="326" spans="1:13" x14ac:dyDescent="0.25">
      <c r="A326" s="11">
        <f>'All Trades'!A326</f>
        <v>320</v>
      </c>
      <c r="B326" s="29">
        <f>YEAR('All Trades'!B326)</f>
        <v>2022</v>
      </c>
      <c r="C326" s="24">
        <f>DATE(YEAR('All Trades'!B326),MONTH('All Trades'!B326),1)</f>
        <v>44713</v>
      </c>
      <c r="D326" s="18">
        <f>'All Trades'!O326</f>
        <v>1018.56</v>
      </c>
      <c r="E326" s="18">
        <f t="shared" si="26"/>
        <v>14023.84</v>
      </c>
      <c r="F326" s="18">
        <f t="shared" si="27"/>
        <v>15317</v>
      </c>
      <c r="G326" s="18">
        <f t="shared" si="24"/>
        <v>1293.1599999999999</v>
      </c>
      <c r="H326" s="18">
        <f t="shared" si="28"/>
        <v>-904.72000000000025</v>
      </c>
      <c r="I326" s="18">
        <f t="shared" si="29"/>
        <v>61.56</v>
      </c>
      <c r="J326" s="18">
        <f t="shared" si="25"/>
        <v>966.2800000000002</v>
      </c>
      <c r="K326" s="18">
        <f>MAX(K325,'All Trades'!S325)</f>
        <v>62376.479999999836</v>
      </c>
      <c r="L326" s="18">
        <f>'All Trades'!S325</f>
        <v>60064.759999999827</v>
      </c>
      <c r="M326" s="18">
        <f>MAX(0,K326-(L326+'All Trades'!Q326))</f>
        <v>2594.4400000000096</v>
      </c>
    </row>
    <row r="327" spans="1:13" x14ac:dyDescent="0.25">
      <c r="A327" s="11">
        <f>'All Trades'!A327</f>
        <v>321</v>
      </c>
      <c r="B327" s="29">
        <f>YEAR('All Trades'!B327)</f>
        <v>2022</v>
      </c>
      <c r="C327" s="24">
        <f>DATE(YEAR('All Trades'!B327),MONTH('All Trades'!B327),1)</f>
        <v>44713</v>
      </c>
      <c r="D327" s="18">
        <f>'All Trades'!O327</f>
        <v>-324.48</v>
      </c>
      <c r="E327" s="18">
        <f t="shared" si="26"/>
        <v>13699.36</v>
      </c>
      <c r="F327" s="18">
        <f t="shared" si="27"/>
        <v>15317</v>
      </c>
      <c r="G327" s="18">
        <f t="shared" ref="G327:G390" si="30">F327-E327</f>
        <v>1617.6399999999994</v>
      </c>
      <c r="H327" s="18">
        <f t="shared" si="28"/>
        <v>-1229.2000000000003</v>
      </c>
      <c r="I327" s="18">
        <f t="shared" si="29"/>
        <v>61.56</v>
      </c>
      <c r="J327" s="18">
        <f t="shared" ref="J327:J390" si="31">I327-H327</f>
        <v>1290.7600000000002</v>
      </c>
      <c r="K327" s="18">
        <f>MAX(K326,'All Trades'!S326)</f>
        <v>62376.479999999836</v>
      </c>
      <c r="L327" s="18">
        <f>'All Trades'!S326</f>
        <v>61083.319999999825</v>
      </c>
      <c r="M327" s="18">
        <f>MAX(0,K327-(L327+'All Trades'!Q327))</f>
        <v>1616.4000000000087</v>
      </c>
    </row>
    <row r="328" spans="1:13" x14ac:dyDescent="0.25">
      <c r="A328" s="11">
        <f>'All Trades'!A328</f>
        <v>322</v>
      </c>
      <c r="B328" s="29">
        <f>YEAR('All Trades'!B328)</f>
        <v>2022</v>
      </c>
      <c r="C328" s="24">
        <f>DATE(YEAR('All Trades'!B328),MONTH('All Trades'!B328),1)</f>
        <v>44713</v>
      </c>
      <c r="D328" s="18">
        <f>'All Trades'!O328</f>
        <v>307.56</v>
      </c>
      <c r="E328" s="18">
        <f t="shared" ref="E328:E391" si="32">IF(B328&lt;&gt;B327,D328,E327+D328)</f>
        <v>14006.92</v>
      </c>
      <c r="F328" s="18">
        <f t="shared" ref="F328:F391" si="33">IF(B328&lt;&gt;B327,MAX(0,E328),MAX(F327,E328))</f>
        <v>15317</v>
      </c>
      <c r="G328" s="18">
        <f t="shared" si="30"/>
        <v>1310.08</v>
      </c>
      <c r="H328" s="18">
        <f t="shared" ref="H328:H391" si="34">IF(C328&lt;&gt;C327,D328,H327+D328)</f>
        <v>-921.64000000000033</v>
      </c>
      <c r="I328" s="18">
        <f t="shared" ref="I328:I391" si="35">IF(C328&lt;&gt;C327,MAX(0,H328),MAX(I327,H328))</f>
        <v>61.56</v>
      </c>
      <c r="J328" s="18">
        <f t="shared" si="31"/>
        <v>983.20000000000027</v>
      </c>
      <c r="K328" s="18">
        <f>MAX(K327,'All Trades'!S327)</f>
        <v>62376.479999999836</v>
      </c>
      <c r="L328" s="18">
        <f>'All Trades'!S327</f>
        <v>60758.839999999822</v>
      </c>
      <c r="M328" s="18">
        <f>MAX(0,K328-(L328+'All Trades'!Q328))</f>
        <v>1687.3600000000151</v>
      </c>
    </row>
    <row r="329" spans="1:13" x14ac:dyDescent="0.25">
      <c r="A329" s="11">
        <f>'All Trades'!A329</f>
        <v>323</v>
      </c>
      <c r="B329" s="29">
        <f>YEAR('All Trades'!B329)</f>
        <v>2022</v>
      </c>
      <c r="C329" s="24">
        <f>DATE(YEAR('All Trades'!B329),MONTH('All Trades'!B329),1)</f>
        <v>44713</v>
      </c>
      <c r="D329" s="18">
        <f>'All Trades'!O329</f>
        <v>-787.44</v>
      </c>
      <c r="E329" s="18">
        <f t="shared" si="32"/>
        <v>13219.48</v>
      </c>
      <c r="F329" s="18">
        <f t="shared" si="33"/>
        <v>15317</v>
      </c>
      <c r="G329" s="18">
        <f t="shared" si="30"/>
        <v>2097.5200000000004</v>
      </c>
      <c r="H329" s="18">
        <f t="shared" si="34"/>
        <v>-1709.0800000000004</v>
      </c>
      <c r="I329" s="18">
        <f t="shared" si="35"/>
        <v>61.56</v>
      </c>
      <c r="J329" s="18">
        <f t="shared" si="31"/>
        <v>1770.6400000000003</v>
      </c>
      <c r="K329" s="18">
        <f>MAX(K328,'All Trades'!S328)</f>
        <v>62376.479999999836</v>
      </c>
      <c r="L329" s="18">
        <f>'All Trades'!S328</f>
        <v>61066.39999999982</v>
      </c>
      <c r="M329" s="18">
        <f>MAX(0,K329-(L329+'All Trades'!Q329))</f>
        <v>2093.8000000000175</v>
      </c>
    </row>
    <row r="330" spans="1:13" x14ac:dyDescent="0.25">
      <c r="A330" s="11">
        <f>'All Trades'!A330</f>
        <v>324</v>
      </c>
      <c r="B330" s="29">
        <f>YEAR('All Trades'!B330)</f>
        <v>2022</v>
      </c>
      <c r="C330" s="24">
        <f>DATE(YEAR('All Trades'!B330),MONTH('All Trades'!B330),1)</f>
        <v>44713</v>
      </c>
      <c r="D330" s="18">
        <f>'All Trades'!O330</f>
        <v>-328.44</v>
      </c>
      <c r="E330" s="18">
        <f t="shared" si="32"/>
        <v>12891.039999999999</v>
      </c>
      <c r="F330" s="18">
        <f t="shared" si="33"/>
        <v>15317</v>
      </c>
      <c r="G330" s="18">
        <f t="shared" si="30"/>
        <v>2425.9600000000009</v>
      </c>
      <c r="H330" s="18">
        <f t="shared" si="34"/>
        <v>-2037.5200000000004</v>
      </c>
      <c r="I330" s="18">
        <f t="shared" si="35"/>
        <v>61.56</v>
      </c>
      <c r="J330" s="18">
        <f t="shared" si="31"/>
        <v>2099.0800000000004</v>
      </c>
      <c r="K330" s="18">
        <f>MAX(K329,'All Trades'!S329)</f>
        <v>62376.479999999836</v>
      </c>
      <c r="L330" s="18">
        <f>'All Trades'!S329</f>
        <v>60278.959999999817</v>
      </c>
      <c r="M330" s="18">
        <f>MAX(0,K330-(L330+'All Trades'!Q330))</f>
        <v>2422.2400000000198</v>
      </c>
    </row>
    <row r="331" spans="1:13" x14ac:dyDescent="0.25">
      <c r="A331" s="11">
        <f>'All Trades'!A331</f>
        <v>325</v>
      </c>
      <c r="B331" s="29">
        <f>YEAR('All Trades'!B331)</f>
        <v>2022</v>
      </c>
      <c r="C331" s="24">
        <f>DATE(YEAR('All Trades'!B331),MONTH('All Trades'!B331),1)</f>
        <v>44713</v>
      </c>
      <c r="D331" s="18">
        <f>'All Trades'!O331</f>
        <v>694.56</v>
      </c>
      <c r="E331" s="18">
        <f t="shared" si="32"/>
        <v>13585.599999999999</v>
      </c>
      <c r="F331" s="18">
        <f t="shared" si="33"/>
        <v>15317</v>
      </c>
      <c r="G331" s="18">
        <f t="shared" si="30"/>
        <v>1731.4000000000015</v>
      </c>
      <c r="H331" s="18">
        <f t="shared" si="34"/>
        <v>-1342.9600000000005</v>
      </c>
      <c r="I331" s="18">
        <f t="shared" si="35"/>
        <v>61.56</v>
      </c>
      <c r="J331" s="18">
        <f t="shared" si="31"/>
        <v>1404.5200000000004</v>
      </c>
      <c r="K331" s="18">
        <f>MAX(K330,'All Trades'!S330)</f>
        <v>62376.479999999836</v>
      </c>
      <c r="L331" s="18">
        <f>'All Trades'!S330</f>
        <v>59950.519999999815</v>
      </c>
      <c r="M331" s="18">
        <f>MAX(0,K331-(L331+'All Trades'!Q331))</f>
        <v>2618.6800000000221</v>
      </c>
    </row>
    <row r="332" spans="1:13" x14ac:dyDescent="0.25">
      <c r="A332" s="11">
        <f>'All Trades'!A332</f>
        <v>326</v>
      </c>
      <c r="B332" s="29">
        <f>YEAR('All Trades'!B332)</f>
        <v>2022</v>
      </c>
      <c r="C332" s="24">
        <f>DATE(YEAR('All Trades'!B332),MONTH('All Trades'!B332),1)</f>
        <v>44713</v>
      </c>
      <c r="D332" s="18">
        <f>'All Trades'!O332</f>
        <v>300.52</v>
      </c>
      <c r="E332" s="18">
        <f t="shared" si="32"/>
        <v>13886.119999999999</v>
      </c>
      <c r="F332" s="18">
        <f t="shared" si="33"/>
        <v>15317</v>
      </c>
      <c r="G332" s="18">
        <f t="shared" si="30"/>
        <v>1430.880000000001</v>
      </c>
      <c r="H332" s="18">
        <f t="shared" si="34"/>
        <v>-1042.4400000000005</v>
      </c>
      <c r="I332" s="18">
        <f t="shared" si="35"/>
        <v>61.56</v>
      </c>
      <c r="J332" s="18">
        <f t="shared" si="31"/>
        <v>1104.0000000000005</v>
      </c>
      <c r="K332" s="18">
        <f>MAX(K331,'All Trades'!S331)</f>
        <v>62376.479999999836</v>
      </c>
      <c r="L332" s="18">
        <f>'All Trades'!S331</f>
        <v>60645.079999999813</v>
      </c>
      <c r="M332" s="18">
        <f>MAX(0,K332-(L332+'All Trades'!Q332))</f>
        <v>2042.6400000000212</v>
      </c>
    </row>
    <row r="333" spans="1:13" x14ac:dyDescent="0.25">
      <c r="A333" s="11">
        <f>'All Trades'!A333</f>
        <v>327</v>
      </c>
      <c r="B333" s="29">
        <f>YEAR('All Trades'!B333)</f>
        <v>2022</v>
      </c>
      <c r="C333" s="24">
        <f>DATE(YEAR('All Trades'!B333),MONTH('All Trades'!B333),1)</f>
        <v>44713</v>
      </c>
      <c r="D333" s="18">
        <f>'All Trades'!O333</f>
        <v>406.56</v>
      </c>
      <c r="E333" s="18">
        <f t="shared" si="32"/>
        <v>14292.679999999998</v>
      </c>
      <c r="F333" s="18">
        <f t="shared" si="33"/>
        <v>15317</v>
      </c>
      <c r="G333" s="18">
        <f t="shared" si="30"/>
        <v>1024.3200000000015</v>
      </c>
      <c r="H333" s="18">
        <f t="shared" si="34"/>
        <v>-635.88000000000056</v>
      </c>
      <c r="I333" s="18">
        <f t="shared" si="35"/>
        <v>61.56</v>
      </c>
      <c r="J333" s="18">
        <f t="shared" si="31"/>
        <v>697.44000000000051</v>
      </c>
      <c r="K333" s="18">
        <f>MAX(K332,'All Trades'!S332)</f>
        <v>62376.479999999836</v>
      </c>
      <c r="L333" s="18">
        <f>'All Trades'!S332</f>
        <v>60945.599999999809</v>
      </c>
      <c r="M333" s="18">
        <f>MAX(0,K333-(L333+'All Trades'!Q333))</f>
        <v>1869.6000000000276</v>
      </c>
    </row>
    <row r="334" spans="1:13" x14ac:dyDescent="0.25">
      <c r="A334" s="11">
        <f>'All Trades'!A334</f>
        <v>328</v>
      </c>
      <c r="B334" s="29">
        <f>YEAR('All Trades'!B334)</f>
        <v>2022</v>
      </c>
      <c r="C334" s="24">
        <f>DATE(YEAR('All Trades'!B334),MONTH('All Trades'!B334),1)</f>
        <v>44713</v>
      </c>
      <c r="D334" s="18">
        <f>'All Trades'!O334</f>
        <v>-1622.4</v>
      </c>
      <c r="E334" s="18">
        <f t="shared" si="32"/>
        <v>12670.279999999999</v>
      </c>
      <c r="F334" s="18">
        <f t="shared" si="33"/>
        <v>15317</v>
      </c>
      <c r="G334" s="18">
        <f t="shared" si="30"/>
        <v>2646.7200000000012</v>
      </c>
      <c r="H334" s="18">
        <f t="shared" si="34"/>
        <v>-2258.2800000000007</v>
      </c>
      <c r="I334" s="18">
        <f t="shared" si="35"/>
        <v>61.56</v>
      </c>
      <c r="J334" s="18">
        <f t="shared" si="31"/>
        <v>2319.8400000000006</v>
      </c>
      <c r="K334" s="18">
        <f>MAX(K333,'All Trades'!S333)</f>
        <v>62376.479999999836</v>
      </c>
      <c r="L334" s="18">
        <f>'All Trades'!S333</f>
        <v>61352.159999999807</v>
      </c>
      <c r="M334" s="18">
        <f>MAX(0,K334-(L334+'All Trades'!Q334))</f>
        <v>2640.5200000000259</v>
      </c>
    </row>
    <row r="335" spans="1:13" x14ac:dyDescent="0.25">
      <c r="A335" s="11">
        <f>'All Trades'!A335</f>
        <v>329</v>
      </c>
      <c r="B335" s="29">
        <f>YEAR('All Trades'!B335)</f>
        <v>2022</v>
      </c>
      <c r="C335" s="24">
        <f>DATE(YEAR('All Trades'!B335),MONTH('All Trades'!B335),1)</f>
        <v>44713</v>
      </c>
      <c r="D335" s="18">
        <f>'All Trades'!O335</f>
        <v>131.52000000000001</v>
      </c>
      <c r="E335" s="18">
        <f t="shared" si="32"/>
        <v>12801.8</v>
      </c>
      <c r="F335" s="18">
        <f t="shared" si="33"/>
        <v>15317</v>
      </c>
      <c r="G335" s="18">
        <f t="shared" si="30"/>
        <v>2515.2000000000007</v>
      </c>
      <c r="H335" s="18">
        <f t="shared" si="34"/>
        <v>-2126.7600000000007</v>
      </c>
      <c r="I335" s="18">
        <f t="shared" si="35"/>
        <v>61.56</v>
      </c>
      <c r="J335" s="18">
        <f t="shared" si="31"/>
        <v>2188.3200000000006</v>
      </c>
      <c r="K335" s="18">
        <f>MAX(K334,'All Trades'!S334)</f>
        <v>62376.479999999836</v>
      </c>
      <c r="L335" s="18">
        <f>'All Trades'!S334</f>
        <v>59729.759999999806</v>
      </c>
      <c r="M335" s="18">
        <f>MAX(0,K335-(L335+'All Trades'!Q335))</f>
        <v>2848.9600000000282</v>
      </c>
    </row>
    <row r="336" spans="1:13" x14ac:dyDescent="0.25">
      <c r="A336" s="11">
        <f>'All Trades'!A336</f>
        <v>330</v>
      </c>
      <c r="B336" s="29">
        <f>YEAR('All Trades'!B336)</f>
        <v>2022</v>
      </c>
      <c r="C336" s="24">
        <f>DATE(YEAR('All Trades'!B336),MONTH('All Trades'!B336),1)</f>
        <v>44743</v>
      </c>
      <c r="D336" s="18">
        <f>'All Trades'!O336</f>
        <v>1174.56</v>
      </c>
      <c r="E336" s="18">
        <f t="shared" si="32"/>
        <v>13976.359999999999</v>
      </c>
      <c r="F336" s="18">
        <f t="shared" si="33"/>
        <v>15317</v>
      </c>
      <c r="G336" s="18">
        <f t="shared" si="30"/>
        <v>1340.6400000000012</v>
      </c>
      <c r="H336" s="18">
        <f t="shared" si="34"/>
        <v>1174.56</v>
      </c>
      <c r="I336" s="18">
        <f t="shared" si="35"/>
        <v>1174.56</v>
      </c>
      <c r="J336" s="18">
        <f t="shared" si="31"/>
        <v>0</v>
      </c>
      <c r="K336" s="18">
        <f>MAX(K335,'All Trades'!S335)</f>
        <v>62376.479999999836</v>
      </c>
      <c r="L336" s="18">
        <f>'All Trades'!S335</f>
        <v>59861.279999999802</v>
      </c>
      <c r="M336" s="18">
        <f>MAX(0,K336-(L336+'All Trades'!Q336))</f>
        <v>2869.9200000000346</v>
      </c>
    </row>
    <row r="337" spans="1:13" x14ac:dyDescent="0.25">
      <c r="A337" s="11">
        <f>'All Trades'!A337</f>
        <v>331</v>
      </c>
      <c r="B337" s="29">
        <f>YEAR('All Trades'!B337)</f>
        <v>2022</v>
      </c>
      <c r="C337" s="24">
        <f>DATE(YEAR('All Trades'!B337),MONTH('All Trades'!B337),1)</f>
        <v>44743</v>
      </c>
      <c r="D337" s="18">
        <f>'All Trades'!O337</f>
        <v>-20.96</v>
      </c>
      <c r="E337" s="18">
        <f t="shared" si="32"/>
        <v>13955.4</v>
      </c>
      <c r="F337" s="18">
        <f t="shared" si="33"/>
        <v>15317</v>
      </c>
      <c r="G337" s="18">
        <f t="shared" si="30"/>
        <v>1361.6000000000004</v>
      </c>
      <c r="H337" s="18">
        <f t="shared" si="34"/>
        <v>1153.5999999999999</v>
      </c>
      <c r="I337" s="18">
        <f t="shared" si="35"/>
        <v>1174.56</v>
      </c>
      <c r="J337" s="18">
        <f t="shared" si="31"/>
        <v>20.960000000000036</v>
      </c>
      <c r="K337" s="18">
        <f>MAX(K336,'All Trades'!S336)</f>
        <v>62376.479999999836</v>
      </c>
      <c r="L337" s="18">
        <f>'All Trades'!S336</f>
        <v>61035.8399999998</v>
      </c>
      <c r="M337" s="18">
        <f>MAX(0,K337-(L337+'All Trades'!Q337))</f>
        <v>1477.120000000039</v>
      </c>
    </row>
    <row r="338" spans="1:13" x14ac:dyDescent="0.25">
      <c r="A338" s="11">
        <f>'All Trades'!A338</f>
        <v>332</v>
      </c>
      <c r="B338" s="29">
        <f>YEAR('All Trades'!B338)</f>
        <v>2022</v>
      </c>
      <c r="C338" s="24">
        <f>DATE(YEAR('All Trades'!B338),MONTH('All Trades'!B338),1)</f>
        <v>44743</v>
      </c>
      <c r="D338" s="18">
        <f>'All Trades'!O338</f>
        <v>-259.48</v>
      </c>
      <c r="E338" s="18">
        <f t="shared" si="32"/>
        <v>13695.92</v>
      </c>
      <c r="F338" s="18">
        <f t="shared" si="33"/>
        <v>15317</v>
      </c>
      <c r="G338" s="18">
        <f t="shared" si="30"/>
        <v>1621.08</v>
      </c>
      <c r="H338" s="18">
        <f t="shared" si="34"/>
        <v>894.11999999999989</v>
      </c>
      <c r="I338" s="18">
        <f t="shared" si="35"/>
        <v>1174.56</v>
      </c>
      <c r="J338" s="18">
        <f t="shared" si="31"/>
        <v>280.44000000000005</v>
      </c>
      <c r="K338" s="18">
        <f>MAX(K337,'All Trades'!S337)</f>
        <v>62376.479999999836</v>
      </c>
      <c r="L338" s="18">
        <f>'All Trades'!S337</f>
        <v>61014.879999999801</v>
      </c>
      <c r="M338" s="18">
        <f>MAX(0,K338-(L338+'All Trades'!Q338))</f>
        <v>1619.8400000000329</v>
      </c>
    </row>
    <row r="339" spans="1:13" x14ac:dyDescent="0.25">
      <c r="A339" s="11">
        <f>'All Trades'!A339</f>
        <v>333</v>
      </c>
      <c r="B339" s="29">
        <f>YEAR('All Trades'!B339)</f>
        <v>2022</v>
      </c>
      <c r="C339" s="24">
        <f>DATE(YEAR('All Trades'!B339),MONTH('All Trades'!B339),1)</f>
        <v>44743</v>
      </c>
      <c r="D339" s="18">
        <f>'All Trades'!O339</f>
        <v>1312.56</v>
      </c>
      <c r="E339" s="18">
        <f t="shared" si="32"/>
        <v>15008.48</v>
      </c>
      <c r="F339" s="18">
        <f t="shared" si="33"/>
        <v>15317</v>
      </c>
      <c r="G339" s="18">
        <f t="shared" si="30"/>
        <v>308.52000000000044</v>
      </c>
      <c r="H339" s="18">
        <f t="shared" si="34"/>
        <v>2206.6799999999998</v>
      </c>
      <c r="I339" s="18">
        <f t="shared" si="35"/>
        <v>2206.6799999999998</v>
      </c>
      <c r="J339" s="18">
        <f t="shared" si="31"/>
        <v>0</v>
      </c>
      <c r="K339" s="18">
        <f>MAX(K338,'All Trades'!S338)</f>
        <v>62376.479999999836</v>
      </c>
      <c r="L339" s="18">
        <f>'All Trades'!S338</f>
        <v>60755.399999999798</v>
      </c>
      <c r="M339" s="18">
        <f>MAX(0,K339-(L339+'All Trades'!Q339))</f>
        <v>1693.8000000000393</v>
      </c>
    </row>
    <row r="340" spans="1:13" x14ac:dyDescent="0.25">
      <c r="A340" s="11">
        <f>'All Trades'!A340</f>
        <v>334</v>
      </c>
      <c r="B340" s="29">
        <f>YEAR('All Trades'!B340)</f>
        <v>2022</v>
      </c>
      <c r="C340" s="24">
        <f>DATE(YEAR('All Trades'!B340),MONTH('All Trades'!B340),1)</f>
        <v>44743</v>
      </c>
      <c r="D340" s="18">
        <f>'All Trades'!O340</f>
        <v>667.04</v>
      </c>
      <c r="E340" s="18">
        <f t="shared" si="32"/>
        <v>15675.52</v>
      </c>
      <c r="F340" s="18">
        <f t="shared" si="33"/>
        <v>15675.52</v>
      </c>
      <c r="G340" s="18">
        <f t="shared" si="30"/>
        <v>0</v>
      </c>
      <c r="H340" s="18">
        <f t="shared" si="34"/>
        <v>2873.72</v>
      </c>
      <c r="I340" s="18">
        <f t="shared" si="35"/>
        <v>2873.72</v>
      </c>
      <c r="J340" s="18">
        <f t="shared" si="31"/>
        <v>0</v>
      </c>
      <c r="K340" s="18">
        <f>MAX(K339,'All Trades'!S339)</f>
        <v>62376.479999999836</v>
      </c>
      <c r="L340" s="18">
        <f>'All Trades'!S339</f>
        <v>62067.959999999795</v>
      </c>
      <c r="M340" s="18">
        <f>MAX(0,K340-(L340+'All Trades'!Q340))</f>
        <v>435.00000000004366</v>
      </c>
    </row>
    <row r="341" spans="1:13" x14ac:dyDescent="0.25">
      <c r="A341" s="11">
        <f>'All Trades'!A341</f>
        <v>335</v>
      </c>
      <c r="B341" s="29">
        <f>YEAR('All Trades'!B341)</f>
        <v>2022</v>
      </c>
      <c r="C341" s="24">
        <f>DATE(YEAR('All Trades'!B341),MONTH('All Trades'!B341),1)</f>
        <v>44743</v>
      </c>
      <c r="D341" s="18">
        <f>'All Trades'!O341</f>
        <v>1867.6</v>
      </c>
      <c r="E341" s="18">
        <f t="shared" si="32"/>
        <v>17543.12</v>
      </c>
      <c r="F341" s="18">
        <f t="shared" si="33"/>
        <v>17543.12</v>
      </c>
      <c r="G341" s="18">
        <f t="shared" si="30"/>
        <v>0</v>
      </c>
      <c r="H341" s="18">
        <f t="shared" si="34"/>
        <v>4741.32</v>
      </c>
      <c r="I341" s="18">
        <f t="shared" si="35"/>
        <v>4741.32</v>
      </c>
      <c r="J341" s="18">
        <f t="shared" si="31"/>
        <v>0</v>
      </c>
      <c r="K341" s="18">
        <f>MAX(K340,'All Trades'!S340)</f>
        <v>62734.999999999796</v>
      </c>
      <c r="L341" s="18">
        <f>'All Trades'!S340</f>
        <v>62734.999999999796</v>
      </c>
      <c r="M341" s="18">
        <f>MAX(0,K341-(L341+'All Trades'!Q341))</f>
        <v>106.19999999999709</v>
      </c>
    </row>
    <row r="342" spans="1:13" x14ac:dyDescent="0.25">
      <c r="A342" s="11">
        <f>'All Trades'!A342</f>
        <v>336</v>
      </c>
      <c r="B342" s="29">
        <f>YEAR('All Trades'!B342)</f>
        <v>2022</v>
      </c>
      <c r="C342" s="24">
        <f>DATE(YEAR('All Trades'!B342),MONTH('All Trades'!B342),1)</f>
        <v>44743</v>
      </c>
      <c r="D342" s="18">
        <f>'All Trades'!O342</f>
        <v>-163.47999999999999</v>
      </c>
      <c r="E342" s="18">
        <f t="shared" si="32"/>
        <v>17379.64</v>
      </c>
      <c r="F342" s="18">
        <f t="shared" si="33"/>
        <v>17543.12</v>
      </c>
      <c r="G342" s="18">
        <f t="shared" si="30"/>
        <v>163.47999999999956</v>
      </c>
      <c r="H342" s="18">
        <f t="shared" si="34"/>
        <v>4577.84</v>
      </c>
      <c r="I342" s="18">
        <f t="shared" si="35"/>
        <v>4741.32</v>
      </c>
      <c r="J342" s="18">
        <f t="shared" si="31"/>
        <v>163.47999999999956</v>
      </c>
      <c r="K342" s="18">
        <f>MAX(K341,'All Trades'!S341)</f>
        <v>64602.599999999795</v>
      </c>
      <c r="L342" s="18">
        <f>'All Trades'!S341</f>
        <v>64602.599999999795</v>
      </c>
      <c r="M342" s="18">
        <f>MAX(0,K342-(L342+'All Trades'!Q342))</f>
        <v>309.23999999999796</v>
      </c>
    </row>
    <row r="343" spans="1:13" x14ac:dyDescent="0.25">
      <c r="A343" s="11">
        <f>'All Trades'!A343</f>
        <v>337</v>
      </c>
      <c r="B343" s="29">
        <f>YEAR('All Trades'!B343)</f>
        <v>2022</v>
      </c>
      <c r="C343" s="24">
        <f>DATE(YEAR('All Trades'!B343),MONTH('All Trades'!B343),1)</f>
        <v>44774</v>
      </c>
      <c r="D343" s="18">
        <f>'All Trades'!O343</f>
        <v>-224.48</v>
      </c>
      <c r="E343" s="18">
        <f t="shared" si="32"/>
        <v>17155.16</v>
      </c>
      <c r="F343" s="18">
        <f t="shared" si="33"/>
        <v>17543.12</v>
      </c>
      <c r="G343" s="18">
        <f t="shared" si="30"/>
        <v>387.95999999999913</v>
      </c>
      <c r="H343" s="18">
        <f t="shared" si="34"/>
        <v>-224.48</v>
      </c>
      <c r="I343" s="18">
        <f t="shared" si="35"/>
        <v>0</v>
      </c>
      <c r="J343" s="18">
        <f t="shared" si="31"/>
        <v>224.48</v>
      </c>
      <c r="K343" s="18">
        <f>MAX(K342,'All Trades'!S342)</f>
        <v>64602.599999999795</v>
      </c>
      <c r="L343" s="18">
        <f>'All Trades'!S342</f>
        <v>64439.119999999792</v>
      </c>
      <c r="M343" s="18">
        <f>MAX(0,K343-(L343+'All Trades'!Q343))</f>
        <v>386.72000000000116</v>
      </c>
    </row>
    <row r="344" spans="1:13" x14ac:dyDescent="0.25">
      <c r="A344" s="11">
        <f>'All Trades'!A344</f>
        <v>338</v>
      </c>
      <c r="B344" s="29">
        <f>YEAR('All Trades'!B344)</f>
        <v>2022</v>
      </c>
      <c r="C344" s="24">
        <f>DATE(YEAR('All Trades'!B344),MONTH('All Trades'!B344),1)</f>
        <v>44774</v>
      </c>
      <c r="D344" s="18">
        <f>'All Trades'!O344</f>
        <v>823.56</v>
      </c>
      <c r="E344" s="18">
        <f t="shared" si="32"/>
        <v>17978.72</v>
      </c>
      <c r="F344" s="18">
        <f t="shared" si="33"/>
        <v>17978.72</v>
      </c>
      <c r="G344" s="18">
        <f t="shared" si="30"/>
        <v>0</v>
      </c>
      <c r="H344" s="18">
        <f t="shared" si="34"/>
        <v>599.07999999999993</v>
      </c>
      <c r="I344" s="18">
        <f t="shared" si="35"/>
        <v>599.07999999999993</v>
      </c>
      <c r="J344" s="18">
        <f t="shared" si="31"/>
        <v>0</v>
      </c>
      <c r="K344" s="18">
        <f>MAX(K343,'All Trades'!S343)</f>
        <v>64602.599999999795</v>
      </c>
      <c r="L344" s="18">
        <f>'All Trades'!S343</f>
        <v>64214.639999999788</v>
      </c>
      <c r="M344" s="18">
        <f>MAX(0,K344-(L344+'All Trades'!Q344))</f>
        <v>1051.6800000000076</v>
      </c>
    </row>
    <row r="345" spans="1:13" x14ac:dyDescent="0.25">
      <c r="A345" s="11">
        <f>'All Trades'!A345</f>
        <v>339</v>
      </c>
      <c r="B345" s="29">
        <f>YEAR('All Trades'!B345)</f>
        <v>2022</v>
      </c>
      <c r="C345" s="24">
        <f>DATE(YEAR('All Trades'!B345),MONTH('All Trades'!B345),1)</f>
        <v>44774</v>
      </c>
      <c r="D345" s="18">
        <f>'All Trades'!O345</f>
        <v>-973.44</v>
      </c>
      <c r="E345" s="18">
        <f t="shared" si="32"/>
        <v>17005.280000000002</v>
      </c>
      <c r="F345" s="18">
        <f t="shared" si="33"/>
        <v>17978.72</v>
      </c>
      <c r="G345" s="18">
        <f t="shared" si="30"/>
        <v>973.43999999999869</v>
      </c>
      <c r="H345" s="18">
        <f t="shared" si="34"/>
        <v>-374.36000000000013</v>
      </c>
      <c r="I345" s="18">
        <f t="shared" si="35"/>
        <v>599.07999999999993</v>
      </c>
      <c r="J345" s="18">
        <f t="shared" si="31"/>
        <v>973.44</v>
      </c>
      <c r="K345" s="18">
        <f>MAX(K344,'All Trades'!S344)</f>
        <v>65038.199999999786</v>
      </c>
      <c r="L345" s="18">
        <f>'All Trades'!S344</f>
        <v>65038.199999999786</v>
      </c>
      <c r="M345" s="18">
        <f>MAX(0,K345-(L345+'All Trades'!Q345))</f>
        <v>969.72000000000116</v>
      </c>
    </row>
    <row r="346" spans="1:13" x14ac:dyDescent="0.25">
      <c r="A346" s="11">
        <f>'All Trades'!A346</f>
        <v>340</v>
      </c>
      <c r="B346" s="29">
        <f>YEAR('All Trades'!B346)</f>
        <v>2022</v>
      </c>
      <c r="C346" s="24">
        <f>DATE(YEAR('All Trades'!B346),MONTH('All Trades'!B346),1)</f>
        <v>44774</v>
      </c>
      <c r="D346" s="18">
        <f>'All Trades'!O346</f>
        <v>-962.4</v>
      </c>
      <c r="E346" s="18">
        <f t="shared" si="32"/>
        <v>16042.880000000003</v>
      </c>
      <c r="F346" s="18">
        <f t="shared" si="33"/>
        <v>17978.72</v>
      </c>
      <c r="G346" s="18">
        <f t="shared" si="30"/>
        <v>1935.8399999999983</v>
      </c>
      <c r="H346" s="18">
        <f t="shared" si="34"/>
        <v>-1336.7600000000002</v>
      </c>
      <c r="I346" s="18">
        <f t="shared" si="35"/>
        <v>599.07999999999993</v>
      </c>
      <c r="J346" s="18">
        <f t="shared" si="31"/>
        <v>1935.8400000000001</v>
      </c>
      <c r="K346" s="18">
        <f>MAX(K345,'All Trades'!S345)</f>
        <v>65038.199999999786</v>
      </c>
      <c r="L346" s="18">
        <f>'All Trades'!S345</f>
        <v>64064.759999999784</v>
      </c>
      <c r="M346" s="18">
        <f>MAX(0,K346-(L346+'All Trades'!Q346))</f>
        <v>2304.6399999999994</v>
      </c>
    </row>
    <row r="347" spans="1:13" x14ac:dyDescent="0.25">
      <c r="A347" s="11">
        <f>'All Trades'!A347</f>
        <v>341</v>
      </c>
      <c r="B347" s="29">
        <f>YEAR('All Trades'!B347)</f>
        <v>2022</v>
      </c>
      <c r="C347" s="24">
        <f>DATE(YEAR('All Trades'!B347),MONTH('All Trades'!B347),1)</f>
        <v>44774</v>
      </c>
      <c r="D347" s="18">
        <f>'All Trades'!O347</f>
        <v>799.56</v>
      </c>
      <c r="E347" s="18">
        <f t="shared" si="32"/>
        <v>16842.440000000002</v>
      </c>
      <c r="F347" s="18">
        <f t="shared" si="33"/>
        <v>17978.72</v>
      </c>
      <c r="G347" s="18">
        <f t="shared" si="30"/>
        <v>1136.2799999999988</v>
      </c>
      <c r="H347" s="18">
        <f t="shared" si="34"/>
        <v>-537.20000000000027</v>
      </c>
      <c r="I347" s="18">
        <f t="shared" si="35"/>
        <v>599.07999999999993</v>
      </c>
      <c r="J347" s="18">
        <f t="shared" si="31"/>
        <v>1136.2800000000002</v>
      </c>
      <c r="K347" s="18">
        <f>MAX(K346,'All Trades'!S346)</f>
        <v>65038.199999999786</v>
      </c>
      <c r="L347" s="18">
        <f>'All Trades'!S346</f>
        <v>63102.359999999782</v>
      </c>
      <c r="M347" s="18">
        <f>MAX(0,K347-(L347+'All Trades'!Q347))</f>
        <v>2896.5600000000049</v>
      </c>
    </row>
    <row r="348" spans="1:13" x14ac:dyDescent="0.25">
      <c r="A348" s="11">
        <f>'All Trades'!A348</f>
        <v>342</v>
      </c>
      <c r="B348" s="29">
        <f>YEAR('All Trades'!B348)</f>
        <v>2022</v>
      </c>
      <c r="C348" s="24">
        <f>DATE(YEAR('All Trades'!B348),MONTH('All Trades'!B348),1)</f>
        <v>44774</v>
      </c>
      <c r="D348" s="18">
        <f>'All Trades'!O348</f>
        <v>867.6</v>
      </c>
      <c r="E348" s="18">
        <f t="shared" si="32"/>
        <v>17710.04</v>
      </c>
      <c r="F348" s="18">
        <f t="shared" si="33"/>
        <v>17978.72</v>
      </c>
      <c r="G348" s="18">
        <f t="shared" si="30"/>
        <v>268.68000000000029</v>
      </c>
      <c r="H348" s="18">
        <f t="shared" si="34"/>
        <v>330.39999999999975</v>
      </c>
      <c r="I348" s="18">
        <f t="shared" si="35"/>
        <v>599.07999999999993</v>
      </c>
      <c r="J348" s="18">
        <f t="shared" si="31"/>
        <v>268.68000000000018</v>
      </c>
      <c r="K348" s="18">
        <f>MAX(K347,'All Trades'!S347)</f>
        <v>65038.199999999786</v>
      </c>
      <c r="L348" s="18">
        <f>'All Trades'!S347</f>
        <v>63901.91999999978</v>
      </c>
      <c r="M348" s="18">
        <f>MAX(0,K348-(L348+'All Trades'!Q348))</f>
        <v>1647.4800000000032</v>
      </c>
    </row>
    <row r="349" spans="1:13" x14ac:dyDescent="0.25">
      <c r="A349" s="11">
        <f>'All Trades'!A349</f>
        <v>343</v>
      </c>
      <c r="B349" s="29">
        <f>YEAR('All Trades'!B349)</f>
        <v>2022</v>
      </c>
      <c r="C349" s="24">
        <f>DATE(YEAR('All Trades'!B349),MONTH('All Trades'!B349),1)</f>
        <v>44774</v>
      </c>
      <c r="D349" s="18">
        <f>'All Trades'!O349</f>
        <v>175.52</v>
      </c>
      <c r="E349" s="18">
        <f t="shared" si="32"/>
        <v>17885.560000000001</v>
      </c>
      <c r="F349" s="18">
        <f t="shared" si="33"/>
        <v>17978.72</v>
      </c>
      <c r="G349" s="18">
        <f t="shared" si="30"/>
        <v>93.159999999999854</v>
      </c>
      <c r="H349" s="18">
        <f t="shared" si="34"/>
        <v>505.91999999999973</v>
      </c>
      <c r="I349" s="18">
        <f t="shared" si="35"/>
        <v>599.07999999999993</v>
      </c>
      <c r="J349" s="18">
        <f t="shared" si="31"/>
        <v>93.160000000000196</v>
      </c>
      <c r="K349" s="18">
        <f>MAX(K348,'All Trades'!S348)</f>
        <v>65038.199999999786</v>
      </c>
      <c r="L349" s="18">
        <f>'All Trades'!S348</f>
        <v>64769.519999999779</v>
      </c>
      <c r="M349" s="18">
        <f>MAX(0,K349-(L349+'All Trades'!Q349))</f>
        <v>279.92000000000553</v>
      </c>
    </row>
    <row r="350" spans="1:13" x14ac:dyDescent="0.25">
      <c r="A350" s="11">
        <f>'All Trades'!A350</f>
        <v>344</v>
      </c>
      <c r="B350" s="29">
        <f>YEAR('All Trades'!B350)</f>
        <v>2022</v>
      </c>
      <c r="C350" s="24">
        <f>DATE(YEAR('All Trades'!B350),MONTH('All Trades'!B350),1)</f>
        <v>44774</v>
      </c>
      <c r="D350" s="18">
        <f>'All Trades'!O350</f>
        <v>947.6</v>
      </c>
      <c r="E350" s="18">
        <f t="shared" si="32"/>
        <v>18833.16</v>
      </c>
      <c r="F350" s="18">
        <f t="shared" si="33"/>
        <v>18833.16</v>
      </c>
      <c r="G350" s="18">
        <f t="shared" si="30"/>
        <v>0</v>
      </c>
      <c r="H350" s="18">
        <f t="shared" si="34"/>
        <v>1453.5199999999998</v>
      </c>
      <c r="I350" s="18">
        <f t="shared" si="35"/>
        <v>1453.5199999999998</v>
      </c>
      <c r="J350" s="18">
        <f t="shared" si="31"/>
        <v>0</v>
      </c>
      <c r="K350" s="18">
        <f>MAX(K349,'All Trades'!S349)</f>
        <v>65038.199999999786</v>
      </c>
      <c r="L350" s="18">
        <f>'All Trades'!S349</f>
        <v>64945.039999999775</v>
      </c>
      <c r="M350" s="18">
        <f>MAX(0,K350-(L350+'All Trades'!Q350))</f>
        <v>484.36000000000786</v>
      </c>
    </row>
    <row r="351" spans="1:13" x14ac:dyDescent="0.25">
      <c r="A351" s="11">
        <f>'All Trades'!A351</f>
        <v>345</v>
      </c>
      <c r="B351" s="29">
        <f>YEAR('All Trades'!B351)</f>
        <v>2022</v>
      </c>
      <c r="C351" s="24">
        <f>DATE(YEAR('All Trades'!B351),MONTH('All Trades'!B351),1)</f>
        <v>44774</v>
      </c>
      <c r="D351" s="18">
        <f>'All Trades'!O351</f>
        <v>1492.6</v>
      </c>
      <c r="E351" s="18">
        <f t="shared" si="32"/>
        <v>20325.759999999998</v>
      </c>
      <c r="F351" s="18">
        <f t="shared" si="33"/>
        <v>20325.759999999998</v>
      </c>
      <c r="G351" s="18">
        <f t="shared" si="30"/>
        <v>0</v>
      </c>
      <c r="H351" s="18">
        <f t="shared" si="34"/>
        <v>2946.12</v>
      </c>
      <c r="I351" s="18">
        <f t="shared" si="35"/>
        <v>2946.12</v>
      </c>
      <c r="J351" s="18">
        <f t="shared" si="31"/>
        <v>0</v>
      </c>
      <c r="K351" s="18">
        <f>MAX(K350,'All Trades'!S350)</f>
        <v>65892.639999999781</v>
      </c>
      <c r="L351" s="18">
        <f>'All Trades'!S350</f>
        <v>65892.639999999781</v>
      </c>
      <c r="M351" s="18">
        <f>MAX(0,K351-(L351+'All Trades'!Q351))</f>
        <v>216.19999999999709</v>
      </c>
    </row>
    <row r="352" spans="1:13" x14ac:dyDescent="0.25">
      <c r="A352" s="11">
        <f>'All Trades'!A352</f>
        <v>346</v>
      </c>
      <c r="B352" s="29">
        <f>YEAR('All Trades'!B352)</f>
        <v>2022</v>
      </c>
      <c r="C352" s="24">
        <f>DATE(YEAR('All Trades'!B352),MONTH('All Trades'!B352),1)</f>
        <v>44774</v>
      </c>
      <c r="D352" s="18">
        <f>'All Trades'!O352</f>
        <v>766.56</v>
      </c>
      <c r="E352" s="18">
        <f t="shared" si="32"/>
        <v>21092.32</v>
      </c>
      <c r="F352" s="18">
        <f t="shared" si="33"/>
        <v>21092.32</v>
      </c>
      <c r="G352" s="18">
        <f t="shared" si="30"/>
        <v>0</v>
      </c>
      <c r="H352" s="18">
        <f t="shared" si="34"/>
        <v>3712.68</v>
      </c>
      <c r="I352" s="18">
        <f t="shared" si="35"/>
        <v>3712.68</v>
      </c>
      <c r="J352" s="18">
        <f t="shared" si="31"/>
        <v>0</v>
      </c>
      <c r="K352" s="18">
        <f>MAX(K351,'All Trades'!S351)</f>
        <v>67385.239999999787</v>
      </c>
      <c r="L352" s="18">
        <f>'All Trades'!S351</f>
        <v>67385.239999999787</v>
      </c>
      <c r="M352" s="18">
        <f>MAX(0,K352-(L352+'All Trades'!Q352))</f>
        <v>210.72000000000116</v>
      </c>
    </row>
    <row r="353" spans="1:13" x14ac:dyDescent="0.25">
      <c r="A353" s="11">
        <f>'All Trades'!A353</f>
        <v>347</v>
      </c>
      <c r="B353" s="29">
        <f>YEAR('All Trades'!B353)</f>
        <v>2022</v>
      </c>
      <c r="C353" s="24">
        <f>DATE(YEAR('All Trades'!B353),MONTH('All Trades'!B353),1)</f>
        <v>44805</v>
      </c>
      <c r="D353" s="18">
        <f>'All Trades'!O353</f>
        <v>-324.48</v>
      </c>
      <c r="E353" s="18">
        <f t="shared" si="32"/>
        <v>20767.84</v>
      </c>
      <c r="F353" s="18">
        <f t="shared" si="33"/>
        <v>21092.32</v>
      </c>
      <c r="G353" s="18">
        <f t="shared" si="30"/>
        <v>324.47999999999956</v>
      </c>
      <c r="H353" s="18">
        <f t="shared" si="34"/>
        <v>-324.48</v>
      </c>
      <c r="I353" s="18">
        <f t="shared" si="35"/>
        <v>0</v>
      </c>
      <c r="J353" s="18">
        <f t="shared" si="31"/>
        <v>324.48</v>
      </c>
      <c r="K353" s="18">
        <f>MAX(K352,'All Trades'!S352)</f>
        <v>68151.799999999785</v>
      </c>
      <c r="L353" s="18">
        <f>'All Trades'!S352</f>
        <v>68151.799999999785</v>
      </c>
      <c r="M353" s="18">
        <f>MAX(0,K353-(L353+'All Trades'!Q353))</f>
        <v>323.24000000000524</v>
      </c>
    </row>
    <row r="354" spans="1:13" x14ac:dyDescent="0.25">
      <c r="A354" s="11">
        <f>'All Trades'!A354</f>
        <v>348</v>
      </c>
      <c r="B354" s="29">
        <f>YEAR('All Trades'!B354)</f>
        <v>2022</v>
      </c>
      <c r="C354" s="24">
        <f>DATE(YEAR('All Trades'!B354),MONTH('All Trades'!B354),1)</f>
        <v>44805</v>
      </c>
      <c r="D354" s="18">
        <f>'All Trades'!O354</f>
        <v>1782.6</v>
      </c>
      <c r="E354" s="18">
        <f t="shared" si="32"/>
        <v>22550.44</v>
      </c>
      <c r="F354" s="18">
        <f t="shared" si="33"/>
        <v>22550.44</v>
      </c>
      <c r="G354" s="18">
        <f t="shared" si="30"/>
        <v>0</v>
      </c>
      <c r="H354" s="18">
        <f t="shared" si="34"/>
        <v>1458.12</v>
      </c>
      <c r="I354" s="18">
        <f t="shared" si="35"/>
        <v>1458.12</v>
      </c>
      <c r="J354" s="18">
        <f t="shared" si="31"/>
        <v>0</v>
      </c>
      <c r="K354" s="18">
        <f>MAX(K353,'All Trades'!S353)</f>
        <v>68151.799999999785</v>
      </c>
      <c r="L354" s="18">
        <f>'All Trades'!S353</f>
        <v>67827.319999999789</v>
      </c>
      <c r="M354" s="18">
        <f>MAX(0,K354-(L354+'All Trades'!Q354))</f>
        <v>660.67999999999302</v>
      </c>
    </row>
    <row r="355" spans="1:13" x14ac:dyDescent="0.25">
      <c r="A355" s="11">
        <f>'All Trades'!A355</f>
        <v>349</v>
      </c>
      <c r="B355" s="29">
        <f>YEAR('All Trades'!B355)</f>
        <v>2022</v>
      </c>
      <c r="C355" s="24">
        <f>DATE(YEAR('All Trades'!B355),MONTH('All Trades'!B355),1)</f>
        <v>44805</v>
      </c>
      <c r="D355" s="18">
        <f>'All Trades'!O355</f>
        <v>1006.56</v>
      </c>
      <c r="E355" s="18">
        <f t="shared" si="32"/>
        <v>23557</v>
      </c>
      <c r="F355" s="18">
        <f t="shared" si="33"/>
        <v>23557</v>
      </c>
      <c r="G355" s="18">
        <f t="shared" si="30"/>
        <v>0</v>
      </c>
      <c r="H355" s="18">
        <f t="shared" si="34"/>
        <v>2464.6799999999998</v>
      </c>
      <c r="I355" s="18">
        <f t="shared" si="35"/>
        <v>2464.6799999999998</v>
      </c>
      <c r="J355" s="18">
        <f t="shared" si="31"/>
        <v>0</v>
      </c>
      <c r="K355" s="18">
        <f>MAX(K354,'All Trades'!S354)</f>
        <v>69609.919999999795</v>
      </c>
      <c r="L355" s="18">
        <f>'All Trades'!S354</f>
        <v>69609.919999999795</v>
      </c>
      <c r="M355" s="18">
        <f>MAX(0,K355-(L355+'All Trades'!Q355))</f>
        <v>321.72000000000116</v>
      </c>
    </row>
    <row r="356" spans="1:13" x14ac:dyDescent="0.25">
      <c r="A356" s="11">
        <f>'All Trades'!A356</f>
        <v>350</v>
      </c>
      <c r="B356" s="29">
        <f>YEAR('All Trades'!B356)</f>
        <v>2022</v>
      </c>
      <c r="C356" s="24">
        <f>DATE(YEAR('All Trades'!B356),MONTH('All Trades'!B356),1)</f>
        <v>44805</v>
      </c>
      <c r="D356" s="18">
        <f>'All Trades'!O356</f>
        <v>1132.5999999999999</v>
      </c>
      <c r="E356" s="18">
        <f t="shared" si="32"/>
        <v>24689.599999999999</v>
      </c>
      <c r="F356" s="18">
        <f t="shared" si="33"/>
        <v>24689.599999999999</v>
      </c>
      <c r="G356" s="18">
        <f t="shared" si="30"/>
        <v>0</v>
      </c>
      <c r="H356" s="18">
        <f t="shared" si="34"/>
        <v>3597.2799999999997</v>
      </c>
      <c r="I356" s="18">
        <f t="shared" si="35"/>
        <v>3597.2799999999997</v>
      </c>
      <c r="J356" s="18">
        <f t="shared" si="31"/>
        <v>0</v>
      </c>
      <c r="K356" s="18">
        <f>MAX(K355,'All Trades'!S355)</f>
        <v>70616.479999999792</v>
      </c>
      <c r="L356" s="18">
        <f>'All Trades'!S355</f>
        <v>70616.479999999792</v>
      </c>
      <c r="M356" s="18">
        <f>MAX(0,K356-(L356+'All Trades'!Q356))</f>
        <v>736.19999999999709</v>
      </c>
    </row>
    <row r="357" spans="1:13" x14ac:dyDescent="0.25">
      <c r="A357" s="11">
        <f>'All Trades'!A357</f>
        <v>351</v>
      </c>
      <c r="B357" s="29">
        <f>YEAR('All Trades'!B357)</f>
        <v>2022</v>
      </c>
      <c r="C357" s="24">
        <f>DATE(YEAR('All Trades'!B357),MONTH('All Trades'!B357),1)</f>
        <v>44805</v>
      </c>
      <c r="D357" s="18">
        <f>'All Trades'!O357</f>
        <v>-1622.4</v>
      </c>
      <c r="E357" s="18">
        <f t="shared" si="32"/>
        <v>23067.199999999997</v>
      </c>
      <c r="F357" s="18">
        <f t="shared" si="33"/>
        <v>24689.599999999999</v>
      </c>
      <c r="G357" s="18">
        <f t="shared" si="30"/>
        <v>1622.4000000000015</v>
      </c>
      <c r="H357" s="18">
        <f t="shared" si="34"/>
        <v>1974.8799999999997</v>
      </c>
      <c r="I357" s="18">
        <f t="shared" si="35"/>
        <v>3597.2799999999997</v>
      </c>
      <c r="J357" s="18">
        <f t="shared" si="31"/>
        <v>1622.4</v>
      </c>
      <c r="K357" s="18">
        <f>MAX(K356,'All Trades'!S356)</f>
        <v>71749.079999999798</v>
      </c>
      <c r="L357" s="18">
        <f>'All Trades'!S356</f>
        <v>71749.079999999798</v>
      </c>
      <c r="M357" s="18">
        <f>MAX(0,K357-(L357+'All Trades'!Q357))</f>
        <v>1616.1999999999971</v>
      </c>
    </row>
    <row r="358" spans="1:13" x14ac:dyDescent="0.25">
      <c r="A358" s="11">
        <f>'All Trades'!A358</f>
        <v>352</v>
      </c>
      <c r="B358" s="29">
        <f>YEAR('All Trades'!B358)</f>
        <v>2022</v>
      </c>
      <c r="C358" s="24">
        <f>DATE(YEAR('All Trades'!B358),MONTH('All Trades'!B358),1)</f>
        <v>44805</v>
      </c>
      <c r="D358" s="18">
        <f>'All Trades'!O358</f>
        <v>601.55999999999995</v>
      </c>
      <c r="E358" s="18">
        <f t="shared" si="32"/>
        <v>23668.76</v>
      </c>
      <c r="F358" s="18">
        <f t="shared" si="33"/>
        <v>24689.599999999999</v>
      </c>
      <c r="G358" s="18">
        <f t="shared" si="30"/>
        <v>1020.8400000000001</v>
      </c>
      <c r="H358" s="18">
        <f t="shared" si="34"/>
        <v>2576.4399999999996</v>
      </c>
      <c r="I358" s="18">
        <f t="shared" si="35"/>
        <v>3597.2799999999997</v>
      </c>
      <c r="J358" s="18">
        <f t="shared" si="31"/>
        <v>1020.8400000000001</v>
      </c>
      <c r="K358" s="18">
        <f>MAX(K357,'All Trades'!S357)</f>
        <v>71749.079999999798</v>
      </c>
      <c r="L358" s="18">
        <f>'All Trades'!S357</f>
        <v>70126.679999999804</v>
      </c>
      <c r="M358" s="18">
        <f>MAX(0,K358-(L358+'All Trades'!Q358))</f>
        <v>1872.1199999999953</v>
      </c>
    </row>
    <row r="359" spans="1:13" x14ac:dyDescent="0.25">
      <c r="A359" s="11">
        <f>'All Trades'!A359</f>
        <v>353</v>
      </c>
      <c r="B359" s="29">
        <f>YEAR('All Trades'!B359)</f>
        <v>2022</v>
      </c>
      <c r="C359" s="24">
        <f>DATE(YEAR('All Trades'!B359),MONTH('All Trades'!B359),1)</f>
        <v>44805</v>
      </c>
      <c r="D359" s="18">
        <f>'All Trades'!O359</f>
        <v>850.56</v>
      </c>
      <c r="E359" s="18">
        <f t="shared" si="32"/>
        <v>24519.32</v>
      </c>
      <c r="F359" s="18">
        <f t="shared" si="33"/>
        <v>24689.599999999999</v>
      </c>
      <c r="G359" s="18">
        <f t="shared" si="30"/>
        <v>170.27999999999884</v>
      </c>
      <c r="H359" s="18">
        <f t="shared" si="34"/>
        <v>3426.9999999999995</v>
      </c>
      <c r="I359" s="18">
        <f t="shared" si="35"/>
        <v>3597.2799999999997</v>
      </c>
      <c r="J359" s="18">
        <f t="shared" si="31"/>
        <v>170.2800000000002</v>
      </c>
      <c r="K359" s="18">
        <f>MAX(K358,'All Trades'!S358)</f>
        <v>71749.079999999798</v>
      </c>
      <c r="L359" s="18">
        <f>'All Trades'!S358</f>
        <v>70728.239999999802</v>
      </c>
      <c r="M359" s="18">
        <f>MAX(0,K359-(L359+'All Trades'!Q359))</f>
        <v>1396.5599999999977</v>
      </c>
    </row>
    <row r="360" spans="1:13" x14ac:dyDescent="0.25">
      <c r="A360" s="11">
        <f>'All Trades'!A360</f>
        <v>354</v>
      </c>
      <c r="B360" s="29">
        <f>YEAR('All Trades'!B360)</f>
        <v>2022</v>
      </c>
      <c r="C360" s="24">
        <f>DATE(YEAR('All Trades'!B360),MONTH('All Trades'!B360),1)</f>
        <v>44805</v>
      </c>
      <c r="D360" s="18">
        <f>'All Trades'!O360</f>
        <v>599.04</v>
      </c>
      <c r="E360" s="18">
        <f t="shared" si="32"/>
        <v>25118.36</v>
      </c>
      <c r="F360" s="18">
        <f t="shared" si="33"/>
        <v>25118.36</v>
      </c>
      <c r="G360" s="18">
        <f t="shared" si="30"/>
        <v>0</v>
      </c>
      <c r="H360" s="18">
        <f t="shared" si="34"/>
        <v>4026.0399999999995</v>
      </c>
      <c r="I360" s="18">
        <f t="shared" si="35"/>
        <v>4026.0399999999995</v>
      </c>
      <c r="J360" s="18">
        <f t="shared" si="31"/>
        <v>0</v>
      </c>
      <c r="K360" s="18">
        <f>MAX(K359,'All Trades'!S359)</f>
        <v>71749.079999999798</v>
      </c>
      <c r="L360" s="18">
        <f>'All Trades'!S359</f>
        <v>71578.799999999799</v>
      </c>
      <c r="M360" s="18">
        <f>MAX(0,K360-(L360+'All Trades'!Q360))</f>
        <v>438.75999999999476</v>
      </c>
    </row>
    <row r="361" spans="1:13" x14ac:dyDescent="0.25">
      <c r="A361" s="11">
        <f>'All Trades'!A361</f>
        <v>355</v>
      </c>
      <c r="B361" s="29">
        <f>YEAR('All Trades'!B361)</f>
        <v>2022</v>
      </c>
      <c r="C361" s="24">
        <f>DATE(YEAR('All Trades'!B361),MONTH('All Trades'!B361),1)</f>
        <v>44805</v>
      </c>
      <c r="D361" s="18">
        <f>'All Trades'!O361</f>
        <v>346.56</v>
      </c>
      <c r="E361" s="18">
        <f t="shared" si="32"/>
        <v>25464.920000000002</v>
      </c>
      <c r="F361" s="18">
        <f t="shared" si="33"/>
        <v>25464.920000000002</v>
      </c>
      <c r="G361" s="18">
        <f t="shared" si="30"/>
        <v>0</v>
      </c>
      <c r="H361" s="18">
        <f t="shared" si="34"/>
        <v>4372.5999999999995</v>
      </c>
      <c r="I361" s="18">
        <f t="shared" si="35"/>
        <v>4372.5999999999995</v>
      </c>
      <c r="J361" s="18">
        <f t="shared" si="31"/>
        <v>0</v>
      </c>
      <c r="K361" s="18">
        <f>MAX(K360,'All Trades'!S360)</f>
        <v>72177.839999999793</v>
      </c>
      <c r="L361" s="18">
        <f>'All Trades'!S360</f>
        <v>72177.839999999793</v>
      </c>
      <c r="M361" s="18">
        <f>MAX(0,K361-(L361+'All Trades'!Q361))</f>
        <v>231.72000000000116</v>
      </c>
    </row>
    <row r="362" spans="1:13" x14ac:dyDescent="0.25">
      <c r="A362" s="11">
        <f>'All Trades'!A362</f>
        <v>356</v>
      </c>
      <c r="B362" s="29">
        <f>YEAR('All Trades'!B362)</f>
        <v>2022</v>
      </c>
      <c r="C362" s="24">
        <f>DATE(YEAR('All Trades'!B362),MONTH('All Trades'!B362),1)</f>
        <v>44805</v>
      </c>
      <c r="D362" s="18">
        <f>'All Trades'!O362</f>
        <v>178.52</v>
      </c>
      <c r="E362" s="18">
        <f t="shared" si="32"/>
        <v>25643.440000000002</v>
      </c>
      <c r="F362" s="18">
        <f t="shared" si="33"/>
        <v>25643.440000000002</v>
      </c>
      <c r="G362" s="18">
        <f t="shared" si="30"/>
        <v>0</v>
      </c>
      <c r="H362" s="18">
        <f t="shared" si="34"/>
        <v>4551.12</v>
      </c>
      <c r="I362" s="18">
        <f t="shared" si="35"/>
        <v>4551.12</v>
      </c>
      <c r="J362" s="18">
        <f t="shared" si="31"/>
        <v>0</v>
      </c>
      <c r="K362" s="18">
        <f>MAX(K361,'All Trades'!S361)</f>
        <v>72524.39999999979</v>
      </c>
      <c r="L362" s="18">
        <f>'All Trades'!S361</f>
        <v>72524.39999999979</v>
      </c>
      <c r="M362" s="18">
        <f>MAX(0,K362-(L362+'All Trades'!Q362))</f>
        <v>72.240000000005239</v>
      </c>
    </row>
    <row r="363" spans="1:13" x14ac:dyDescent="0.25">
      <c r="A363" s="11">
        <f>'All Trades'!A363</f>
        <v>357</v>
      </c>
      <c r="B363" s="29">
        <f>YEAR('All Trades'!B363)</f>
        <v>2022</v>
      </c>
      <c r="C363" s="24">
        <f>DATE(YEAR('All Trades'!B363),MONTH('All Trades'!B363),1)</f>
        <v>44805</v>
      </c>
      <c r="D363" s="18">
        <f>'All Trades'!O363</f>
        <v>1132.56</v>
      </c>
      <c r="E363" s="18">
        <f t="shared" si="32"/>
        <v>26776.000000000004</v>
      </c>
      <c r="F363" s="18">
        <f t="shared" si="33"/>
        <v>26776.000000000004</v>
      </c>
      <c r="G363" s="18">
        <f t="shared" si="30"/>
        <v>0</v>
      </c>
      <c r="H363" s="18">
        <f t="shared" si="34"/>
        <v>5683.68</v>
      </c>
      <c r="I363" s="18">
        <f t="shared" si="35"/>
        <v>5683.68</v>
      </c>
      <c r="J363" s="18">
        <f t="shared" si="31"/>
        <v>0</v>
      </c>
      <c r="K363" s="18">
        <f>MAX(K362,'All Trades'!S362)</f>
        <v>72702.919999999795</v>
      </c>
      <c r="L363" s="18">
        <f>'All Trades'!S362</f>
        <v>72702.919999999795</v>
      </c>
      <c r="M363" s="18">
        <f>MAX(0,K363-(L363+'All Trades'!Q363))</f>
        <v>873.72000000000116</v>
      </c>
    </row>
    <row r="364" spans="1:13" x14ac:dyDescent="0.25">
      <c r="A364" s="11">
        <f>'All Trades'!A364</f>
        <v>358</v>
      </c>
      <c r="B364" s="29">
        <f>YEAR('All Trades'!B364)</f>
        <v>2022</v>
      </c>
      <c r="C364" s="24">
        <f>DATE(YEAR('All Trades'!B364),MONTH('All Trades'!B364),1)</f>
        <v>44805</v>
      </c>
      <c r="D364" s="18">
        <f>'All Trades'!O364</f>
        <v>-230.48</v>
      </c>
      <c r="E364" s="18">
        <f t="shared" si="32"/>
        <v>26545.520000000004</v>
      </c>
      <c r="F364" s="18">
        <f t="shared" si="33"/>
        <v>26776.000000000004</v>
      </c>
      <c r="G364" s="18">
        <f t="shared" si="30"/>
        <v>230.47999999999956</v>
      </c>
      <c r="H364" s="18">
        <f t="shared" si="34"/>
        <v>5453.2000000000007</v>
      </c>
      <c r="I364" s="18">
        <f t="shared" si="35"/>
        <v>5683.68</v>
      </c>
      <c r="J364" s="18">
        <f t="shared" si="31"/>
        <v>230.47999999999956</v>
      </c>
      <c r="K364" s="18">
        <f>MAX(K363,'All Trades'!S363)</f>
        <v>73835.479999999792</v>
      </c>
      <c r="L364" s="18">
        <f>'All Trades'!S363</f>
        <v>73835.479999999792</v>
      </c>
      <c r="M364" s="18">
        <f>MAX(0,K364-(L364+'All Trades'!Q364))</f>
        <v>232.24000000000524</v>
      </c>
    </row>
    <row r="365" spans="1:13" x14ac:dyDescent="0.25">
      <c r="A365" s="11">
        <f>'All Trades'!A365</f>
        <v>359</v>
      </c>
      <c r="B365" s="29">
        <f>YEAR('All Trades'!B365)</f>
        <v>2022</v>
      </c>
      <c r="C365" s="24">
        <f>DATE(YEAR('All Trades'!B365),MONTH('All Trades'!B365),1)</f>
        <v>44805</v>
      </c>
      <c r="D365" s="18">
        <f>'All Trades'!O365</f>
        <v>7.52</v>
      </c>
      <c r="E365" s="18">
        <f t="shared" si="32"/>
        <v>26553.040000000005</v>
      </c>
      <c r="F365" s="18">
        <f t="shared" si="33"/>
        <v>26776.000000000004</v>
      </c>
      <c r="G365" s="18">
        <f t="shared" si="30"/>
        <v>222.95999999999913</v>
      </c>
      <c r="H365" s="18">
        <f t="shared" si="34"/>
        <v>5460.7200000000012</v>
      </c>
      <c r="I365" s="18">
        <f t="shared" si="35"/>
        <v>5683.68</v>
      </c>
      <c r="J365" s="18">
        <f t="shared" si="31"/>
        <v>222.95999999999913</v>
      </c>
      <c r="K365" s="18">
        <f>MAX(K364,'All Trades'!S364)</f>
        <v>73835.479999999792</v>
      </c>
      <c r="L365" s="18">
        <f>'All Trades'!S364</f>
        <v>73604.999999999796</v>
      </c>
      <c r="M365" s="18">
        <f>MAX(0,K365-(L365+'All Trades'!Q365))</f>
        <v>389.72000000000116</v>
      </c>
    </row>
    <row r="366" spans="1:13" x14ac:dyDescent="0.25">
      <c r="A366" s="11">
        <f>'All Trades'!A366</f>
        <v>360</v>
      </c>
      <c r="B366" s="29">
        <f>YEAR('All Trades'!B366)</f>
        <v>2022</v>
      </c>
      <c r="C366" s="24">
        <f>DATE(YEAR('All Trades'!B366),MONTH('All Trades'!B366),1)</f>
        <v>44835</v>
      </c>
      <c r="D366" s="18">
        <f>'All Trades'!O366</f>
        <v>-541.44000000000005</v>
      </c>
      <c r="E366" s="18">
        <f t="shared" si="32"/>
        <v>26011.600000000006</v>
      </c>
      <c r="F366" s="18">
        <f t="shared" si="33"/>
        <v>26776.000000000004</v>
      </c>
      <c r="G366" s="18">
        <f t="shared" si="30"/>
        <v>764.39999999999782</v>
      </c>
      <c r="H366" s="18">
        <f t="shared" si="34"/>
        <v>-541.44000000000005</v>
      </c>
      <c r="I366" s="18">
        <f t="shared" si="35"/>
        <v>0</v>
      </c>
      <c r="J366" s="18">
        <f t="shared" si="31"/>
        <v>541.44000000000005</v>
      </c>
      <c r="K366" s="18">
        <f>MAX(K365,'All Trades'!S365)</f>
        <v>73835.479999999792</v>
      </c>
      <c r="L366" s="18">
        <f>'All Trades'!S365</f>
        <v>73612.5199999998</v>
      </c>
      <c r="M366" s="18">
        <f>MAX(0,K366-(L366+'All Trades'!Q366))</f>
        <v>760.67999999999302</v>
      </c>
    </row>
    <row r="367" spans="1:13" x14ac:dyDescent="0.25">
      <c r="A367" s="11">
        <f>'All Trades'!A367</f>
        <v>361</v>
      </c>
      <c r="B367" s="29">
        <f>YEAR('All Trades'!B367)</f>
        <v>2022</v>
      </c>
      <c r="C367" s="24">
        <f>DATE(YEAR('All Trades'!B367),MONTH('All Trades'!B367),1)</f>
        <v>44835</v>
      </c>
      <c r="D367" s="18">
        <f>'All Trades'!O367</f>
        <v>10.56</v>
      </c>
      <c r="E367" s="18">
        <f t="shared" si="32"/>
        <v>26022.160000000007</v>
      </c>
      <c r="F367" s="18">
        <f t="shared" si="33"/>
        <v>26776.000000000004</v>
      </c>
      <c r="G367" s="18">
        <f t="shared" si="30"/>
        <v>753.83999999999651</v>
      </c>
      <c r="H367" s="18">
        <f t="shared" si="34"/>
        <v>-530.88000000000011</v>
      </c>
      <c r="I367" s="18">
        <f t="shared" si="35"/>
        <v>0</v>
      </c>
      <c r="J367" s="18">
        <f t="shared" si="31"/>
        <v>530.88000000000011</v>
      </c>
      <c r="K367" s="18">
        <f>MAX(K366,'All Trades'!S366)</f>
        <v>73835.479999999792</v>
      </c>
      <c r="L367" s="18">
        <f>'All Trades'!S366</f>
        <v>73071.079999999798</v>
      </c>
      <c r="M367" s="18">
        <f>MAX(0,K367-(L367+'All Trades'!Q367))</f>
        <v>864.11999999999534</v>
      </c>
    </row>
    <row r="368" spans="1:13" x14ac:dyDescent="0.25">
      <c r="A368" s="11">
        <f>'All Trades'!A368</f>
        <v>362</v>
      </c>
      <c r="B368" s="29">
        <f>YEAR('All Trades'!B368)</f>
        <v>2022</v>
      </c>
      <c r="C368" s="24">
        <f>DATE(YEAR('All Trades'!B368),MONTH('All Trades'!B368),1)</f>
        <v>44835</v>
      </c>
      <c r="D368" s="18">
        <f>'All Trades'!O368</f>
        <v>253.04</v>
      </c>
      <c r="E368" s="18">
        <f t="shared" si="32"/>
        <v>26275.200000000008</v>
      </c>
      <c r="F368" s="18">
        <f t="shared" si="33"/>
        <v>26776.000000000004</v>
      </c>
      <c r="G368" s="18">
        <f t="shared" si="30"/>
        <v>500.79999999999563</v>
      </c>
      <c r="H368" s="18">
        <f t="shared" si="34"/>
        <v>-277.84000000000015</v>
      </c>
      <c r="I368" s="18">
        <f t="shared" si="35"/>
        <v>0</v>
      </c>
      <c r="J368" s="18">
        <f t="shared" si="31"/>
        <v>277.84000000000015</v>
      </c>
      <c r="K368" s="18">
        <f>MAX(K367,'All Trades'!S367)</f>
        <v>73835.479999999792</v>
      </c>
      <c r="L368" s="18">
        <f>'All Trades'!S367</f>
        <v>73081.639999999796</v>
      </c>
      <c r="M368" s="18">
        <f>MAX(0,K368-(L368+'All Trades'!Q368))</f>
        <v>984.31999999999243</v>
      </c>
    </row>
    <row r="369" spans="1:13" x14ac:dyDescent="0.25">
      <c r="A369" s="11">
        <f>'All Trades'!A369</f>
        <v>363</v>
      </c>
      <c r="B369" s="29">
        <f>YEAR('All Trades'!B369)</f>
        <v>2022</v>
      </c>
      <c r="C369" s="24">
        <f>DATE(YEAR('All Trades'!B369),MONTH('All Trades'!B369),1)</f>
        <v>44835</v>
      </c>
      <c r="D369" s="18">
        <f>'All Trades'!O369</f>
        <v>677.04</v>
      </c>
      <c r="E369" s="18">
        <f t="shared" si="32"/>
        <v>26952.240000000009</v>
      </c>
      <c r="F369" s="18">
        <f t="shared" si="33"/>
        <v>26952.240000000009</v>
      </c>
      <c r="G369" s="18">
        <f t="shared" si="30"/>
        <v>0</v>
      </c>
      <c r="H369" s="18">
        <f t="shared" si="34"/>
        <v>399.19999999999982</v>
      </c>
      <c r="I369" s="18">
        <f t="shared" si="35"/>
        <v>399.19999999999982</v>
      </c>
      <c r="J369" s="18">
        <f t="shared" si="31"/>
        <v>0</v>
      </c>
      <c r="K369" s="18">
        <f>MAX(K368,'All Trades'!S368)</f>
        <v>73835.479999999792</v>
      </c>
      <c r="L369" s="18">
        <f>'All Trades'!S368</f>
        <v>73334.679999999789</v>
      </c>
      <c r="M369" s="18">
        <f>MAX(0,K369-(L369+'All Trades'!Q369))</f>
        <v>557.27999999999884</v>
      </c>
    </row>
    <row r="370" spans="1:13" x14ac:dyDescent="0.25">
      <c r="A370" s="11">
        <f>'All Trades'!A370</f>
        <v>364</v>
      </c>
      <c r="B370" s="29">
        <f>YEAR('All Trades'!B370)</f>
        <v>2022</v>
      </c>
      <c r="C370" s="24">
        <f>DATE(YEAR('All Trades'!B370),MONTH('All Trades'!B370),1)</f>
        <v>44835</v>
      </c>
      <c r="D370" s="18">
        <f>'All Trades'!O370</f>
        <v>-973.44</v>
      </c>
      <c r="E370" s="18">
        <f t="shared" si="32"/>
        <v>25978.80000000001</v>
      </c>
      <c r="F370" s="18">
        <f t="shared" si="33"/>
        <v>26952.240000000009</v>
      </c>
      <c r="G370" s="18">
        <f t="shared" si="30"/>
        <v>973.43999999999869</v>
      </c>
      <c r="H370" s="18">
        <f t="shared" si="34"/>
        <v>-574.24000000000024</v>
      </c>
      <c r="I370" s="18">
        <f t="shared" si="35"/>
        <v>399.19999999999982</v>
      </c>
      <c r="J370" s="18">
        <f t="shared" si="31"/>
        <v>973.44</v>
      </c>
      <c r="K370" s="18">
        <f>MAX(K369,'All Trades'!S369)</f>
        <v>74011.719999999783</v>
      </c>
      <c r="L370" s="18">
        <f>'All Trades'!S369</f>
        <v>74011.719999999783</v>
      </c>
      <c r="M370" s="18">
        <f>MAX(0,K370-(L370+'All Trades'!Q370))</f>
        <v>969.72000000000116</v>
      </c>
    </row>
    <row r="371" spans="1:13" x14ac:dyDescent="0.25">
      <c r="A371" s="11">
        <f>'All Trades'!A371</f>
        <v>365</v>
      </c>
      <c r="B371" s="29">
        <f>YEAR('All Trades'!B371)</f>
        <v>2022</v>
      </c>
      <c r="C371" s="24">
        <f>DATE(YEAR('All Trades'!B371),MONTH('All Trades'!B371),1)</f>
        <v>44835</v>
      </c>
      <c r="D371" s="18">
        <f>'All Trades'!O371</f>
        <v>-973.44</v>
      </c>
      <c r="E371" s="18">
        <f t="shared" si="32"/>
        <v>25005.360000000011</v>
      </c>
      <c r="F371" s="18">
        <f t="shared" si="33"/>
        <v>26952.240000000009</v>
      </c>
      <c r="G371" s="18">
        <f t="shared" si="30"/>
        <v>1946.8799999999974</v>
      </c>
      <c r="H371" s="18">
        <f t="shared" si="34"/>
        <v>-1547.6800000000003</v>
      </c>
      <c r="I371" s="18">
        <f t="shared" si="35"/>
        <v>399.19999999999982</v>
      </c>
      <c r="J371" s="18">
        <f t="shared" si="31"/>
        <v>1946.88</v>
      </c>
      <c r="K371" s="18">
        <f>MAX(K370,'All Trades'!S370)</f>
        <v>74011.719999999783</v>
      </c>
      <c r="L371" s="18">
        <f>'All Trades'!S370</f>
        <v>73038.279999999781</v>
      </c>
      <c r="M371" s="18">
        <f>MAX(0,K371-(L371+'All Trades'!Q371))</f>
        <v>1943.1600000000035</v>
      </c>
    </row>
    <row r="372" spans="1:13" x14ac:dyDescent="0.25">
      <c r="A372" s="11">
        <f>'All Trades'!A372</f>
        <v>366</v>
      </c>
      <c r="B372" s="29">
        <f>YEAR('All Trades'!B372)</f>
        <v>2022</v>
      </c>
      <c r="C372" s="24">
        <f>DATE(YEAR('All Trades'!B372),MONTH('All Trades'!B372),1)</f>
        <v>44835</v>
      </c>
      <c r="D372" s="18">
        <f>'All Trades'!O372</f>
        <v>-973.44</v>
      </c>
      <c r="E372" s="18">
        <f t="shared" si="32"/>
        <v>24031.920000000013</v>
      </c>
      <c r="F372" s="18">
        <f t="shared" si="33"/>
        <v>26952.240000000009</v>
      </c>
      <c r="G372" s="18">
        <f t="shared" si="30"/>
        <v>2920.3199999999961</v>
      </c>
      <c r="H372" s="18">
        <f t="shared" si="34"/>
        <v>-2521.1200000000003</v>
      </c>
      <c r="I372" s="18">
        <f t="shared" si="35"/>
        <v>399.19999999999982</v>
      </c>
      <c r="J372" s="18">
        <f t="shared" si="31"/>
        <v>2920.32</v>
      </c>
      <c r="K372" s="18">
        <f>MAX(K371,'All Trades'!S371)</f>
        <v>74011.719999999783</v>
      </c>
      <c r="L372" s="18">
        <f>'All Trades'!S371</f>
        <v>72064.839999999778</v>
      </c>
      <c r="M372" s="18">
        <f>MAX(0,K372-(L372+'All Trades'!Q372))</f>
        <v>2916.6000000000058</v>
      </c>
    </row>
    <row r="373" spans="1:13" x14ac:dyDescent="0.25">
      <c r="A373" s="11">
        <f>'All Trades'!A373</f>
        <v>367</v>
      </c>
      <c r="B373" s="29">
        <f>YEAR('All Trades'!B373)</f>
        <v>2022</v>
      </c>
      <c r="C373" s="24">
        <f>DATE(YEAR('All Trades'!B373),MONTH('All Trades'!B373),1)</f>
        <v>44835</v>
      </c>
      <c r="D373" s="18">
        <f>'All Trades'!O373</f>
        <v>688.56</v>
      </c>
      <c r="E373" s="18">
        <f t="shared" si="32"/>
        <v>24720.480000000014</v>
      </c>
      <c r="F373" s="18">
        <f t="shared" si="33"/>
        <v>26952.240000000009</v>
      </c>
      <c r="G373" s="18">
        <f t="shared" si="30"/>
        <v>2231.7599999999948</v>
      </c>
      <c r="H373" s="18">
        <f t="shared" si="34"/>
        <v>-1832.5600000000004</v>
      </c>
      <c r="I373" s="18">
        <f t="shared" si="35"/>
        <v>399.19999999999982</v>
      </c>
      <c r="J373" s="18">
        <f t="shared" si="31"/>
        <v>2231.7600000000002</v>
      </c>
      <c r="K373" s="18">
        <f>MAX(K372,'All Trades'!S372)</f>
        <v>74011.719999999783</v>
      </c>
      <c r="L373" s="18">
        <f>'All Trades'!S372</f>
        <v>71091.399999999776</v>
      </c>
      <c r="M373" s="18">
        <f>MAX(0,K373-(L373+'All Trades'!Q373))</f>
        <v>3326.0400000000081</v>
      </c>
    </row>
    <row r="374" spans="1:13" x14ac:dyDescent="0.25">
      <c r="A374" s="11">
        <f>'All Trades'!A374</f>
        <v>368</v>
      </c>
      <c r="B374" s="29">
        <f>YEAR('All Trades'!B374)</f>
        <v>2022</v>
      </c>
      <c r="C374" s="24">
        <f>DATE(YEAR('All Trades'!B374),MONTH('All Trades'!B374),1)</f>
        <v>44835</v>
      </c>
      <c r="D374" s="18">
        <f>'All Trades'!O374</f>
        <v>-973.44</v>
      </c>
      <c r="E374" s="18">
        <f t="shared" si="32"/>
        <v>23747.040000000015</v>
      </c>
      <c r="F374" s="18">
        <f t="shared" si="33"/>
        <v>26952.240000000009</v>
      </c>
      <c r="G374" s="18">
        <f t="shared" si="30"/>
        <v>3205.1999999999935</v>
      </c>
      <c r="H374" s="18">
        <f t="shared" si="34"/>
        <v>-2806.0000000000005</v>
      </c>
      <c r="I374" s="18">
        <f t="shared" si="35"/>
        <v>399.19999999999982</v>
      </c>
      <c r="J374" s="18">
        <f t="shared" si="31"/>
        <v>3205.2000000000003</v>
      </c>
      <c r="K374" s="18">
        <f>MAX(K373,'All Trades'!S373)</f>
        <v>74011.719999999783</v>
      </c>
      <c r="L374" s="18">
        <f>'All Trades'!S373</f>
        <v>71779.959999999774</v>
      </c>
      <c r="M374" s="18">
        <f>MAX(0,K374-(L374+'All Trades'!Q374))</f>
        <v>3201.4800000000105</v>
      </c>
    </row>
    <row r="375" spans="1:13" x14ac:dyDescent="0.25">
      <c r="A375" s="11">
        <f>'All Trades'!A375</f>
        <v>369</v>
      </c>
      <c r="B375" s="29">
        <f>YEAR('All Trades'!B375)</f>
        <v>2022</v>
      </c>
      <c r="C375" s="24">
        <f>DATE(YEAR('All Trades'!B375),MONTH('All Trades'!B375),1)</f>
        <v>44835</v>
      </c>
      <c r="D375" s="18">
        <f>'All Trades'!O375</f>
        <v>55.56</v>
      </c>
      <c r="E375" s="18">
        <f t="shared" si="32"/>
        <v>23802.600000000017</v>
      </c>
      <c r="F375" s="18">
        <f t="shared" si="33"/>
        <v>26952.240000000009</v>
      </c>
      <c r="G375" s="18">
        <f t="shared" si="30"/>
        <v>3149.6399999999921</v>
      </c>
      <c r="H375" s="18">
        <f t="shared" si="34"/>
        <v>-2750.4400000000005</v>
      </c>
      <c r="I375" s="18">
        <f t="shared" si="35"/>
        <v>399.19999999999982</v>
      </c>
      <c r="J375" s="18">
        <f t="shared" si="31"/>
        <v>3149.6400000000003</v>
      </c>
      <c r="K375" s="18">
        <f>MAX(K374,'All Trades'!S374)</f>
        <v>74011.719999999783</v>
      </c>
      <c r="L375" s="18">
        <f>'All Trades'!S374</f>
        <v>70806.519999999771</v>
      </c>
      <c r="M375" s="18">
        <f>MAX(0,K375-(L375+'All Trades'!Q375))</f>
        <v>3481.9200000000128</v>
      </c>
    </row>
    <row r="376" spans="1:13" x14ac:dyDescent="0.25">
      <c r="A376" s="11">
        <f>'All Trades'!A376</f>
        <v>370</v>
      </c>
      <c r="B376" s="29">
        <f>YEAR('All Trades'!B376)</f>
        <v>2022</v>
      </c>
      <c r="C376" s="24">
        <f>DATE(YEAR('All Trades'!B376),MONTH('All Trades'!B376),1)</f>
        <v>44835</v>
      </c>
      <c r="D376" s="18">
        <f>'All Trades'!O376</f>
        <v>-973.44</v>
      </c>
      <c r="E376" s="18">
        <f t="shared" si="32"/>
        <v>22829.160000000018</v>
      </c>
      <c r="F376" s="18">
        <f t="shared" si="33"/>
        <v>26952.240000000009</v>
      </c>
      <c r="G376" s="18">
        <f t="shared" si="30"/>
        <v>4123.0799999999908</v>
      </c>
      <c r="H376" s="18">
        <f t="shared" si="34"/>
        <v>-3723.8800000000006</v>
      </c>
      <c r="I376" s="18">
        <f t="shared" si="35"/>
        <v>399.19999999999982</v>
      </c>
      <c r="J376" s="18">
        <f t="shared" si="31"/>
        <v>4123.08</v>
      </c>
      <c r="K376" s="18">
        <f>MAX(K375,'All Trades'!S375)</f>
        <v>74011.719999999783</v>
      </c>
      <c r="L376" s="18">
        <f>'All Trades'!S375</f>
        <v>70862.079999999769</v>
      </c>
      <c r="M376" s="18">
        <f>MAX(0,K376-(L376+'All Trades'!Q376))</f>
        <v>4119.3600000000151</v>
      </c>
    </row>
    <row r="377" spans="1:13" x14ac:dyDescent="0.25">
      <c r="A377" s="11">
        <f>'All Trades'!A377</f>
        <v>371</v>
      </c>
      <c r="B377" s="29">
        <f>YEAR('All Trades'!B377)</f>
        <v>2022</v>
      </c>
      <c r="C377" s="24">
        <f>DATE(YEAR('All Trades'!B377),MONTH('All Trades'!B377),1)</f>
        <v>44866</v>
      </c>
      <c r="D377" s="18">
        <f>'All Trades'!O377</f>
        <v>1588.56</v>
      </c>
      <c r="E377" s="18">
        <f t="shared" si="32"/>
        <v>24417.720000000019</v>
      </c>
      <c r="F377" s="18">
        <f t="shared" si="33"/>
        <v>26952.240000000009</v>
      </c>
      <c r="G377" s="18">
        <f t="shared" si="30"/>
        <v>2534.5199999999895</v>
      </c>
      <c r="H377" s="18">
        <f t="shared" si="34"/>
        <v>1588.56</v>
      </c>
      <c r="I377" s="18">
        <f t="shared" si="35"/>
        <v>1588.56</v>
      </c>
      <c r="J377" s="18">
        <f t="shared" si="31"/>
        <v>0</v>
      </c>
      <c r="K377" s="18">
        <f>MAX(K376,'All Trades'!S376)</f>
        <v>74011.719999999783</v>
      </c>
      <c r="L377" s="18">
        <f>'All Trades'!S376</f>
        <v>69888.639999999767</v>
      </c>
      <c r="M377" s="18">
        <f>MAX(0,K377-(L377+'All Trades'!Q377))</f>
        <v>4153.8000000000175</v>
      </c>
    </row>
    <row r="378" spans="1:13" x14ac:dyDescent="0.25">
      <c r="A378" s="11">
        <f>'All Trades'!A378</f>
        <v>372</v>
      </c>
      <c r="B378" s="29">
        <f>YEAR('All Trades'!B378)</f>
        <v>2022</v>
      </c>
      <c r="C378" s="24">
        <f>DATE(YEAR('All Trades'!B378),MONTH('All Trades'!B378),1)</f>
        <v>44866</v>
      </c>
      <c r="D378" s="18">
        <f>'All Trades'!O378</f>
        <v>-973.44</v>
      </c>
      <c r="E378" s="18">
        <f t="shared" si="32"/>
        <v>23444.280000000021</v>
      </c>
      <c r="F378" s="18">
        <f t="shared" si="33"/>
        <v>26952.240000000009</v>
      </c>
      <c r="G378" s="18">
        <f t="shared" si="30"/>
        <v>3507.9599999999882</v>
      </c>
      <c r="H378" s="18">
        <f t="shared" si="34"/>
        <v>615.11999999999989</v>
      </c>
      <c r="I378" s="18">
        <f t="shared" si="35"/>
        <v>1588.56</v>
      </c>
      <c r="J378" s="18">
        <f t="shared" si="31"/>
        <v>973.44</v>
      </c>
      <c r="K378" s="18">
        <f>MAX(K377,'All Trades'!S377)</f>
        <v>74011.719999999783</v>
      </c>
      <c r="L378" s="18">
        <f>'All Trades'!S377</f>
        <v>71477.199999999764</v>
      </c>
      <c r="M378" s="18">
        <f>MAX(0,K378-(L378+'All Trades'!Q378))</f>
        <v>3504.2400000000198</v>
      </c>
    </row>
    <row r="379" spans="1:13" x14ac:dyDescent="0.25">
      <c r="A379" s="11">
        <f>'All Trades'!A379</f>
        <v>373</v>
      </c>
      <c r="B379" s="29">
        <f>YEAR('All Trades'!B379)</f>
        <v>2022</v>
      </c>
      <c r="C379" s="24">
        <f>DATE(YEAR('All Trades'!B379),MONTH('All Trades'!B379),1)</f>
        <v>44866</v>
      </c>
      <c r="D379" s="18">
        <f>'All Trades'!O379</f>
        <v>247.56</v>
      </c>
      <c r="E379" s="18">
        <f t="shared" si="32"/>
        <v>23691.840000000022</v>
      </c>
      <c r="F379" s="18">
        <f t="shared" si="33"/>
        <v>26952.240000000009</v>
      </c>
      <c r="G379" s="18">
        <f t="shared" si="30"/>
        <v>3260.3999999999869</v>
      </c>
      <c r="H379" s="18">
        <f t="shared" si="34"/>
        <v>862.67999999999984</v>
      </c>
      <c r="I379" s="18">
        <f t="shared" si="35"/>
        <v>1588.56</v>
      </c>
      <c r="J379" s="18">
        <f t="shared" si="31"/>
        <v>725.88000000000011</v>
      </c>
      <c r="K379" s="18">
        <f>MAX(K378,'All Trades'!S378)</f>
        <v>74011.719999999783</v>
      </c>
      <c r="L379" s="18">
        <f>'All Trades'!S378</f>
        <v>70503.759999999762</v>
      </c>
      <c r="M379" s="18">
        <f>MAX(0,K379-(L379+'All Trades'!Q379))</f>
        <v>3592.6800000000221</v>
      </c>
    </row>
    <row r="380" spans="1:13" x14ac:dyDescent="0.25">
      <c r="A380" s="11">
        <f>'All Trades'!A380</f>
        <v>374</v>
      </c>
      <c r="B380" s="29">
        <f>YEAR('All Trades'!B380)</f>
        <v>2022</v>
      </c>
      <c r="C380" s="24">
        <f>DATE(YEAR('All Trades'!B380),MONTH('All Trades'!B380),1)</f>
        <v>44866</v>
      </c>
      <c r="D380" s="18">
        <f>'All Trades'!O380</f>
        <v>275.52</v>
      </c>
      <c r="E380" s="18">
        <f t="shared" si="32"/>
        <v>23967.360000000022</v>
      </c>
      <c r="F380" s="18">
        <f t="shared" si="33"/>
        <v>26952.240000000009</v>
      </c>
      <c r="G380" s="18">
        <f t="shared" si="30"/>
        <v>2984.8799999999865</v>
      </c>
      <c r="H380" s="18">
        <f t="shared" si="34"/>
        <v>1138.1999999999998</v>
      </c>
      <c r="I380" s="18">
        <f t="shared" si="35"/>
        <v>1588.56</v>
      </c>
      <c r="J380" s="18">
        <f t="shared" si="31"/>
        <v>450.36000000000013</v>
      </c>
      <c r="K380" s="18">
        <f>MAX(K379,'All Trades'!S379)</f>
        <v>74011.719999999783</v>
      </c>
      <c r="L380" s="18">
        <f>'All Trades'!S379</f>
        <v>70751.31999999976</v>
      </c>
      <c r="M380" s="18">
        <f>MAX(0,K380-(L380+'All Trades'!Q380))</f>
        <v>3263.6400000000285</v>
      </c>
    </row>
    <row r="381" spans="1:13" x14ac:dyDescent="0.25">
      <c r="A381" s="11">
        <f>'All Trades'!A381</f>
        <v>375</v>
      </c>
      <c r="B381" s="29">
        <f>YEAR('All Trades'!B381)</f>
        <v>2022</v>
      </c>
      <c r="C381" s="24">
        <f>DATE(YEAR('All Trades'!B381),MONTH('All Trades'!B381),1)</f>
        <v>44866</v>
      </c>
      <c r="D381" s="18">
        <f>'All Trades'!O381</f>
        <v>-196.96</v>
      </c>
      <c r="E381" s="18">
        <f t="shared" si="32"/>
        <v>23770.400000000023</v>
      </c>
      <c r="F381" s="18">
        <f t="shared" si="33"/>
        <v>26952.240000000009</v>
      </c>
      <c r="G381" s="18">
        <f t="shared" si="30"/>
        <v>3181.8399999999856</v>
      </c>
      <c r="H381" s="18">
        <f t="shared" si="34"/>
        <v>941.23999999999978</v>
      </c>
      <c r="I381" s="18">
        <f t="shared" si="35"/>
        <v>1588.56</v>
      </c>
      <c r="J381" s="18">
        <f t="shared" si="31"/>
        <v>647.32000000000016</v>
      </c>
      <c r="K381" s="18">
        <f>MAX(K380,'All Trades'!S380)</f>
        <v>74011.719999999783</v>
      </c>
      <c r="L381" s="18">
        <f>'All Trades'!S380</f>
        <v>71026.839999999764</v>
      </c>
      <c r="M381" s="18">
        <f>MAX(0,K381-(L381+'All Trades'!Q381))</f>
        <v>3179.3600000000151</v>
      </c>
    </row>
    <row r="382" spans="1:13" x14ac:dyDescent="0.25">
      <c r="A382" s="11">
        <f>'All Trades'!A382</f>
        <v>376</v>
      </c>
      <c r="B382" s="29">
        <f>YEAR('All Trades'!B382)</f>
        <v>2022</v>
      </c>
      <c r="C382" s="24">
        <f>DATE(YEAR('All Trades'!B382),MONTH('All Trades'!B382),1)</f>
        <v>44866</v>
      </c>
      <c r="D382" s="18">
        <f>'All Trades'!O382</f>
        <v>1273.56</v>
      </c>
      <c r="E382" s="18">
        <f t="shared" si="32"/>
        <v>25043.960000000025</v>
      </c>
      <c r="F382" s="18">
        <f t="shared" si="33"/>
        <v>26952.240000000009</v>
      </c>
      <c r="G382" s="18">
        <f t="shared" si="30"/>
        <v>1908.2799999999843</v>
      </c>
      <c r="H382" s="18">
        <f t="shared" si="34"/>
        <v>2214.7999999999997</v>
      </c>
      <c r="I382" s="18">
        <f t="shared" si="35"/>
        <v>2214.7999999999997</v>
      </c>
      <c r="J382" s="18">
        <f t="shared" si="31"/>
        <v>0</v>
      </c>
      <c r="K382" s="18">
        <f>MAX(K381,'All Trades'!S381)</f>
        <v>74011.719999999783</v>
      </c>
      <c r="L382" s="18">
        <f>'All Trades'!S381</f>
        <v>70829.879999999757</v>
      </c>
      <c r="M382" s="18">
        <f>MAX(0,K382-(L382+'All Trades'!Q382))</f>
        <v>4082.5600000000268</v>
      </c>
    </row>
    <row r="383" spans="1:13" x14ac:dyDescent="0.25">
      <c r="A383" s="11">
        <f>'All Trades'!A383</f>
        <v>377</v>
      </c>
      <c r="B383" s="29">
        <f>YEAR('All Trades'!B383)</f>
        <v>2022</v>
      </c>
      <c r="C383" s="24">
        <f>DATE(YEAR('All Trades'!B383),MONTH('All Trades'!B383),1)</f>
        <v>44866</v>
      </c>
      <c r="D383" s="18">
        <f>'All Trades'!O383</f>
        <v>-448.44</v>
      </c>
      <c r="E383" s="18">
        <f t="shared" si="32"/>
        <v>24595.520000000026</v>
      </c>
      <c r="F383" s="18">
        <f t="shared" si="33"/>
        <v>26952.240000000009</v>
      </c>
      <c r="G383" s="18">
        <f t="shared" si="30"/>
        <v>2356.719999999983</v>
      </c>
      <c r="H383" s="18">
        <f t="shared" si="34"/>
        <v>1766.3599999999997</v>
      </c>
      <c r="I383" s="18">
        <f t="shared" si="35"/>
        <v>2214.7999999999997</v>
      </c>
      <c r="J383" s="18">
        <f t="shared" si="31"/>
        <v>448.44000000000005</v>
      </c>
      <c r="K383" s="18">
        <f>MAX(K382,'All Trades'!S382)</f>
        <v>74011.719999999783</v>
      </c>
      <c r="L383" s="18">
        <f>'All Trades'!S382</f>
        <v>72103.439999999755</v>
      </c>
      <c r="M383" s="18">
        <f>MAX(0,K383-(L383+'All Trades'!Q383))</f>
        <v>2353.0000000000291</v>
      </c>
    </row>
    <row r="384" spans="1:13" x14ac:dyDescent="0.25">
      <c r="A384" s="11">
        <f>'All Trades'!A384</f>
        <v>378</v>
      </c>
      <c r="B384" s="29">
        <f>YEAR('All Trades'!B384)</f>
        <v>2022</v>
      </c>
      <c r="C384" s="24">
        <f>DATE(YEAR('All Trades'!B384),MONTH('All Trades'!B384),1)</f>
        <v>44866</v>
      </c>
      <c r="D384" s="18">
        <f>'All Trades'!O384</f>
        <v>175.52</v>
      </c>
      <c r="E384" s="18">
        <f t="shared" si="32"/>
        <v>24771.040000000026</v>
      </c>
      <c r="F384" s="18">
        <f t="shared" si="33"/>
        <v>26952.240000000009</v>
      </c>
      <c r="G384" s="18">
        <f t="shared" si="30"/>
        <v>2181.1999999999825</v>
      </c>
      <c r="H384" s="18">
        <f t="shared" si="34"/>
        <v>1941.8799999999997</v>
      </c>
      <c r="I384" s="18">
        <f t="shared" si="35"/>
        <v>2214.7999999999997</v>
      </c>
      <c r="J384" s="18">
        <f t="shared" si="31"/>
        <v>272.92000000000007</v>
      </c>
      <c r="K384" s="18">
        <f>MAX(K383,'All Trades'!S383)</f>
        <v>74011.719999999783</v>
      </c>
      <c r="L384" s="18">
        <f>'All Trades'!S383</f>
        <v>71654.999999999753</v>
      </c>
      <c r="M384" s="18">
        <f>MAX(0,K384-(L384+'All Trades'!Q384))</f>
        <v>2359.9600000000355</v>
      </c>
    </row>
    <row r="385" spans="1:13" x14ac:dyDescent="0.25">
      <c r="A385" s="11">
        <f>'All Trades'!A385</f>
        <v>379</v>
      </c>
      <c r="B385" s="29">
        <f>YEAR('All Trades'!B385)</f>
        <v>2022</v>
      </c>
      <c r="C385" s="24">
        <f>DATE(YEAR('All Trades'!B385),MONTH('All Trades'!B385),1)</f>
        <v>44866</v>
      </c>
      <c r="D385" s="18">
        <f>'All Trades'!O385</f>
        <v>598.55999999999995</v>
      </c>
      <c r="E385" s="18">
        <f t="shared" si="32"/>
        <v>25369.600000000028</v>
      </c>
      <c r="F385" s="18">
        <f t="shared" si="33"/>
        <v>26952.240000000009</v>
      </c>
      <c r="G385" s="18">
        <f t="shared" si="30"/>
        <v>1582.6399999999812</v>
      </c>
      <c r="H385" s="18">
        <f t="shared" si="34"/>
        <v>2540.4399999999996</v>
      </c>
      <c r="I385" s="18">
        <f t="shared" si="35"/>
        <v>2540.4399999999996</v>
      </c>
      <c r="J385" s="18">
        <f t="shared" si="31"/>
        <v>0</v>
      </c>
      <c r="K385" s="18">
        <f>MAX(K384,'All Trades'!S384)</f>
        <v>74011.719999999783</v>
      </c>
      <c r="L385" s="18">
        <f>'All Trades'!S384</f>
        <v>71830.519999999757</v>
      </c>
      <c r="M385" s="18">
        <f>MAX(0,K385-(L385+'All Trades'!Q385))</f>
        <v>2451.9200000000274</v>
      </c>
    </row>
    <row r="386" spans="1:13" x14ac:dyDescent="0.25">
      <c r="A386" s="11">
        <f>'All Trades'!A386</f>
        <v>380</v>
      </c>
      <c r="B386" s="29">
        <f>YEAR('All Trades'!B386)</f>
        <v>2022</v>
      </c>
      <c r="C386" s="24">
        <f>DATE(YEAR('All Trades'!B386),MONTH('All Trades'!B386),1)</f>
        <v>44866</v>
      </c>
      <c r="D386" s="18">
        <f>'All Trades'!O386</f>
        <v>-307.44</v>
      </c>
      <c r="E386" s="18">
        <f t="shared" si="32"/>
        <v>25062.160000000029</v>
      </c>
      <c r="F386" s="18">
        <f t="shared" si="33"/>
        <v>26952.240000000009</v>
      </c>
      <c r="G386" s="18">
        <f t="shared" si="30"/>
        <v>1890.0799999999799</v>
      </c>
      <c r="H386" s="18">
        <f t="shared" si="34"/>
        <v>2232.9999999999995</v>
      </c>
      <c r="I386" s="18">
        <f t="shared" si="35"/>
        <v>2540.4399999999996</v>
      </c>
      <c r="J386" s="18">
        <f t="shared" si="31"/>
        <v>307.44000000000005</v>
      </c>
      <c r="K386" s="18">
        <f>MAX(K385,'All Trades'!S385)</f>
        <v>74011.719999999783</v>
      </c>
      <c r="L386" s="18">
        <f>'All Trades'!S385</f>
        <v>72429.079999999754</v>
      </c>
      <c r="M386" s="18">
        <f>MAX(0,K386-(L386+'All Trades'!Q386))</f>
        <v>1886.3600000000297</v>
      </c>
    </row>
    <row r="387" spans="1:13" x14ac:dyDescent="0.25">
      <c r="A387" s="11">
        <f>'All Trades'!A387</f>
        <v>381</v>
      </c>
      <c r="B387" s="29">
        <f>YEAR('All Trades'!B387)</f>
        <v>2022</v>
      </c>
      <c r="C387" s="24">
        <f>DATE(YEAR('All Trades'!B387),MONTH('All Trades'!B387),1)</f>
        <v>44866</v>
      </c>
      <c r="D387" s="18">
        <f>'All Trades'!O387</f>
        <v>208.56</v>
      </c>
      <c r="E387" s="18">
        <f t="shared" si="32"/>
        <v>25270.72000000003</v>
      </c>
      <c r="F387" s="18">
        <f t="shared" si="33"/>
        <v>26952.240000000009</v>
      </c>
      <c r="G387" s="18">
        <f t="shared" si="30"/>
        <v>1681.5199999999786</v>
      </c>
      <c r="H387" s="18">
        <f t="shared" si="34"/>
        <v>2441.5599999999995</v>
      </c>
      <c r="I387" s="18">
        <f t="shared" si="35"/>
        <v>2540.4399999999996</v>
      </c>
      <c r="J387" s="18">
        <f t="shared" si="31"/>
        <v>98.880000000000109</v>
      </c>
      <c r="K387" s="18">
        <f>MAX(K386,'All Trades'!S386)</f>
        <v>74011.719999999783</v>
      </c>
      <c r="L387" s="18">
        <f>'All Trades'!S386</f>
        <v>72121.639999999752</v>
      </c>
      <c r="M387" s="18">
        <f>MAX(0,K387-(L387+'All Trades'!Q387))</f>
        <v>2235.800000000032</v>
      </c>
    </row>
    <row r="388" spans="1:13" x14ac:dyDescent="0.25">
      <c r="A388" s="11">
        <f>'All Trades'!A388</f>
        <v>382</v>
      </c>
      <c r="B388" s="29">
        <f>YEAR('All Trades'!B388)</f>
        <v>2022</v>
      </c>
      <c r="C388" s="24">
        <f>DATE(YEAR('All Trades'!B388),MONTH('All Trades'!B388),1)</f>
        <v>44866</v>
      </c>
      <c r="D388" s="18">
        <f>'All Trades'!O388</f>
        <v>1231.56</v>
      </c>
      <c r="E388" s="18">
        <f t="shared" si="32"/>
        <v>26502.280000000032</v>
      </c>
      <c r="F388" s="18">
        <f t="shared" si="33"/>
        <v>26952.240000000009</v>
      </c>
      <c r="G388" s="18">
        <f t="shared" si="30"/>
        <v>449.9599999999773</v>
      </c>
      <c r="H388" s="18">
        <f t="shared" si="34"/>
        <v>3673.1199999999994</v>
      </c>
      <c r="I388" s="18">
        <f t="shared" si="35"/>
        <v>3673.1199999999994</v>
      </c>
      <c r="J388" s="18">
        <f t="shared" si="31"/>
        <v>0</v>
      </c>
      <c r="K388" s="18">
        <f>MAX(K387,'All Trades'!S387)</f>
        <v>74011.719999999783</v>
      </c>
      <c r="L388" s="18">
        <f>'All Trades'!S387</f>
        <v>72330.19999999975</v>
      </c>
      <c r="M388" s="18">
        <f>MAX(0,K388-(L388+'All Trades'!Q388))</f>
        <v>1709.2400000000343</v>
      </c>
    </row>
    <row r="389" spans="1:13" x14ac:dyDescent="0.25">
      <c r="A389" s="11">
        <f>'All Trades'!A389</f>
        <v>383</v>
      </c>
      <c r="B389" s="29">
        <f>YEAR('All Trades'!B389)</f>
        <v>2022</v>
      </c>
      <c r="C389" s="24">
        <f>DATE(YEAR('All Trades'!B389),MONTH('All Trades'!B389),1)</f>
        <v>44866</v>
      </c>
      <c r="D389" s="18">
        <f>'All Trades'!O389</f>
        <v>-78.48</v>
      </c>
      <c r="E389" s="18">
        <f t="shared" si="32"/>
        <v>26423.800000000032</v>
      </c>
      <c r="F389" s="18">
        <f t="shared" si="33"/>
        <v>26952.240000000009</v>
      </c>
      <c r="G389" s="18">
        <f t="shared" si="30"/>
        <v>528.43999999997686</v>
      </c>
      <c r="H389" s="18">
        <f t="shared" si="34"/>
        <v>3594.6399999999994</v>
      </c>
      <c r="I389" s="18">
        <f t="shared" si="35"/>
        <v>3673.1199999999994</v>
      </c>
      <c r="J389" s="18">
        <f t="shared" si="31"/>
        <v>78.480000000000018</v>
      </c>
      <c r="K389" s="18">
        <f>MAX(K388,'All Trades'!S388)</f>
        <v>74011.719999999783</v>
      </c>
      <c r="L389" s="18">
        <f>'All Trades'!S388</f>
        <v>73561.759999999747</v>
      </c>
      <c r="M389" s="18">
        <f>MAX(0,K389-(L389+'All Trades'!Q389))</f>
        <v>677.20000000004075</v>
      </c>
    </row>
    <row r="390" spans="1:13" x14ac:dyDescent="0.25">
      <c r="A390" s="11">
        <f>'All Trades'!A390</f>
        <v>384</v>
      </c>
      <c r="B390" s="29">
        <f>YEAR('All Trades'!B390)</f>
        <v>2022</v>
      </c>
      <c r="C390" s="24">
        <f>DATE(YEAR('All Trades'!B390),MONTH('All Trades'!B390),1)</f>
        <v>44896</v>
      </c>
      <c r="D390" s="18">
        <f>'All Trades'!O390</f>
        <v>432.6</v>
      </c>
      <c r="E390" s="18">
        <f t="shared" si="32"/>
        <v>26856.400000000031</v>
      </c>
      <c r="F390" s="18">
        <f t="shared" si="33"/>
        <v>26952.240000000009</v>
      </c>
      <c r="G390" s="18">
        <f t="shared" si="30"/>
        <v>95.839999999978318</v>
      </c>
      <c r="H390" s="18">
        <f t="shared" si="34"/>
        <v>432.6</v>
      </c>
      <c r="I390" s="18">
        <f t="shared" si="35"/>
        <v>432.6</v>
      </c>
      <c r="J390" s="18">
        <f t="shared" si="31"/>
        <v>0</v>
      </c>
      <c r="K390" s="18">
        <f>MAX(K389,'All Trades'!S389)</f>
        <v>74011.719999999783</v>
      </c>
      <c r="L390" s="18">
        <f>'All Trades'!S389</f>
        <v>73483.279999999751</v>
      </c>
      <c r="M390" s="18">
        <f>MAX(0,K390-(L390+'All Trades'!Q390))</f>
        <v>1114.6400000000285</v>
      </c>
    </row>
    <row r="391" spans="1:13" x14ac:dyDescent="0.25">
      <c r="A391" s="11">
        <f>'All Trades'!A391</f>
        <v>385</v>
      </c>
      <c r="B391" s="29">
        <f>YEAR('All Trades'!B391)</f>
        <v>2022</v>
      </c>
      <c r="C391" s="24">
        <f>DATE(YEAR('All Trades'!B391),MONTH('All Trades'!B391),1)</f>
        <v>44896</v>
      </c>
      <c r="D391" s="18">
        <f>'All Trades'!O391</f>
        <v>2467.6</v>
      </c>
      <c r="E391" s="18">
        <f t="shared" si="32"/>
        <v>29324.000000000029</v>
      </c>
      <c r="F391" s="18">
        <f t="shared" si="33"/>
        <v>29324.000000000029</v>
      </c>
      <c r="G391" s="18">
        <f t="shared" ref="G391:G454" si="36">F391-E391</f>
        <v>0</v>
      </c>
      <c r="H391" s="18">
        <f t="shared" si="34"/>
        <v>2900.2</v>
      </c>
      <c r="I391" s="18">
        <f t="shared" si="35"/>
        <v>2900.2</v>
      </c>
      <c r="J391" s="18">
        <f t="shared" ref="J391:J454" si="37">I391-H391</f>
        <v>0</v>
      </c>
      <c r="K391" s="18">
        <f>MAX(K390,'All Trades'!S390)</f>
        <v>74011.719999999783</v>
      </c>
      <c r="L391" s="18">
        <f>'All Trades'!S390</f>
        <v>73915.879999999757</v>
      </c>
      <c r="M391" s="18">
        <f>MAX(0,K391-(L391+'All Trades'!Q391))</f>
        <v>307.0400000000227</v>
      </c>
    </row>
    <row r="392" spans="1:13" x14ac:dyDescent="0.25">
      <c r="A392" s="11">
        <f>'All Trades'!A392</f>
        <v>386</v>
      </c>
      <c r="B392" s="29">
        <f>YEAR('All Trades'!B392)</f>
        <v>2022</v>
      </c>
      <c r="C392" s="24">
        <f>DATE(YEAR('All Trades'!B392),MONTH('All Trades'!B392),1)</f>
        <v>44896</v>
      </c>
      <c r="D392" s="18">
        <f>'All Trades'!O392</f>
        <v>-148.47999999999999</v>
      </c>
      <c r="E392" s="18">
        <f t="shared" ref="E392:E455" si="38">IF(B392&lt;&gt;B391,D392,E391+D392)</f>
        <v>29175.52000000003</v>
      </c>
      <c r="F392" s="18">
        <f t="shared" ref="F392:F455" si="39">IF(B392&lt;&gt;B391,MAX(0,E392),MAX(F391,E392))</f>
        <v>29324.000000000029</v>
      </c>
      <c r="G392" s="18">
        <f t="shared" si="36"/>
        <v>148.47999999999956</v>
      </c>
      <c r="H392" s="18">
        <f t="shared" ref="H392:H455" si="40">IF(C392&lt;&gt;C391,D392,H391+D392)</f>
        <v>2751.72</v>
      </c>
      <c r="I392" s="18">
        <f t="shared" ref="I392:I455" si="41">IF(C392&lt;&gt;C391,MAX(0,H392),MAX(I391,H392))</f>
        <v>2900.2</v>
      </c>
      <c r="J392" s="18">
        <f t="shared" si="37"/>
        <v>148.48000000000002</v>
      </c>
      <c r="K392" s="18">
        <f>MAX(K391,'All Trades'!S391)</f>
        <v>76383.479999999763</v>
      </c>
      <c r="L392" s="18">
        <f>'All Trades'!S391</f>
        <v>76383.479999999763</v>
      </c>
      <c r="M392" s="18">
        <f>MAX(0,K392-(L392+'All Trades'!Q392))</f>
        <v>245.24000000000524</v>
      </c>
    </row>
    <row r="393" spans="1:13" x14ac:dyDescent="0.25">
      <c r="A393" s="11">
        <f>'All Trades'!A393</f>
        <v>387</v>
      </c>
      <c r="B393" s="29">
        <f>YEAR('All Trades'!B393)</f>
        <v>2022</v>
      </c>
      <c r="C393" s="24">
        <f>DATE(YEAR('All Trades'!B393),MONTH('All Trades'!B393),1)</f>
        <v>44896</v>
      </c>
      <c r="D393" s="18">
        <f>'All Trades'!O393</f>
        <v>1872.6</v>
      </c>
      <c r="E393" s="18">
        <f t="shared" si="38"/>
        <v>31048.120000000028</v>
      </c>
      <c r="F393" s="18">
        <f t="shared" si="39"/>
        <v>31048.120000000028</v>
      </c>
      <c r="G393" s="18">
        <f t="shared" si="36"/>
        <v>0</v>
      </c>
      <c r="H393" s="18">
        <f t="shared" si="40"/>
        <v>4624.32</v>
      </c>
      <c r="I393" s="18">
        <f t="shared" si="41"/>
        <v>4624.32</v>
      </c>
      <c r="J393" s="18">
        <f t="shared" si="37"/>
        <v>0</v>
      </c>
      <c r="K393" s="18">
        <f>MAX(K392,'All Trades'!S392)</f>
        <v>76383.479999999763</v>
      </c>
      <c r="L393" s="18">
        <f>'All Trades'!S392</f>
        <v>76234.999999999767</v>
      </c>
      <c r="M393" s="18">
        <f>MAX(0,K393-(L393+'All Trades'!Q393))</f>
        <v>239.67999999999302</v>
      </c>
    </row>
    <row r="394" spans="1:13" x14ac:dyDescent="0.25">
      <c r="A394" s="11">
        <f>'All Trades'!A394</f>
        <v>388</v>
      </c>
      <c r="B394" s="29">
        <f>YEAR('All Trades'!B394)</f>
        <v>2022</v>
      </c>
      <c r="C394" s="24">
        <f>DATE(YEAR('All Trades'!B394),MONTH('All Trades'!B394),1)</f>
        <v>44896</v>
      </c>
      <c r="D394" s="18">
        <f>'All Trades'!O394</f>
        <v>17.600000000000001</v>
      </c>
      <c r="E394" s="18">
        <f t="shared" si="38"/>
        <v>31065.720000000027</v>
      </c>
      <c r="F394" s="18">
        <f t="shared" si="39"/>
        <v>31065.720000000027</v>
      </c>
      <c r="G394" s="18">
        <f t="shared" si="36"/>
        <v>0</v>
      </c>
      <c r="H394" s="18">
        <f t="shared" si="40"/>
        <v>4641.92</v>
      </c>
      <c r="I394" s="18">
        <f t="shared" si="41"/>
        <v>4641.92</v>
      </c>
      <c r="J394" s="18">
        <f t="shared" si="37"/>
        <v>0</v>
      </c>
      <c r="K394" s="18">
        <f>MAX(K393,'All Trades'!S393)</f>
        <v>78107.599999999773</v>
      </c>
      <c r="L394" s="18">
        <f>'All Trades'!S393</f>
        <v>78107.599999999773</v>
      </c>
      <c r="M394" s="18">
        <f>MAX(0,K394-(L394+'All Trades'!Q394))</f>
        <v>371.19999999999709</v>
      </c>
    </row>
    <row r="395" spans="1:13" x14ac:dyDescent="0.25">
      <c r="A395" s="11">
        <f>'All Trades'!A395</f>
        <v>389</v>
      </c>
      <c r="B395" s="29">
        <f>YEAR('All Trades'!B395)</f>
        <v>2022</v>
      </c>
      <c r="C395" s="24">
        <f>DATE(YEAR('All Trades'!B395),MONTH('All Trades'!B395),1)</f>
        <v>44896</v>
      </c>
      <c r="D395" s="18">
        <f>'All Trades'!O395</f>
        <v>1077.5999999999999</v>
      </c>
      <c r="E395" s="18">
        <f t="shared" si="38"/>
        <v>32143.320000000025</v>
      </c>
      <c r="F395" s="18">
        <f t="shared" si="39"/>
        <v>32143.320000000025</v>
      </c>
      <c r="G395" s="18">
        <f t="shared" si="36"/>
        <v>0</v>
      </c>
      <c r="H395" s="18">
        <f t="shared" si="40"/>
        <v>5719.52</v>
      </c>
      <c r="I395" s="18">
        <f t="shared" si="41"/>
        <v>5719.52</v>
      </c>
      <c r="J395" s="18">
        <f t="shared" si="37"/>
        <v>0</v>
      </c>
      <c r="K395" s="18">
        <f>MAX(K394,'All Trades'!S394)</f>
        <v>78125.199999999779</v>
      </c>
      <c r="L395" s="18">
        <f>'All Trades'!S394</f>
        <v>78125.199999999779</v>
      </c>
      <c r="M395" s="18">
        <f>MAX(0,K395-(L395+'All Trades'!Q395))</f>
        <v>251.19999999999709</v>
      </c>
    </row>
    <row r="396" spans="1:13" x14ac:dyDescent="0.25">
      <c r="A396" s="11">
        <f>'All Trades'!A396</f>
        <v>390</v>
      </c>
      <c r="B396" s="29">
        <f>YEAR('All Trades'!B396)</f>
        <v>2022</v>
      </c>
      <c r="C396" s="24">
        <f>DATE(YEAR('All Trades'!B396),MONTH('All Trades'!B396),1)</f>
        <v>44896</v>
      </c>
      <c r="D396" s="18">
        <f>'All Trades'!O396</f>
        <v>-973.44</v>
      </c>
      <c r="E396" s="18">
        <f t="shared" si="38"/>
        <v>31169.880000000026</v>
      </c>
      <c r="F396" s="18">
        <f t="shared" si="39"/>
        <v>32143.320000000025</v>
      </c>
      <c r="G396" s="18">
        <f t="shared" si="36"/>
        <v>973.43999999999869</v>
      </c>
      <c r="H396" s="18">
        <f t="shared" si="40"/>
        <v>4746.08</v>
      </c>
      <c r="I396" s="18">
        <f t="shared" si="41"/>
        <v>5719.52</v>
      </c>
      <c r="J396" s="18">
        <f t="shared" si="37"/>
        <v>973.44000000000051</v>
      </c>
      <c r="K396" s="18">
        <f>MAX(K395,'All Trades'!S395)</f>
        <v>79202.799999999785</v>
      </c>
      <c r="L396" s="18">
        <f>'All Trades'!S395</f>
        <v>79202.799999999785</v>
      </c>
      <c r="M396" s="18">
        <f>MAX(0,K396-(L396+'All Trades'!Q396))</f>
        <v>969.72000000000116</v>
      </c>
    </row>
    <row r="397" spans="1:13" x14ac:dyDescent="0.25">
      <c r="A397" s="11">
        <f>'All Trades'!A397</f>
        <v>391</v>
      </c>
      <c r="B397" s="29">
        <f>YEAR('All Trades'!B397)</f>
        <v>2022</v>
      </c>
      <c r="C397" s="24">
        <f>DATE(YEAR('All Trades'!B397),MONTH('All Trades'!B397),1)</f>
        <v>44896</v>
      </c>
      <c r="D397" s="18">
        <f>'All Trades'!O397</f>
        <v>163.56</v>
      </c>
      <c r="E397" s="18">
        <f t="shared" si="38"/>
        <v>31333.440000000028</v>
      </c>
      <c r="F397" s="18">
        <f t="shared" si="39"/>
        <v>32143.320000000025</v>
      </c>
      <c r="G397" s="18">
        <f t="shared" si="36"/>
        <v>809.87999999999738</v>
      </c>
      <c r="H397" s="18">
        <f t="shared" si="40"/>
        <v>4909.6400000000003</v>
      </c>
      <c r="I397" s="18">
        <f t="shared" si="41"/>
        <v>5719.52</v>
      </c>
      <c r="J397" s="18">
        <f t="shared" si="37"/>
        <v>809.88000000000011</v>
      </c>
      <c r="K397" s="18">
        <f>MAX(K396,'All Trades'!S396)</f>
        <v>79202.799999999785</v>
      </c>
      <c r="L397" s="18">
        <f>'All Trades'!S396</f>
        <v>78229.359999999782</v>
      </c>
      <c r="M397" s="18">
        <f>MAX(0,K397-(L397+'All Trades'!Q397))</f>
        <v>1418.1600000000035</v>
      </c>
    </row>
    <row r="398" spans="1:13" x14ac:dyDescent="0.25">
      <c r="A398" s="11">
        <f>'All Trades'!A398</f>
        <v>392</v>
      </c>
      <c r="B398" s="29">
        <f>YEAR('All Trades'!B398)</f>
        <v>2022</v>
      </c>
      <c r="C398" s="24">
        <f>DATE(YEAR('All Trades'!B398),MONTH('All Trades'!B398),1)</f>
        <v>44896</v>
      </c>
      <c r="D398" s="18">
        <f>'All Trades'!O398</f>
        <v>922.56</v>
      </c>
      <c r="E398" s="18">
        <f t="shared" si="38"/>
        <v>32256.000000000029</v>
      </c>
      <c r="F398" s="18">
        <f t="shared" si="39"/>
        <v>32256.000000000029</v>
      </c>
      <c r="G398" s="18">
        <f t="shared" si="36"/>
        <v>0</v>
      </c>
      <c r="H398" s="18">
        <f t="shared" si="40"/>
        <v>5832.2000000000007</v>
      </c>
      <c r="I398" s="18">
        <f t="shared" si="41"/>
        <v>5832.2000000000007</v>
      </c>
      <c r="J398" s="18">
        <f t="shared" si="37"/>
        <v>0</v>
      </c>
      <c r="K398" s="18">
        <f>MAX(K397,'All Trades'!S397)</f>
        <v>79202.799999999785</v>
      </c>
      <c r="L398" s="18">
        <f>'All Trades'!S397</f>
        <v>78392.91999999978</v>
      </c>
      <c r="M398" s="18">
        <f>MAX(0,K398-(L398+'All Trades'!Q398))</f>
        <v>1407.6000000000058</v>
      </c>
    </row>
    <row r="399" spans="1:13" x14ac:dyDescent="0.25">
      <c r="A399" s="11">
        <f>'All Trades'!A399</f>
        <v>393</v>
      </c>
      <c r="B399" s="29">
        <f>YEAR('All Trades'!B399)</f>
        <v>2022</v>
      </c>
      <c r="C399" s="24">
        <f>DATE(YEAR('All Trades'!B399),MONTH('All Trades'!B399),1)</f>
        <v>44896</v>
      </c>
      <c r="D399" s="18">
        <f>'All Trades'!O399</f>
        <v>17.600000000000001</v>
      </c>
      <c r="E399" s="18">
        <f t="shared" si="38"/>
        <v>32273.600000000028</v>
      </c>
      <c r="F399" s="18">
        <f t="shared" si="39"/>
        <v>32273.600000000028</v>
      </c>
      <c r="G399" s="18">
        <f t="shared" si="36"/>
        <v>0</v>
      </c>
      <c r="H399" s="18">
        <f t="shared" si="40"/>
        <v>5849.8000000000011</v>
      </c>
      <c r="I399" s="18">
        <f t="shared" si="41"/>
        <v>5849.8000000000011</v>
      </c>
      <c r="J399" s="18">
        <f t="shared" si="37"/>
        <v>0</v>
      </c>
      <c r="K399" s="18">
        <f>MAX(K398,'All Trades'!S398)</f>
        <v>79315.479999999778</v>
      </c>
      <c r="L399" s="18">
        <f>'All Trades'!S398</f>
        <v>79315.479999999778</v>
      </c>
      <c r="M399" s="18">
        <f>MAX(0,K399-(L399+'All Trades'!Q399))</f>
        <v>451.19999999999709</v>
      </c>
    </row>
    <row r="400" spans="1:13" x14ac:dyDescent="0.25">
      <c r="A400" s="11">
        <f>'All Trades'!A400</f>
        <v>394</v>
      </c>
      <c r="B400" s="29">
        <f>YEAR('All Trades'!B400)</f>
        <v>2023</v>
      </c>
      <c r="C400" s="24">
        <f>DATE(YEAR('All Trades'!B400),MONTH('All Trades'!B400),1)</f>
        <v>44927</v>
      </c>
      <c r="D400" s="18">
        <f>'All Trades'!O400</f>
        <v>116.52</v>
      </c>
      <c r="E400" s="18">
        <f t="shared" si="38"/>
        <v>116.52</v>
      </c>
      <c r="F400" s="18">
        <f t="shared" si="39"/>
        <v>116.52</v>
      </c>
      <c r="G400" s="18">
        <f t="shared" si="36"/>
        <v>0</v>
      </c>
      <c r="H400" s="18">
        <f t="shared" si="40"/>
        <v>116.52</v>
      </c>
      <c r="I400" s="18">
        <f t="shared" si="41"/>
        <v>116.52</v>
      </c>
      <c r="J400" s="18">
        <f t="shared" si="37"/>
        <v>0</v>
      </c>
      <c r="K400" s="18">
        <f>MAX(K399,'All Trades'!S399)</f>
        <v>79333.079999999783</v>
      </c>
      <c r="L400" s="18">
        <f>'All Trades'!S399</f>
        <v>79333.079999999783</v>
      </c>
      <c r="M400" s="18">
        <f>MAX(0,K400-(L400+'All Trades'!Q400))</f>
        <v>16.240000000005239</v>
      </c>
    </row>
    <row r="401" spans="1:13" x14ac:dyDescent="0.25">
      <c r="A401" s="11">
        <f>'All Trades'!A401</f>
        <v>395</v>
      </c>
      <c r="B401" s="29">
        <f>YEAR('All Trades'!B401)</f>
        <v>2023</v>
      </c>
      <c r="C401" s="24">
        <f>DATE(YEAR('All Trades'!B401),MONTH('All Trades'!B401),1)</f>
        <v>44927</v>
      </c>
      <c r="D401" s="18">
        <f>'All Trades'!O401</f>
        <v>19.559999999999999</v>
      </c>
      <c r="E401" s="18">
        <f t="shared" si="38"/>
        <v>136.07999999999998</v>
      </c>
      <c r="F401" s="18">
        <f t="shared" si="39"/>
        <v>136.07999999999998</v>
      </c>
      <c r="G401" s="18">
        <f t="shared" si="36"/>
        <v>0</v>
      </c>
      <c r="H401" s="18">
        <f t="shared" si="40"/>
        <v>136.07999999999998</v>
      </c>
      <c r="I401" s="18">
        <f t="shared" si="41"/>
        <v>136.07999999999998</v>
      </c>
      <c r="J401" s="18">
        <f t="shared" si="37"/>
        <v>0</v>
      </c>
      <c r="K401" s="18">
        <f>MAX(K400,'All Trades'!S400)</f>
        <v>79449.599999999788</v>
      </c>
      <c r="L401" s="18">
        <f>'All Trades'!S400</f>
        <v>79449.599999999788</v>
      </c>
      <c r="M401" s="18">
        <f>MAX(0,K401-(L401+'All Trades'!Q401))</f>
        <v>474.72000000000116</v>
      </c>
    </row>
    <row r="402" spans="1:13" x14ac:dyDescent="0.25">
      <c r="A402" s="11">
        <f>'All Trades'!A402</f>
        <v>396</v>
      </c>
      <c r="B402" s="29">
        <f>YEAR('All Trades'!B402)</f>
        <v>2023</v>
      </c>
      <c r="C402" s="24">
        <f>DATE(YEAR('All Trades'!B402),MONTH('All Trades'!B402),1)</f>
        <v>44927</v>
      </c>
      <c r="D402" s="18">
        <f>'All Trades'!O402</f>
        <v>17.600000000000001</v>
      </c>
      <c r="E402" s="18">
        <f t="shared" si="38"/>
        <v>153.67999999999998</v>
      </c>
      <c r="F402" s="18">
        <f t="shared" si="39"/>
        <v>153.67999999999998</v>
      </c>
      <c r="G402" s="18">
        <f t="shared" si="36"/>
        <v>0</v>
      </c>
      <c r="H402" s="18">
        <f t="shared" si="40"/>
        <v>153.67999999999998</v>
      </c>
      <c r="I402" s="18">
        <f t="shared" si="41"/>
        <v>153.67999999999998</v>
      </c>
      <c r="J402" s="18">
        <f t="shared" si="37"/>
        <v>0</v>
      </c>
      <c r="K402" s="18">
        <f>MAX(K401,'All Trades'!S401)</f>
        <v>79469.159999999785</v>
      </c>
      <c r="L402" s="18">
        <f>'All Trades'!S401</f>
        <v>79469.159999999785</v>
      </c>
      <c r="M402" s="18">
        <f>MAX(0,K402-(L402+'All Trades'!Q402))</f>
        <v>886.19999999999709</v>
      </c>
    </row>
    <row r="403" spans="1:13" x14ac:dyDescent="0.25">
      <c r="A403" s="11">
        <f>'All Trades'!A403</f>
        <v>397</v>
      </c>
      <c r="B403" s="29">
        <f>YEAR('All Trades'!B403)</f>
        <v>2023</v>
      </c>
      <c r="C403" s="24">
        <f>DATE(YEAR('All Trades'!B403),MONTH('All Trades'!B403),1)</f>
        <v>44927</v>
      </c>
      <c r="D403" s="18">
        <f>'All Trades'!O403</f>
        <v>979.56</v>
      </c>
      <c r="E403" s="18">
        <f t="shared" si="38"/>
        <v>1133.24</v>
      </c>
      <c r="F403" s="18">
        <f t="shared" si="39"/>
        <v>1133.24</v>
      </c>
      <c r="G403" s="18">
        <f t="shared" si="36"/>
        <v>0</v>
      </c>
      <c r="H403" s="18">
        <f t="shared" si="40"/>
        <v>1133.24</v>
      </c>
      <c r="I403" s="18">
        <f t="shared" si="41"/>
        <v>1133.24</v>
      </c>
      <c r="J403" s="18">
        <f t="shared" si="37"/>
        <v>0</v>
      </c>
      <c r="K403" s="18">
        <f>MAX(K402,'All Trades'!S402)</f>
        <v>79486.759999999791</v>
      </c>
      <c r="L403" s="18">
        <f>'All Trades'!S402</f>
        <v>79486.759999999791</v>
      </c>
      <c r="M403" s="18">
        <f>MAX(0,K403-(L403+'All Trades'!Q403))</f>
        <v>27.720000000001164</v>
      </c>
    </row>
    <row r="404" spans="1:13" x14ac:dyDescent="0.25">
      <c r="A404" s="11">
        <f>'All Trades'!A404</f>
        <v>398</v>
      </c>
      <c r="B404" s="29">
        <f>YEAR('All Trades'!B404)</f>
        <v>2023</v>
      </c>
      <c r="C404" s="24">
        <f>DATE(YEAR('All Trades'!B404),MONTH('All Trades'!B404),1)</f>
        <v>44927</v>
      </c>
      <c r="D404" s="18">
        <f>'All Trades'!O404</f>
        <v>1023.04</v>
      </c>
      <c r="E404" s="18">
        <f t="shared" si="38"/>
        <v>2156.2799999999997</v>
      </c>
      <c r="F404" s="18">
        <f t="shared" si="39"/>
        <v>2156.2799999999997</v>
      </c>
      <c r="G404" s="18">
        <f t="shared" si="36"/>
        <v>0</v>
      </c>
      <c r="H404" s="18">
        <f t="shared" si="40"/>
        <v>2156.2799999999997</v>
      </c>
      <c r="I404" s="18">
        <f t="shared" si="41"/>
        <v>2156.2799999999997</v>
      </c>
      <c r="J404" s="18">
        <f t="shared" si="37"/>
        <v>0</v>
      </c>
      <c r="K404" s="18">
        <f>MAX(K403,'All Trades'!S403)</f>
        <v>80466.319999999789</v>
      </c>
      <c r="L404" s="18">
        <f>'All Trades'!S403</f>
        <v>80466.319999999789</v>
      </c>
      <c r="M404" s="18">
        <f>MAX(0,K404-(L404+'All Trades'!Q404))</f>
        <v>286.47999999999593</v>
      </c>
    </row>
    <row r="405" spans="1:13" x14ac:dyDescent="0.25">
      <c r="A405" s="11">
        <f>'All Trades'!A405</f>
        <v>399</v>
      </c>
      <c r="B405" s="29">
        <f>YEAR('All Trades'!B405)</f>
        <v>2023</v>
      </c>
      <c r="C405" s="24">
        <f>DATE(YEAR('All Trades'!B405),MONTH('All Trades'!B405),1)</f>
        <v>44927</v>
      </c>
      <c r="D405" s="18">
        <f>'All Trades'!O405</f>
        <v>-932.4</v>
      </c>
      <c r="E405" s="18">
        <f t="shared" si="38"/>
        <v>1223.8799999999997</v>
      </c>
      <c r="F405" s="18">
        <f t="shared" si="39"/>
        <v>2156.2799999999997</v>
      </c>
      <c r="G405" s="18">
        <f t="shared" si="36"/>
        <v>932.40000000000009</v>
      </c>
      <c r="H405" s="18">
        <f t="shared" si="40"/>
        <v>1223.8799999999997</v>
      </c>
      <c r="I405" s="18">
        <f t="shared" si="41"/>
        <v>2156.2799999999997</v>
      </c>
      <c r="J405" s="18">
        <f t="shared" si="37"/>
        <v>932.40000000000009</v>
      </c>
      <c r="K405" s="18">
        <f>MAX(K404,'All Trades'!S404)</f>
        <v>81489.359999999782</v>
      </c>
      <c r="L405" s="18">
        <f>'All Trades'!S404</f>
        <v>81489.359999999782</v>
      </c>
      <c r="M405" s="18">
        <f>MAX(0,K405-(L405+'All Trades'!Q405))</f>
        <v>926.19999999999709</v>
      </c>
    </row>
    <row r="406" spans="1:13" x14ac:dyDescent="0.25">
      <c r="A406" s="11">
        <f>'All Trades'!A406</f>
        <v>400</v>
      </c>
      <c r="B406" s="29">
        <f>YEAR('All Trades'!B406)</f>
        <v>2023</v>
      </c>
      <c r="C406" s="24">
        <f>DATE(YEAR('All Trades'!B406),MONTH('All Trades'!B406),1)</f>
        <v>44927</v>
      </c>
      <c r="D406" s="18">
        <f>'All Trades'!O406</f>
        <v>1144.56</v>
      </c>
      <c r="E406" s="18">
        <f t="shared" si="38"/>
        <v>2368.4399999999996</v>
      </c>
      <c r="F406" s="18">
        <f t="shared" si="39"/>
        <v>2368.4399999999996</v>
      </c>
      <c r="G406" s="18">
        <f t="shared" si="36"/>
        <v>0</v>
      </c>
      <c r="H406" s="18">
        <f t="shared" si="40"/>
        <v>2368.4399999999996</v>
      </c>
      <c r="I406" s="18">
        <f t="shared" si="41"/>
        <v>2368.4399999999996</v>
      </c>
      <c r="J406" s="18">
        <f t="shared" si="37"/>
        <v>0</v>
      </c>
      <c r="K406" s="18">
        <f>MAX(K405,'All Trades'!S405)</f>
        <v>81489.359999999782</v>
      </c>
      <c r="L406" s="18">
        <f>'All Trades'!S405</f>
        <v>80556.959999999788</v>
      </c>
      <c r="M406" s="18">
        <f>MAX(0,K406-(L406+'All Trades'!Q406))</f>
        <v>1122.1199999999953</v>
      </c>
    </row>
    <row r="407" spans="1:13" x14ac:dyDescent="0.25">
      <c r="A407" s="11">
        <f>'All Trades'!A407</f>
        <v>401</v>
      </c>
      <c r="B407" s="29">
        <f>YEAR('All Trades'!B407)</f>
        <v>2023</v>
      </c>
      <c r="C407" s="24">
        <f>DATE(YEAR('All Trades'!B407),MONTH('All Trades'!B407),1)</f>
        <v>44958</v>
      </c>
      <c r="D407" s="18">
        <f>'All Trades'!O407</f>
        <v>231.52</v>
      </c>
      <c r="E407" s="18">
        <f t="shared" si="38"/>
        <v>2599.9599999999996</v>
      </c>
      <c r="F407" s="18">
        <f t="shared" si="39"/>
        <v>2599.9599999999996</v>
      </c>
      <c r="G407" s="18">
        <f t="shared" si="36"/>
        <v>0</v>
      </c>
      <c r="H407" s="18">
        <f t="shared" si="40"/>
        <v>231.52</v>
      </c>
      <c r="I407" s="18">
        <f t="shared" si="41"/>
        <v>231.52</v>
      </c>
      <c r="J407" s="18">
        <f t="shared" si="37"/>
        <v>0</v>
      </c>
      <c r="K407" s="18">
        <f>MAX(K406,'All Trades'!S406)</f>
        <v>81701.519999999786</v>
      </c>
      <c r="L407" s="18">
        <f>'All Trades'!S406</f>
        <v>81701.519999999786</v>
      </c>
      <c r="M407" s="18">
        <f>MAX(0,K407-(L407+'All Trades'!Q407))</f>
        <v>19.240000000005239</v>
      </c>
    </row>
    <row r="408" spans="1:13" x14ac:dyDescent="0.25">
      <c r="A408" s="11">
        <f>'All Trades'!A408</f>
        <v>402</v>
      </c>
      <c r="B408" s="29">
        <f>YEAR('All Trades'!B408)</f>
        <v>2023</v>
      </c>
      <c r="C408" s="24">
        <f>DATE(YEAR('All Trades'!B408),MONTH('All Trades'!B408),1)</f>
        <v>44958</v>
      </c>
      <c r="D408" s="18">
        <f>'All Trades'!O408</f>
        <v>-403.44</v>
      </c>
      <c r="E408" s="18">
        <f t="shared" si="38"/>
        <v>2196.5199999999995</v>
      </c>
      <c r="F408" s="18">
        <f t="shared" si="39"/>
        <v>2599.9599999999996</v>
      </c>
      <c r="G408" s="18">
        <f t="shared" si="36"/>
        <v>403.44000000000005</v>
      </c>
      <c r="H408" s="18">
        <f t="shared" si="40"/>
        <v>-171.92</v>
      </c>
      <c r="I408" s="18">
        <f t="shared" si="41"/>
        <v>231.52</v>
      </c>
      <c r="J408" s="18">
        <f t="shared" si="37"/>
        <v>403.44</v>
      </c>
      <c r="K408" s="18">
        <f>MAX(K407,'All Trades'!S407)</f>
        <v>81933.03999999979</v>
      </c>
      <c r="L408" s="18">
        <f>'All Trades'!S407</f>
        <v>81933.03999999979</v>
      </c>
      <c r="M408" s="18">
        <f>MAX(0,K408-(L408+'All Trades'!Q408))</f>
        <v>399.72000000000116</v>
      </c>
    </row>
    <row r="409" spans="1:13" x14ac:dyDescent="0.25">
      <c r="A409" s="11">
        <f>'All Trades'!A409</f>
        <v>403</v>
      </c>
      <c r="B409" s="29">
        <f>YEAR('All Trades'!B409)</f>
        <v>2023</v>
      </c>
      <c r="C409" s="24">
        <f>DATE(YEAR('All Trades'!B409),MONTH('All Trades'!B409),1)</f>
        <v>44958</v>
      </c>
      <c r="D409" s="18">
        <f>'All Trades'!O409</f>
        <v>-724.44</v>
      </c>
      <c r="E409" s="18">
        <f t="shared" si="38"/>
        <v>1472.0799999999995</v>
      </c>
      <c r="F409" s="18">
        <f t="shared" si="39"/>
        <v>2599.9599999999996</v>
      </c>
      <c r="G409" s="18">
        <f t="shared" si="36"/>
        <v>1127.8800000000001</v>
      </c>
      <c r="H409" s="18">
        <f t="shared" si="40"/>
        <v>-896.36</v>
      </c>
      <c r="I409" s="18">
        <f t="shared" si="41"/>
        <v>231.52</v>
      </c>
      <c r="J409" s="18">
        <f t="shared" si="37"/>
        <v>1127.8800000000001</v>
      </c>
      <c r="K409" s="18">
        <f>MAX(K408,'All Trades'!S408)</f>
        <v>81933.03999999979</v>
      </c>
      <c r="L409" s="18">
        <f>'All Trades'!S408</f>
        <v>81529.599999999788</v>
      </c>
      <c r="M409" s="18">
        <f>MAX(0,K409-(L409+'All Trades'!Q409))</f>
        <v>1124.1600000000035</v>
      </c>
    </row>
    <row r="410" spans="1:13" x14ac:dyDescent="0.25">
      <c r="A410" s="11">
        <f>'All Trades'!A410</f>
        <v>404</v>
      </c>
      <c r="B410" s="29">
        <f>YEAR('All Trades'!B410)</f>
        <v>2023</v>
      </c>
      <c r="C410" s="24">
        <f>DATE(YEAR('All Trades'!B410),MONTH('All Trades'!B410),1)</f>
        <v>44958</v>
      </c>
      <c r="D410" s="18">
        <f>'All Trades'!O410</f>
        <v>1105.56</v>
      </c>
      <c r="E410" s="18">
        <f t="shared" si="38"/>
        <v>2577.6399999999994</v>
      </c>
      <c r="F410" s="18">
        <f t="shared" si="39"/>
        <v>2599.9599999999996</v>
      </c>
      <c r="G410" s="18">
        <f t="shared" si="36"/>
        <v>22.320000000000164</v>
      </c>
      <c r="H410" s="18">
        <f t="shared" si="40"/>
        <v>209.19999999999993</v>
      </c>
      <c r="I410" s="18">
        <f t="shared" si="41"/>
        <v>231.52</v>
      </c>
      <c r="J410" s="18">
        <f t="shared" si="37"/>
        <v>22.320000000000078</v>
      </c>
      <c r="K410" s="18">
        <f>MAX(K409,'All Trades'!S409)</f>
        <v>81933.03999999979</v>
      </c>
      <c r="L410" s="18">
        <f>'All Trades'!S409</f>
        <v>80805.159999999785</v>
      </c>
      <c r="M410" s="18">
        <f>MAX(0,K410-(L410+'All Trades'!Q410))</f>
        <v>1290.6000000000058</v>
      </c>
    </row>
    <row r="411" spans="1:13" x14ac:dyDescent="0.25">
      <c r="A411" s="11">
        <f>'All Trades'!A411</f>
        <v>405</v>
      </c>
      <c r="B411" s="29">
        <f>YEAR('All Trades'!B411)</f>
        <v>2023</v>
      </c>
      <c r="C411" s="24">
        <f>DATE(YEAR('All Trades'!B411),MONTH('All Trades'!B411),1)</f>
        <v>44958</v>
      </c>
      <c r="D411" s="18">
        <f>'All Trades'!O411</f>
        <v>-32.96</v>
      </c>
      <c r="E411" s="18">
        <f t="shared" si="38"/>
        <v>2544.6799999999994</v>
      </c>
      <c r="F411" s="18">
        <f t="shared" si="39"/>
        <v>2599.9599999999996</v>
      </c>
      <c r="G411" s="18">
        <f t="shared" si="36"/>
        <v>55.2800000000002</v>
      </c>
      <c r="H411" s="18">
        <f t="shared" si="40"/>
        <v>176.23999999999992</v>
      </c>
      <c r="I411" s="18">
        <f t="shared" si="41"/>
        <v>231.52</v>
      </c>
      <c r="J411" s="18">
        <f t="shared" si="37"/>
        <v>55.280000000000086</v>
      </c>
      <c r="K411" s="18">
        <f>MAX(K410,'All Trades'!S410)</f>
        <v>81933.03999999979</v>
      </c>
      <c r="L411" s="18">
        <f>'All Trades'!S410</f>
        <v>81910.719999999783</v>
      </c>
      <c r="M411" s="18">
        <f>MAX(0,K411-(L411+'All Trades'!Q411))</f>
        <v>516.80000000000291</v>
      </c>
    </row>
    <row r="412" spans="1:13" x14ac:dyDescent="0.25">
      <c r="A412" s="11">
        <f>'All Trades'!A412</f>
        <v>406</v>
      </c>
      <c r="B412" s="29">
        <f>YEAR('All Trades'!B412)</f>
        <v>2023</v>
      </c>
      <c r="C412" s="24">
        <f>DATE(YEAR('All Trades'!B412),MONTH('All Trades'!B412),1)</f>
        <v>44958</v>
      </c>
      <c r="D412" s="18">
        <f>'All Trades'!O412</f>
        <v>406.56</v>
      </c>
      <c r="E412" s="18">
        <f t="shared" si="38"/>
        <v>2951.2399999999993</v>
      </c>
      <c r="F412" s="18">
        <f t="shared" si="39"/>
        <v>2951.2399999999993</v>
      </c>
      <c r="G412" s="18">
        <f t="shared" si="36"/>
        <v>0</v>
      </c>
      <c r="H412" s="18">
        <f t="shared" si="40"/>
        <v>582.79999999999995</v>
      </c>
      <c r="I412" s="18">
        <f t="shared" si="41"/>
        <v>582.79999999999995</v>
      </c>
      <c r="J412" s="18">
        <f t="shared" si="37"/>
        <v>0</v>
      </c>
      <c r="K412" s="18">
        <f>MAX(K411,'All Trades'!S411)</f>
        <v>81933.03999999979</v>
      </c>
      <c r="L412" s="18">
        <f>'All Trades'!S411</f>
        <v>81877.759999999776</v>
      </c>
      <c r="M412" s="18">
        <f>MAX(0,K412-(L412+'All Trades'!Q412))</f>
        <v>203.00000000001455</v>
      </c>
    </row>
    <row r="413" spans="1:13" x14ac:dyDescent="0.25">
      <c r="A413" s="11">
        <f>'All Trades'!A413</f>
        <v>407</v>
      </c>
      <c r="B413" s="29">
        <f>YEAR('All Trades'!B413)</f>
        <v>2023</v>
      </c>
      <c r="C413" s="24">
        <f>DATE(YEAR('All Trades'!B413),MONTH('All Trades'!B413),1)</f>
        <v>44958</v>
      </c>
      <c r="D413" s="18">
        <f>'All Trades'!O413</f>
        <v>1222.56</v>
      </c>
      <c r="E413" s="18">
        <f t="shared" si="38"/>
        <v>4173.7999999999993</v>
      </c>
      <c r="F413" s="18">
        <f t="shared" si="39"/>
        <v>4173.7999999999993</v>
      </c>
      <c r="G413" s="18">
        <f t="shared" si="36"/>
        <v>0</v>
      </c>
      <c r="H413" s="18">
        <f t="shared" si="40"/>
        <v>1805.36</v>
      </c>
      <c r="I413" s="18">
        <f t="shared" si="41"/>
        <v>1805.36</v>
      </c>
      <c r="J413" s="18">
        <f t="shared" si="37"/>
        <v>0</v>
      </c>
      <c r="K413" s="18">
        <f>MAX(K412,'All Trades'!S412)</f>
        <v>82284.319999999774</v>
      </c>
      <c r="L413" s="18">
        <f>'All Trades'!S412</f>
        <v>82284.319999999774</v>
      </c>
      <c r="M413" s="18">
        <f>MAX(0,K413-(L413+'All Trades'!Q413))</f>
        <v>324.72000000000116</v>
      </c>
    </row>
    <row r="414" spans="1:13" x14ac:dyDescent="0.25">
      <c r="A414" s="11">
        <f>'All Trades'!A414</f>
        <v>408</v>
      </c>
      <c r="B414" s="29">
        <f>YEAR('All Trades'!B414)</f>
        <v>2023</v>
      </c>
      <c r="C414" s="24">
        <f>DATE(YEAR('All Trades'!B414),MONTH('All Trades'!B414),1)</f>
        <v>44958</v>
      </c>
      <c r="D414" s="18">
        <f>'All Trades'!O414</f>
        <v>784.56</v>
      </c>
      <c r="E414" s="18">
        <f t="shared" si="38"/>
        <v>4958.3599999999988</v>
      </c>
      <c r="F414" s="18">
        <f t="shared" si="39"/>
        <v>4958.3599999999988</v>
      </c>
      <c r="G414" s="18">
        <f t="shared" si="36"/>
        <v>0</v>
      </c>
      <c r="H414" s="18">
        <f t="shared" si="40"/>
        <v>2589.92</v>
      </c>
      <c r="I414" s="18">
        <f t="shared" si="41"/>
        <v>2589.92</v>
      </c>
      <c r="J414" s="18">
        <f t="shared" si="37"/>
        <v>0</v>
      </c>
      <c r="K414" s="18">
        <f>MAX(K413,'All Trades'!S413)</f>
        <v>83506.879999999772</v>
      </c>
      <c r="L414" s="18">
        <f>'All Trades'!S413</f>
        <v>83506.879999999772</v>
      </c>
      <c r="M414" s="18">
        <f>MAX(0,K414-(L414+'All Trades'!Q414))</f>
        <v>456.72000000000116</v>
      </c>
    </row>
    <row r="415" spans="1:13" x14ac:dyDescent="0.25">
      <c r="A415" s="11">
        <f>'All Trades'!A415</f>
        <v>409</v>
      </c>
      <c r="B415" s="29">
        <f>YEAR('All Trades'!B415)</f>
        <v>2023</v>
      </c>
      <c r="C415" s="24">
        <f>DATE(YEAR('All Trades'!B415),MONTH('All Trades'!B415),1)</f>
        <v>44958</v>
      </c>
      <c r="D415" s="18">
        <f>'All Trades'!O415</f>
        <v>-973.44</v>
      </c>
      <c r="E415" s="18">
        <f t="shared" si="38"/>
        <v>3984.9199999999987</v>
      </c>
      <c r="F415" s="18">
        <f t="shared" si="39"/>
        <v>4958.3599999999988</v>
      </c>
      <c r="G415" s="18">
        <f t="shared" si="36"/>
        <v>973.44</v>
      </c>
      <c r="H415" s="18">
        <f t="shared" si="40"/>
        <v>1616.48</v>
      </c>
      <c r="I415" s="18">
        <f t="shared" si="41"/>
        <v>2589.92</v>
      </c>
      <c r="J415" s="18">
        <f t="shared" si="37"/>
        <v>973.44</v>
      </c>
      <c r="K415" s="18">
        <f>MAX(K414,'All Trades'!S414)</f>
        <v>84291.439999999769</v>
      </c>
      <c r="L415" s="18">
        <f>'All Trades'!S414</f>
        <v>84291.439999999769</v>
      </c>
      <c r="M415" s="18">
        <f>MAX(0,K415-(L415+'All Trades'!Q415))</f>
        <v>969.72000000000116</v>
      </c>
    </row>
    <row r="416" spans="1:13" x14ac:dyDescent="0.25">
      <c r="A416" s="11">
        <f>'All Trades'!A416</f>
        <v>410</v>
      </c>
      <c r="B416" s="29">
        <f>YEAR('All Trades'!B416)</f>
        <v>2023</v>
      </c>
      <c r="C416" s="24">
        <f>DATE(YEAR('All Trades'!B416),MONTH('All Trades'!B416),1)</f>
        <v>44986</v>
      </c>
      <c r="D416" s="18">
        <f>'All Trades'!O416</f>
        <v>-324.48</v>
      </c>
      <c r="E416" s="18">
        <f t="shared" si="38"/>
        <v>3660.4399999999987</v>
      </c>
      <c r="F416" s="18">
        <f t="shared" si="39"/>
        <v>4958.3599999999988</v>
      </c>
      <c r="G416" s="18">
        <f t="shared" si="36"/>
        <v>1297.92</v>
      </c>
      <c r="H416" s="18">
        <f t="shared" si="40"/>
        <v>-324.48</v>
      </c>
      <c r="I416" s="18">
        <f t="shared" si="41"/>
        <v>0</v>
      </c>
      <c r="J416" s="18">
        <f t="shared" si="37"/>
        <v>324.48</v>
      </c>
      <c r="K416" s="18">
        <f>MAX(K415,'All Trades'!S415)</f>
        <v>84291.439999999769</v>
      </c>
      <c r="L416" s="18">
        <f>'All Trades'!S415</f>
        <v>83317.999999999767</v>
      </c>
      <c r="M416" s="18">
        <f>MAX(0,K416-(L416+'All Trades'!Q416))</f>
        <v>1296.6800000000076</v>
      </c>
    </row>
    <row r="417" spans="1:13" x14ac:dyDescent="0.25">
      <c r="A417" s="11">
        <f>'All Trades'!A417</f>
        <v>411</v>
      </c>
      <c r="B417" s="29">
        <f>YEAR('All Trades'!B417)</f>
        <v>2023</v>
      </c>
      <c r="C417" s="24">
        <f>DATE(YEAR('All Trades'!B417),MONTH('All Trades'!B417),1)</f>
        <v>44986</v>
      </c>
      <c r="D417" s="18">
        <f>'All Trades'!O417</f>
        <v>340.56</v>
      </c>
      <c r="E417" s="18">
        <f t="shared" si="38"/>
        <v>4000.9999999999986</v>
      </c>
      <c r="F417" s="18">
        <f t="shared" si="39"/>
        <v>4958.3599999999988</v>
      </c>
      <c r="G417" s="18">
        <f t="shared" si="36"/>
        <v>957.36000000000013</v>
      </c>
      <c r="H417" s="18">
        <f t="shared" si="40"/>
        <v>16.079999999999984</v>
      </c>
      <c r="I417" s="18">
        <f t="shared" si="41"/>
        <v>16.079999999999984</v>
      </c>
      <c r="J417" s="18">
        <f t="shared" si="37"/>
        <v>0</v>
      </c>
      <c r="K417" s="18">
        <f>MAX(K416,'All Trades'!S416)</f>
        <v>84291.439999999769</v>
      </c>
      <c r="L417" s="18">
        <f>'All Trades'!S416</f>
        <v>82993.519999999771</v>
      </c>
      <c r="M417" s="18">
        <f>MAX(0,K417-(L417+'All Trades'!Q417))</f>
        <v>1424.6399999999994</v>
      </c>
    </row>
    <row r="418" spans="1:13" x14ac:dyDescent="0.25">
      <c r="A418" s="11">
        <f>'All Trades'!A418</f>
        <v>412</v>
      </c>
      <c r="B418" s="29">
        <f>YEAR('All Trades'!B418)</f>
        <v>2023</v>
      </c>
      <c r="C418" s="24">
        <f>DATE(YEAR('All Trades'!B418),MONTH('All Trades'!B418),1)</f>
        <v>44986</v>
      </c>
      <c r="D418" s="18">
        <f>'All Trades'!O418</f>
        <v>1907.6</v>
      </c>
      <c r="E418" s="18">
        <f t="shared" si="38"/>
        <v>5908.5999999999985</v>
      </c>
      <c r="F418" s="18">
        <f t="shared" si="39"/>
        <v>5908.5999999999985</v>
      </c>
      <c r="G418" s="18">
        <f t="shared" si="36"/>
        <v>0</v>
      </c>
      <c r="H418" s="18">
        <f t="shared" si="40"/>
        <v>1923.6799999999998</v>
      </c>
      <c r="I418" s="18">
        <f t="shared" si="41"/>
        <v>1923.6799999999998</v>
      </c>
      <c r="J418" s="18">
        <f t="shared" si="37"/>
        <v>0</v>
      </c>
      <c r="K418" s="18">
        <f>MAX(K417,'All Trades'!S417)</f>
        <v>84291.439999999769</v>
      </c>
      <c r="L418" s="18">
        <f>'All Trades'!S417</f>
        <v>83334.079999999769</v>
      </c>
      <c r="M418" s="18">
        <f>MAX(0,K418-(L418+'All Trades'!Q418))</f>
        <v>2128.5599999999977</v>
      </c>
    </row>
    <row r="419" spans="1:13" x14ac:dyDescent="0.25">
      <c r="A419" s="11">
        <f>'All Trades'!A419</f>
        <v>413</v>
      </c>
      <c r="B419" s="29">
        <f>YEAR('All Trades'!B419)</f>
        <v>2023</v>
      </c>
      <c r="C419" s="24">
        <f>DATE(YEAR('All Trades'!B419),MONTH('All Trades'!B419),1)</f>
        <v>44986</v>
      </c>
      <c r="D419" s="18">
        <f>'All Trades'!O419</f>
        <v>191.04</v>
      </c>
      <c r="E419" s="18">
        <f t="shared" si="38"/>
        <v>6099.6399999999985</v>
      </c>
      <c r="F419" s="18">
        <f t="shared" si="39"/>
        <v>6099.6399999999985</v>
      </c>
      <c r="G419" s="18">
        <f t="shared" si="36"/>
        <v>0</v>
      </c>
      <c r="H419" s="18">
        <f t="shared" si="40"/>
        <v>2114.7199999999998</v>
      </c>
      <c r="I419" s="18">
        <f t="shared" si="41"/>
        <v>2114.7199999999998</v>
      </c>
      <c r="J419" s="18">
        <f t="shared" si="37"/>
        <v>0</v>
      </c>
      <c r="K419" s="18">
        <f>MAX(K418,'All Trades'!S418)</f>
        <v>85241.679999999775</v>
      </c>
      <c r="L419" s="18">
        <f>'All Trades'!S418</f>
        <v>85241.679999999775</v>
      </c>
      <c r="M419" s="18">
        <f>MAX(0,K419-(L419+'All Trades'!Q419))</f>
        <v>78.479999999995925</v>
      </c>
    </row>
    <row r="420" spans="1:13" x14ac:dyDescent="0.25">
      <c r="A420" s="11">
        <f>'All Trades'!A420</f>
        <v>414</v>
      </c>
      <c r="B420" s="29">
        <f>YEAR('All Trades'!B420)</f>
        <v>2023</v>
      </c>
      <c r="C420" s="24">
        <f>DATE(YEAR('All Trades'!B420),MONTH('All Trades'!B420),1)</f>
        <v>44986</v>
      </c>
      <c r="D420" s="18">
        <f>'All Trades'!O420</f>
        <v>1502.6</v>
      </c>
      <c r="E420" s="18">
        <f t="shared" si="38"/>
        <v>7602.239999999998</v>
      </c>
      <c r="F420" s="18">
        <f t="shared" si="39"/>
        <v>7602.239999999998</v>
      </c>
      <c r="G420" s="18">
        <f t="shared" si="36"/>
        <v>0</v>
      </c>
      <c r="H420" s="18">
        <f t="shared" si="40"/>
        <v>3617.3199999999997</v>
      </c>
      <c r="I420" s="18">
        <f t="shared" si="41"/>
        <v>3617.3199999999997</v>
      </c>
      <c r="J420" s="18">
        <f t="shared" si="37"/>
        <v>0</v>
      </c>
      <c r="K420" s="18">
        <f>MAX(K419,'All Trades'!S419)</f>
        <v>85432.719999999768</v>
      </c>
      <c r="L420" s="18">
        <f>'All Trades'!S419</f>
        <v>85432.719999999768</v>
      </c>
      <c r="M420" s="18">
        <f>MAX(0,K420-(L420+'All Trades'!Q420))</f>
        <v>111.19999999999709</v>
      </c>
    </row>
    <row r="421" spans="1:13" x14ac:dyDescent="0.25">
      <c r="A421" s="11">
        <f>'All Trades'!A421</f>
        <v>415</v>
      </c>
      <c r="B421" s="29">
        <f>YEAR('All Trades'!B421)</f>
        <v>2023</v>
      </c>
      <c r="C421" s="24">
        <f>DATE(YEAR('All Trades'!B421),MONTH('All Trades'!B421),1)</f>
        <v>44986</v>
      </c>
      <c r="D421" s="18">
        <f>'All Trades'!O421</f>
        <v>301.52</v>
      </c>
      <c r="E421" s="18">
        <f t="shared" si="38"/>
        <v>7903.7599999999984</v>
      </c>
      <c r="F421" s="18">
        <f t="shared" si="39"/>
        <v>7903.7599999999984</v>
      </c>
      <c r="G421" s="18">
        <f t="shared" si="36"/>
        <v>0</v>
      </c>
      <c r="H421" s="18">
        <f t="shared" si="40"/>
        <v>3918.8399999999997</v>
      </c>
      <c r="I421" s="18">
        <f t="shared" si="41"/>
        <v>3918.8399999999997</v>
      </c>
      <c r="J421" s="18">
        <f t="shared" si="37"/>
        <v>0</v>
      </c>
      <c r="K421" s="18">
        <f>MAX(K420,'All Trades'!S420)</f>
        <v>86935.319999999774</v>
      </c>
      <c r="L421" s="18">
        <f>'All Trades'!S420</f>
        <v>86935.319999999774</v>
      </c>
      <c r="M421" s="18">
        <f>MAX(0,K421-(L421+'All Trades'!Q421))</f>
        <v>55.240000000005239</v>
      </c>
    </row>
    <row r="422" spans="1:13" x14ac:dyDescent="0.25">
      <c r="A422" s="11">
        <f>'All Trades'!A422</f>
        <v>416</v>
      </c>
      <c r="B422" s="29">
        <f>YEAR('All Trades'!B422)</f>
        <v>2023</v>
      </c>
      <c r="C422" s="24">
        <f>DATE(YEAR('All Trades'!B422),MONTH('All Trades'!B422),1)</f>
        <v>44986</v>
      </c>
      <c r="D422" s="18">
        <f>'All Trades'!O422</f>
        <v>-613.44000000000005</v>
      </c>
      <c r="E422" s="18">
        <f t="shared" si="38"/>
        <v>7290.3199999999979</v>
      </c>
      <c r="F422" s="18">
        <f t="shared" si="39"/>
        <v>7903.7599999999984</v>
      </c>
      <c r="G422" s="18">
        <f t="shared" si="36"/>
        <v>613.44000000000051</v>
      </c>
      <c r="H422" s="18">
        <f t="shared" si="40"/>
        <v>3305.3999999999996</v>
      </c>
      <c r="I422" s="18">
        <f t="shared" si="41"/>
        <v>3918.8399999999997</v>
      </c>
      <c r="J422" s="18">
        <f t="shared" si="37"/>
        <v>613.44000000000005</v>
      </c>
      <c r="K422" s="18">
        <f>MAX(K421,'All Trades'!S421)</f>
        <v>87236.839999999778</v>
      </c>
      <c r="L422" s="18">
        <f>'All Trades'!S421</f>
        <v>87236.839999999778</v>
      </c>
      <c r="M422" s="18">
        <f>MAX(0,K422-(L422+'All Trades'!Q422))</f>
        <v>609.72000000000116</v>
      </c>
    </row>
    <row r="423" spans="1:13" x14ac:dyDescent="0.25">
      <c r="A423" s="11">
        <f>'All Trades'!A423</f>
        <v>417</v>
      </c>
      <c r="B423" s="29">
        <f>YEAR('All Trades'!B423)</f>
        <v>2023</v>
      </c>
      <c r="C423" s="24">
        <f>DATE(YEAR('All Trades'!B423),MONTH('All Trades'!B423),1)</f>
        <v>44986</v>
      </c>
      <c r="D423" s="18">
        <f>'All Trades'!O423</f>
        <v>-973.44</v>
      </c>
      <c r="E423" s="18">
        <f t="shared" si="38"/>
        <v>6316.8799999999974</v>
      </c>
      <c r="F423" s="18">
        <f t="shared" si="39"/>
        <v>7903.7599999999984</v>
      </c>
      <c r="G423" s="18">
        <f t="shared" si="36"/>
        <v>1586.880000000001</v>
      </c>
      <c r="H423" s="18">
        <f t="shared" si="40"/>
        <v>2331.9599999999996</v>
      </c>
      <c r="I423" s="18">
        <f t="shared" si="41"/>
        <v>3918.8399999999997</v>
      </c>
      <c r="J423" s="18">
        <f t="shared" si="37"/>
        <v>1586.88</v>
      </c>
      <c r="K423" s="18">
        <f>MAX(K422,'All Trades'!S422)</f>
        <v>87236.839999999778</v>
      </c>
      <c r="L423" s="18">
        <f>'All Trades'!S422</f>
        <v>86623.399999999776</v>
      </c>
      <c r="M423" s="18">
        <f>MAX(0,K423-(L423+'All Trades'!Q423))</f>
        <v>1583.1600000000035</v>
      </c>
    </row>
    <row r="424" spans="1:13" x14ac:dyDescent="0.25">
      <c r="A424" s="11">
        <f>'All Trades'!A424</f>
        <v>418</v>
      </c>
      <c r="B424" s="29">
        <f>YEAR('All Trades'!B424)</f>
        <v>2023</v>
      </c>
      <c r="C424" s="24">
        <f>DATE(YEAR('All Trades'!B424),MONTH('All Trades'!B424),1)</f>
        <v>44986</v>
      </c>
      <c r="D424" s="18">
        <f>'All Trades'!O424</f>
        <v>259.56</v>
      </c>
      <c r="E424" s="18">
        <f t="shared" si="38"/>
        <v>6576.4399999999978</v>
      </c>
      <c r="F424" s="18">
        <f t="shared" si="39"/>
        <v>7903.7599999999984</v>
      </c>
      <c r="G424" s="18">
        <f t="shared" si="36"/>
        <v>1327.3200000000006</v>
      </c>
      <c r="H424" s="18">
        <f t="shared" si="40"/>
        <v>2591.5199999999995</v>
      </c>
      <c r="I424" s="18">
        <f t="shared" si="41"/>
        <v>3918.8399999999997</v>
      </c>
      <c r="J424" s="18">
        <f t="shared" si="37"/>
        <v>1327.3200000000002</v>
      </c>
      <c r="K424" s="18">
        <f>MAX(K423,'All Trades'!S423)</f>
        <v>87236.839999999778</v>
      </c>
      <c r="L424" s="18">
        <f>'All Trades'!S423</f>
        <v>85649.959999999774</v>
      </c>
      <c r="M424" s="18">
        <f>MAX(0,K424-(L424+'All Trades'!Q424))</f>
        <v>2013.6000000000058</v>
      </c>
    </row>
    <row r="425" spans="1:13" x14ac:dyDescent="0.25">
      <c r="A425" s="11">
        <f>'All Trades'!A425</f>
        <v>419</v>
      </c>
      <c r="B425" s="29">
        <f>YEAR('All Trades'!B425)</f>
        <v>2023</v>
      </c>
      <c r="C425" s="24">
        <f>DATE(YEAR('All Trades'!B425),MONTH('All Trades'!B425),1)</f>
        <v>44986</v>
      </c>
      <c r="D425" s="18">
        <f>'All Trades'!O425</f>
        <v>1352.6</v>
      </c>
      <c r="E425" s="18">
        <f t="shared" si="38"/>
        <v>7929.0399999999972</v>
      </c>
      <c r="F425" s="18">
        <f t="shared" si="39"/>
        <v>7929.0399999999972</v>
      </c>
      <c r="G425" s="18">
        <f t="shared" si="36"/>
        <v>0</v>
      </c>
      <c r="H425" s="18">
        <f t="shared" si="40"/>
        <v>3944.1199999999994</v>
      </c>
      <c r="I425" s="18">
        <f t="shared" si="41"/>
        <v>3944.1199999999994</v>
      </c>
      <c r="J425" s="18">
        <f t="shared" si="37"/>
        <v>0</v>
      </c>
      <c r="K425" s="18">
        <f>MAX(K424,'All Trades'!S424)</f>
        <v>87236.839999999778</v>
      </c>
      <c r="L425" s="18">
        <f>'All Trades'!S424</f>
        <v>85909.519999999771</v>
      </c>
      <c r="M425" s="18">
        <f>MAX(0,K425-(L425+'All Trades'!Q425))</f>
        <v>1483.5200000000041</v>
      </c>
    </row>
    <row r="426" spans="1:13" x14ac:dyDescent="0.25">
      <c r="A426" s="11">
        <f>'All Trades'!A426</f>
        <v>420</v>
      </c>
      <c r="B426" s="29">
        <f>YEAR('All Trades'!B426)</f>
        <v>2023</v>
      </c>
      <c r="C426" s="24">
        <f>DATE(YEAR('All Trades'!B426),MONTH('All Trades'!B426),1)</f>
        <v>44986</v>
      </c>
      <c r="D426" s="18">
        <f>'All Trades'!O426</f>
        <v>1081.56</v>
      </c>
      <c r="E426" s="18">
        <f t="shared" si="38"/>
        <v>9010.5999999999967</v>
      </c>
      <c r="F426" s="18">
        <f t="shared" si="39"/>
        <v>9010.5999999999967</v>
      </c>
      <c r="G426" s="18">
        <f t="shared" si="36"/>
        <v>0</v>
      </c>
      <c r="H426" s="18">
        <f t="shared" si="40"/>
        <v>5025.6799999999994</v>
      </c>
      <c r="I426" s="18">
        <f t="shared" si="41"/>
        <v>5025.6799999999994</v>
      </c>
      <c r="J426" s="18">
        <f t="shared" si="37"/>
        <v>0</v>
      </c>
      <c r="K426" s="18">
        <f>MAX(K425,'All Trades'!S425)</f>
        <v>87262.119999999777</v>
      </c>
      <c r="L426" s="18">
        <f>'All Trades'!S425</f>
        <v>87262.119999999777</v>
      </c>
      <c r="M426" s="18">
        <f>MAX(0,K426-(L426+'All Trades'!Q426))</f>
        <v>78.720000000001164</v>
      </c>
    </row>
    <row r="427" spans="1:13" x14ac:dyDescent="0.25">
      <c r="A427" s="11">
        <f>'All Trades'!A427</f>
        <v>421</v>
      </c>
      <c r="B427" s="29">
        <f>YEAR('All Trades'!B427)</f>
        <v>2023</v>
      </c>
      <c r="C427" s="24">
        <f>DATE(YEAR('All Trades'!B427),MONTH('All Trades'!B427),1)</f>
        <v>44986</v>
      </c>
      <c r="D427" s="18">
        <f>'All Trades'!O427</f>
        <v>-648.96</v>
      </c>
      <c r="E427" s="18">
        <f t="shared" si="38"/>
        <v>8361.6399999999958</v>
      </c>
      <c r="F427" s="18">
        <f t="shared" si="39"/>
        <v>9010.5999999999967</v>
      </c>
      <c r="G427" s="18">
        <f t="shared" si="36"/>
        <v>648.96000000000095</v>
      </c>
      <c r="H427" s="18">
        <f t="shared" si="40"/>
        <v>4376.7199999999993</v>
      </c>
      <c r="I427" s="18">
        <f t="shared" si="41"/>
        <v>5025.6799999999994</v>
      </c>
      <c r="J427" s="18">
        <f t="shared" si="37"/>
        <v>648.96</v>
      </c>
      <c r="K427" s="18">
        <f>MAX(K426,'All Trades'!S426)</f>
        <v>88343.679999999775</v>
      </c>
      <c r="L427" s="18">
        <f>'All Trades'!S426</f>
        <v>88343.679999999775</v>
      </c>
      <c r="M427" s="18">
        <f>MAX(0,K427-(L427+'All Trades'!Q427))</f>
        <v>646.47999999999593</v>
      </c>
    </row>
    <row r="428" spans="1:13" x14ac:dyDescent="0.25">
      <c r="A428" s="11">
        <f>'All Trades'!A428</f>
        <v>422</v>
      </c>
      <c r="B428" s="29">
        <f>YEAR('All Trades'!B428)</f>
        <v>2023</v>
      </c>
      <c r="C428" s="24">
        <f>DATE(YEAR('All Trades'!B428),MONTH('All Trades'!B428),1)</f>
        <v>44986</v>
      </c>
      <c r="D428" s="18">
        <f>'All Trades'!O428</f>
        <v>380.52</v>
      </c>
      <c r="E428" s="18">
        <f t="shared" si="38"/>
        <v>8742.1599999999962</v>
      </c>
      <c r="F428" s="18">
        <f t="shared" si="39"/>
        <v>9010.5999999999967</v>
      </c>
      <c r="G428" s="18">
        <f t="shared" si="36"/>
        <v>268.44000000000051</v>
      </c>
      <c r="H428" s="18">
        <f t="shared" si="40"/>
        <v>4757.24</v>
      </c>
      <c r="I428" s="18">
        <f t="shared" si="41"/>
        <v>5025.6799999999994</v>
      </c>
      <c r="J428" s="18">
        <f t="shared" si="37"/>
        <v>268.4399999999996</v>
      </c>
      <c r="K428" s="18">
        <f>MAX(K427,'All Trades'!S427)</f>
        <v>88343.679999999775</v>
      </c>
      <c r="L428" s="18">
        <f>'All Trades'!S427</f>
        <v>87694.719999999768</v>
      </c>
      <c r="M428" s="18">
        <f>MAX(0,K428-(L428+'All Trades'!Q428))</f>
        <v>935.20000000001164</v>
      </c>
    </row>
    <row r="429" spans="1:13" x14ac:dyDescent="0.25">
      <c r="A429" s="11">
        <f>'All Trades'!A429</f>
        <v>423</v>
      </c>
      <c r="B429" s="29">
        <f>YEAR('All Trades'!B429)</f>
        <v>2023</v>
      </c>
      <c r="C429" s="24">
        <f>DATE(YEAR('All Trades'!B429),MONTH('All Trades'!B429),1)</f>
        <v>44986</v>
      </c>
      <c r="D429" s="18">
        <f>'All Trades'!O429</f>
        <v>607.6</v>
      </c>
      <c r="E429" s="18">
        <f t="shared" si="38"/>
        <v>9349.7599999999966</v>
      </c>
      <c r="F429" s="18">
        <f t="shared" si="39"/>
        <v>9349.7599999999966</v>
      </c>
      <c r="G429" s="18">
        <f t="shared" si="36"/>
        <v>0</v>
      </c>
      <c r="H429" s="18">
        <f t="shared" si="40"/>
        <v>5364.84</v>
      </c>
      <c r="I429" s="18">
        <f t="shared" si="41"/>
        <v>5364.84</v>
      </c>
      <c r="J429" s="18">
        <f t="shared" si="37"/>
        <v>0</v>
      </c>
      <c r="K429" s="18">
        <f>MAX(K428,'All Trades'!S428)</f>
        <v>88343.679999999775</v>
      </c>
      <c r="L429" s="18">
        <f>'All Trades'!S428</f>
        <v>88075.239999999772</v>
      </c>
      <c r="M429" s="18">
        <f>MAX(0,K429-(L429+'All Trades'!Q429))</f>
        <v>1764.6399999999994</v>
      </c>
    </row>
    <row r="430" spans="1:13" x14ac:dyDescent="0.25">
      <c r="A430" s="11">
        <f>'All Trades'!A430</f>
        <v>424</v>
      </c>
      <c r="B430" s="29">
        <f>YEAR('All Trades'!B430)</f>
        <v>2023</v>
      </c>
      <c r="C430" s="24">
        <f>DATE(YEAR('All Trades'!B430),MONTH('All Trades'!B430),1)</f>
        <v>45017</v>
      </c>
      <c r="D430" s="18">
        <f>'All Trades'!O430</f>
        <v>216.52</v>
      </c>
      <c r="E430" s="18">
        <f t="shared" si="38"/>
        <v>9566.279999999997</v>
      </c>
      <c r="F430" s="18">
        <f t="shared" si="39"/>
        <v>9566.279999999997</v>
      </c>
      <c r="G430" s="18">
        <f t="shared" si="36"/>
        <v>0</v>
      </c>
      <c r="H430" s="18">
        <f t="shared" si="40"/>
        <v>216.52</v>
      </c>
      <c r="I430" s="18">
        <f t="shared" si="41"/>
        <v>216.52</v>
      </c>
      <c r="J430" s="18">
        <f t="shared" si="37"/>
        <v>0</v>
      </c>
      <c r="K430" s="18">
        <f>MAX(K429,'All Trades'!S429)</f>
        <v>88682.839999999778</v>
      </c>
      <c r="L430" s="18">
        <f>'All Trades'!S429</f>
        <v>88682.839999999778</v>
      </c>
      <c r="M430" s="18">
        <f>MAX(0,K430-(L430+'All Trades'!Q430))</f>
        <v>57.240000000005239</v>
      </c>
    </row>
    <row r="431" spans="1:13" x14ac:dyDescent="0.25">
      <c r="A431" s="11">
        <f>'All Trades'!A431</f>
        <v>425</v>
      </c>
      <c r="B431" s="29">
        <f>YEAR('All Trades'!B431)</f>
        <v>2023</v>
      </c>
      <c r="C431" s="24">
        <f>DATE(YEAR('All Trades'!B431),MONTH('All Trades'!B431),1)</f>
        <v>45017</v>
      </c>
      <c r="D431" s="18">
        <f>'All Trades'!O431</f>
        <v>1977.6</v>
      </c>
      <c r="E431" s="18">
        <f t="shared" si="38"/>
        <v>11543.879999999997</v>
      </c>
      <c r="F431" s="18">
        <f t="shared" si="39"/>
        <v>11543.879999999997</v>
      </c>
      <c r="G431" s="18">
        <f t="shared" si="36"/>
        <v>0</v>
      </c>
      <c r="H431" s="18">
        <f t="shared" si="40"/>
        <v>2194.12</v>
      </c>
      <c r="I431" s="18">
        <f t="shared" si="41"/>
        <v>2194.12</v>
      </c>
      <c r="J431" s="18">
        <f t="shared" si="37"/>
        <v>0</v>
      </c>
      <c r="K431" s="18">
        <f>MAX(K430,'All Trades'!S430)</f>
        <v>88899.359999999782</v>
      </c>
      <c r="L431" s="18">
        <f>'All Trades'!S430</f>
        <v>88899.359999999782</v>
      </c>
      <c r="M431" s="18">
        <f>MAX(0,K431-(L431+'All Trades'!Q431))</f>
        <v>221.19999999999709</v>
      </c>
    </row>
    <row r="432" spans="1:13" x14ac:dyDescent="0.25">
      <c r="A432" s="11">
        <f>'All Trades'!A432</f>
        <v>426</v>
      </c>
      <c r="B432" s="29">
        <f>YEAR('All Trades'!B432)</f>
        <v>2023</v>
      </c>
      <c r="C432" s="24">
        <f>DATE(YEAR('All Trades'!B432),MONTH('All Trades'!B432),1)</f>
        <v>45017</v>
      </c>
      <c r="D432" s="18">
        <f>'All Trades'!O432</f>
        <v>-648.96</v>
      </c>
      <c r="E432" s="18">
        <f t="shared" si="38"/>
        <v>10894.919999999998</v>
      </c>
      <c r="F432" s="18">
        <f t="shared" si="39"/>
        <v>11543.879999999997</v>
      </c>
      <c r="G432" s="18">
        <f t="shared" si="36"/>
        <v>648.95999999999913</v>
      </c>
      <c r="H432" s="18">
        <f t="shared" si="40"/>
        <v>1545.1599999999999</v>
      </c>
      <c r="I432" s="18">
        <f t="shared" si="41"/>
        <v>2194.12</v>
      </c>
      <c r="J432" s="18">
        <f t="shared" si="37"/>
        <v>648.96</v>
      </c>
      <c r="K432" s="18">
        <f>MAX(K431,'All Trades'!S431)</f>
        <v>90876.959999999788</v>
      </c>
      <c r="L432" s="18">
        <f>'All Trades'!S431</f>
        <v>90876.959999999788</v>
      </c>
      <c r="M432" s="18">
        <f>MAX(0,K432-(L432+'All Trades'!Q432))</f>
        <v>646.47999999999593</v>
      </c>
    </row>
    <row r="433" spans="1:13" x14ac:dyDescent="0.25">
      <c r="A433" s="11">
        <f>'All Trades'!A433</f>
        <v>427</v>
      </c>
      <c r="B433" s="29">
        <f>YEAR('All Trades'!B433)</f>
        <v>2023</v>
      </c>
      <c r="C433" s="24">
        <f>DATE(YEAR('All Trades'!B433),MONTH('All Trades'!B433),1)</f>
        <v>45017</v>
      </c>
      <c r="D433" s="18">
        <f>'All Trades'!O433</f>
        <v>307.52</v>
      </c>
      <c r="E433" s="18">
        <f t="shared" si="38"/>
        <v>11202.439999999999</v>
      </c>
      <c r="F433" s="18">
        <f t="shared" si="39"/>
        <v>11543.879999999997</v>
      </c>
      <c r="G433" s="18">
        <f t="shared" si="36"/>
        <v>341.43999999999869</v>
      </c>
      <c r="H433" s="18">
        <f t="shared" si="40"/>
        <v>1852.6799999999998</v>
      </c>
      <c r="I433" s="18">
        <f t="shared" si="41"/>
        <v>2194.12</v>
      </c>
      <c r="J433" s="18">
        <f t="shared" si="37"/>
        <v>341.44000000000005</v>
      </c>
      <c r="K433" s="18">
        <f>MAX(K432,'All Trades'!S432)</f>
        <v>90876.959999999788</v>
      </c>
      <c r="L433" s="18">
        <f>'All Trades'!S432</f>
        <v>90227.999999999782</v>
      </c>
      <c r="M433" s="18">
        <f>MAX(0,K433-(L433+'All Trades'!Q433))</f>
        <v>657.20000000001164</v>
      </c>
    </row>
    <row r="434" spans="1:13" x14ac:dyDescent="0.25">
      <c r="A434" s="11">
        <f>'All Trades'!A434</f>
        <v>428</v>
      </c>
      <c r="B434" s="29">
        <f>YEAR('All Trades'!B434)</f>
        <v>2023</v>
      </c>
      <c r="C434" s="24">
        <f>DATE(YEAR('All Trades'!B434),MONTH('All Trades'!B434),1)</f>
        <v>45017</v>
      </c>
      <c r="D434" s="18">
        <f>'All Trades'!O434</f>
        <v>-1622.4</v>
      </c>
      <c r="E434" s="18">
        <f t="shared" si="38"/>
        <v>9580.0399999999991</v>
      </c>
      <c r="F434" s="18">
        <f t="shared" si="39"/>
        <v>11543.879999999997</v>
      </c>
      <c r="G434" s="18">
        <f t="shared" si="36"/>
        <v>1963.8399999999983</v>
      </c>
      <c r="H434" s="18">
        <f t="shared" si="40"/>
        <v>230.27999999999975</v>
      </c>
      <c r="I434" s="18">
        <f t="shared" si="41"/>
        <v>2194.12</v>
      </c>
      <c r="J434" s="18">
        <f t="shared" si="37"/>
        <v>1963.8400000000001</v>
      </c>
      <c r="K434" s="18">
        <f>MAX(K433,'All Trades'!S433)</f>
        <v>90876.959999999788</v>
      </c>
      <c r="L434" s="18">
        <f>'All Trades'!S433</f>
        <v>90535.519999999786</v>
      </c>
      <c r="M434" s="18">
        <f>MAX(0,K434-(L434+'All Trades'!Q434))</f>
        <v>1957.6399999999994</v>
      </c>
    </row>
    <row r="435" spans="1:13" x14ac:dyDescent="0.25">
      <c r="A435" s="11">
        <f>'All Trades'!A435</f>
        <v>429</v>
      </c>
      <c r="B435" s="29">
        <f>YEAR('All Trades'!B435)</f>
        <v>2023</v>
      </c>
      <c r="C435" s="24">
        <f>DATE(YEAR('All Trades'!B435),MONTH('All Trades'!B435),1)</f>
        <v>45017</v>
      </c>
      <c r="D435" s="18">
        <f>'All Trades'!O435</f>
        <v>-160.47999999999999</v>
      </c>
      <c r="E435" s="18">
        <f t="shared" si="38"/>
        <v>9419.56</v>
      </c>
      <c r="F435" s="18">
        <f t="shared" si="39"/>
        <v>11543.879999999997</v>
      </c>
      <c r="G435" s="18">
        <f t="shared" si="36"/>
        <v>2124.3199999999979</v>
      </c>
      <c r="H435" s="18">
        <f t="shared" si="40"/>
        <v>69.799999999999756</v>
      </c>
      <c r="I435" s="18">
        <f t="shared" si="41"/>
        <v>2194.12</v>
      </c>
      <c r="J435" s="18">
        <f t="shared" si="37"/>
        <v>2124.3200000000002</v>
      </c>
      <c r="K435" s="18">
        <f>MAX(K434,'All Trades'!S434)</f>
        <v>90876.959999999788</v>
      </c>
      <c r="L435" s="18">
        <f>'All Trades'!S434</f>
        <v>88913.119999999792</v>
      </c>
      <c r="M435" s="18">
        <f>MAX(0,K435-(L435+'All Trades'!Q435))</f>
        <v>2249.0800000000017</v>
      </c>
    </row>
    <row r="436" spans="1:13" x14ac:dyDescent="0.25">
      <c r="A436" s="11">
        <f>'All Trades'!A436</f>
        <v>430</v>
      </c>
      <c r="B436" s="29">
        <f>YEAR('All Trades'!B436)</f>
        <v>2023</v>
      </c>
      <c r="C436" s="24">
        <f>DATE(YEAR('All Trades'!B436),MONTH('All Trades'!B436),1)</f>
        <v>45017</v>
      </c>
      <c r="D436" s="18">
        <f>'All Trades'!O436</f>
        <v>1732.6</v>
      </c>
      <c r="E436" s="18">
        <f t="shared" si="38"/>
        <v>11152.16</v>
      </c>
      <c r="F436" s="18">
        <f t="shared" si="39"/>
        <v>11543.879999999997</v>
      </c>
      <c r="G436" s="18">
        <f t="shared" si="36"/>
        <v>391.71999999999753</v>
      </c>
      <c r="H436" s="18">
        <f t="shared" si="40"/>
        <v>1802.3999999999996</v>
      </c>
      <c r="I436" s="18">
        <f t="shared" si="41"/>
        <v>2194.12</v>
      </c>
      <c r="J436" s="18">
        <f t="shared" si="37"/>
        <v>391.72000000000025</v>
      </c>
      <c r="K436" s="18">
        <f>MAX(K435,'All Trades'!S435)</f>
        <v>90876.959999999788</v>
      </c>
      <c r="L436" s="18">
        <f>'All Trades'!S435</f>
        <v>88752.639999999796</v>
      </c>
      <c r="M436" s="18">
        <f>MAX(0,K436-(L436+'All Trades'!Q436))</f>
        <v>2575.5199999999895</v>
      </c>
    </row>
    <row r="437" spans="1:13" x14ac:dyDescent="0.25">
      <c r="A437" s="11">
        <f>'All Trades'!A437</f>
        <v>431</v>
      </c>
      <c r="B437" s="29">
        <f>YEAR('All Trades'!B437)</f>
        <v>2023</v>
      </c>
      <c r="C437" s="24">
        <f>DATE(YEAR('All Trades'!B437),MONTH('All Trades'!B437),1)</f>
        <v>45047</v>
      </c>
      <c r="D437" s="18">
        <f>'All Trades'!O437</f>
        <v>707.6</v>
      </c>
      <c r="E437" s="18">
        <f t="shared" si="38"/>
        <v>11859.76</v>
      </c>
      <c r="F437" s="18">
        <f t="shared" si="39"/>
        <v>11859.76</v>
      </c>
      <c r="G437" s="18">
        <f t="shared" si="36"/>
        <v>0</v>
      </c>
      <c r="H437" s="18">
        <f t="shared" si="40"/>
        <v>707.6</v>
      </c>
      <c r="I437" s="18">
        <f t="shared" si="41"/>
        <v>707.6</v>
      </c>
      <c r="J437" s="18">
        <f t="shared" si="37"/>
        <v>0</v>
      </c>
      <c r="K437" s="18">
        <f>MAX(K436,'All Trades'!S436)</f>
        <v>90876.959999999788</v>
      </c>
      <c r="L437" s="18">
        <f>'All Trades'!S436</f>
        <v>90485.239999999802</v>
      </c>
      <c r="M437" s="18">
        <f>MAX(0,K437-(L437+'All Trades'!Q437))</f>
        <v>507.9199999999837</v>
      </c>
    </row>
    <row r="438" spans="1:13" x14ac:dyDescent="0.25">
      <c r="A438" s="11">
        <f>'All Trades'!A438</f>
        <v>432</v>
      </c>
      <c r="B438" s="29">
        <f>YEAR('All Trades'!B438)</f>
        <v>2023</v>
      </c>
      <c r="C438" s="24">
        <f>DATE(YEAR('All Trades'!B438),MONTH('All Trades'!B438),1)</f>
        <v>45047</v>
      </c>
      <c r="D438" s="18">
        <f>'All Trades'!O438</f>
        <v>107.04</v>
      </c>
      <c r="E438" s="18">
        <f t="shared" si="38"/>
        <v>11966.800000000001</v>
      </c>
      <c r="F438" s="18">
        <f t="shared" si="39"/>
        <v>11966.800000000001</v>
      </c>
      <c r="G438" s="18">
        <f t="shared" si="36"/>
        <v>0</v>
      </c>
      <c r="H438" s="18">
        <f t="shared" si="40"/>
        <v>814.64</v>
      </c>
      <c r="I438" s="18">
        <f t="shared" si="41"/>
        <v>814.64</v>
      </c>
      <c r="J438" s="18">
        <f t="shared" si="37"/>
        <v>0</v>
      </c>
      <c r="K438" s="18">
        <f>MAX(K437,'All Trades'!S437)</f>
        <v>91192.839999999807</v>
      </c>
      <c r="L438" s="18">
        <f>'All Trades'!S437</f>
        <v>91192.839999999807</v>
      </c>
      <c r="M438" s="18">
        <f>MAX(0,K438-(L438+'All Trades'!Q438))</f>
        <v>192.47999999999593</v>
      </c>
    </row>
    <row r="439" spans="1:13" x14ac:dyDescent="0.25">
      <c r="A439" s="11">
        <f>'All Trades'!A439</f>
        <v>433</v>
      </c>
      <c r="B439" s="29">
        <f>YEAR('All Trades'!B439)</f>
        <v>2023</v>
      </c>
      <c r="C439" s="24">
        <f>DATE(YEAR('All Trades'!B439),MONTH('All Trades'!B439),1)</f>
        <v>45047</v>
      </c>
      <c r="D439" s="18">
        <f>'All Trades'!O439</f>
        <v>13.56</v>
      </c>
      <c r="E439" s="18">
        <f t="shared" si="38"/>
        <v>11980.36</v>
      </c>
      <c r="F439" s="18">
        <f t="shared" si="39"/>
        <v>11980.36</v>
      </c>
      <c r="G439" s="18">
        <f t="shared" si="36"/>
        <v>0</v>
      </c>
      <c r="H439" s="18">
        <f t="shared" si="40"/>
        <v>828.19999999999993</v>
      </c>
      <c r="I439" s="18">
        <f t="shared" si="41"/>
        <v>828.19999999999993</v>
      </c>
      <c r="J439" s="18">
        <f t="shared" si="37"/>
        <v>0</v>
      </c>
      <c r="K439" s="18">
        <f>MAX(K438,'All Trades'!S438)</f>
        <v>91299.879999999801</v>
      </c>
      <c r="L439" s="18">
        <f>'All Trades'!S438</f>
        <v>91299.879999999801</v>
      </c>
      <c r="M439" s="18">
        <f>MAX(0,K439-(L439+'All Trades'!Q439))</f>
        <v>606.72000000000116</v>
      </c>
    </row>
    <row r="440" spans="1:13" x14ac:dyDescent="0.25">
      <c r="A440" s="11">
        <f>'All Trades'!A440</f>
        <v>434</v>
      </c>
      <c r="B440" s="29">
        <f>YEAR('All Trades'!B440)</f>
        <v>2023</v>
      </c>
      <c r="C440" s="24">
        <f>DATE(YEAR('All Trades'!B440),MONTH('All Trades'!B440),1)</f>
        <v>45047</v>
      </c>
      <c r="D440" s="18">
        <f>'All Trades'!O440</f>
        <v>220.56</v>
      </c>
      <c r="E440" s="18">
        <f t="shared" si="38"/>
        <v>12200.92</v>
      </c>
      <c r="F440" s="18">
        <f t="shared" si="39"/>
        <v>12200.92</v>
      </c>
      <c r="G440" s="18">
        <f t="shared" si="36"/>
        <v>0</v>
      </c>
      <c r="H440" s="18">
        <f t="shared" si="40"/>
        <v>1048.76</v>
      </c>
      <c r="I440" s="18">
        <f t="shared" si="41"/>
        <v>1048.76</v>
      </c>
      <c r="J440" s="18">
        <f t="shared" si="37"/>
        <v>0</v>
      </c>
      <c r="K440" s="18">
        <f>MAX(K439,'All Trades'!S439)</f>
        <v>91313.439999999799</v>
      </c>
      <c r="L440" s="18">
        <f>'All Trades'!S439</f>
        <v>91313.439999999799</v>
      </c>
      <c r="M440" s="18">
        <f>MAX(0,K440-(L440+'All Trades'!Q440))</f>
        <v>378.72000000000116</v>
      </c>
    </row>
    <row r="441" spans="1:13" x14ac:dyDescent="0.25">
      <c r="A441" s="11">
        <f>'All Trades'!A441</f>
        <v>435</v>
      </c>
      <c r="B441" s="29">
        <f>YEAR('All Trades'!B441)</f>
        <v>2023</v>
      </c>
      <c r="C441" s="24">
        <f>DATE(YEAR('All Trades'!B441),MONTH('All Trades'!B441),1)</f>
        <v>45047</v>
      </c>
      <c r="D441" s="18">
        <f>'All Trades'!O441</f>
        <v>-259.44</v>
      </c>
      <c r="E441" s="18">
        <f t="shared" si="38"/>
        <v>11941.48</v>
      </c>
      <c r="F441" s="18">
        <f t="shared" si="39"/>
        <v>12200.92</v>
      </c>
      <c r="G441" s="18">
        <f t="shared" si="36"/>
        <v>259.44000000000051</v>
      </c>
      <c r="H441" s="18">
        <f t="shared" si="40"/>
        <v>789.31999999999994</v>
      </c>
      <c r="I441" s="18">
        <f t="shared" si="41"/>
        <v>1048.76</v>
      </c>
      <c r="J441" s="18">
        <f t="shared" si="37"/>
        <v>259.44000000000005</v>
      </c>
      <c r="K441" s="18">
        <f>MAX(K440,'All Trades'!S440)</f>
        <v>91533.999999999796</v>
      </c>
      <c r="L441" s="18">
        <f>'All Trades'!S440</f>
        <v>91533.999999999796</v>
      </c>
      <c r="M441" s="18">
        <f>MAX(0,K441-(L441+'All Trades'!Q441))</f>
        <v>345.72000000000116</v>
      </c>
    </row>
    <row r="442" spans="1:13" x14ac:dyDescent="0.25">
      <c r="A442" s="11">
        <f>'All Trades'!A442</f>
        <v>436</v>
      </c>
      <c r="B442" s="29">
        <f>YEAR('All Trades'!B442)</f>
        <v>2023</v>
      </c>
      <c r="C442" s="24">
        <f>DATE(YEAR('All Trades'!B442),MONTH('All Trades'!B442),1)</f>
        <v>45047</v>
      </c>
      <c r="D442" s="18">
        <f>'All Trades'!O442</f>
        <v>1120.56</v>
      </c>
      <c r="E442" s="18">
        <f t="shared" si="38"/>
        <v>13062.039999999999</v>
      </c>
      <c r="F442" s="18">
        <f t="shared" si="39"/>
        <v>13062.039999999999</v>
      </c>
      <c r="G442" s="18">
        <f t="shared" si="36"/>
        <v>0</v>
      </c>
      <c r="H442" s="18">
        <f t="shared" si="40"/>
        <v>1909.8799999999999</v>
      </c>
      <c r="I442" s="18">
        <f t="shared" si="41"/>
        <v>1909.8799999999999</v>
      </c>
      <c r="J442" s="18">
        <f t="shared" si="37"/>
        <v>0</v>
      </c>
      <c r="K442" s="18">
        <f>MAX(K441,'All Trades'!S441)</f>
        <v>91533.999999999796</v>
      </c>
      <c r="L442" s="18">
        <f>'All Trades'!S441</f>
        <v>91274.559999999794</v>
      </c>
      <c r="M442" s="18">
        <f>MAX(0,K442-(L442+'All Trades'!Q442))</f>
        <v>308.16000000000349</v>
      </c>
    </row>
    <row r="443" spans="1:13" x14ac:dyDescent="0.25">
      <c r="A443" s="11">
        <f>'All Trades'!A443</f>
        <v>437</v>
      </c>
      <c r="B443" s="29">
        <f>YEAR('All Trades'!B443)</f>
        <v>2023</v>
      </c>
      <c r="C443" s="24">
        <f>DATE(YEAR('All Trades'!B443),MONTH('All Trades'!B443),1)</f>
        <v>45047</v>
      </c>
      <c r="D443" s="18">
        <f>'All Trades'!O443</f>
        <v>1382.6</v>
      </c>
      <c r="E443" s="18">
        <f t="shared" si="38"/>
        <v>14444.64</v>
      </c>
      <c r="F443" s="18">
        <f t="shared" si="39"/>
        <v>14444.64</v>
      </c>
      <c r="G443" s="18">
        <f t="shared" si="36"/>
        <v>0</v>
      </c>
      <c r="H443" s="18">
        <f t="shared" si="40"/>
        <v>3292.4799999999996</v>
      </c>
      <c r="I443" s="18">
        <f t="shared" si="41"/>
        <v>3292.4799999999996</v>
      </c>
      <c r="J443" s="18">
        <f t="shared" si="37"/>
        <v>0</v>
      </c>
      <c r="K443" s="18">
        <f>MAX(K442,'All Trades'!S442)</f>
        <v>92395.119999999792</v>
      </c>
      <c r="L443" s="18">
        <f>'All Trades'!S442</f>
        <v>92395.119999999792</v>
      </c>
      <c r="M443" s="18">
        <f>MAX(0,K443-(L443+'All Trades'!Q443))</f>
        <v>151.19999999999709</v>
      </c>
    </row>
    <row r="444" spans="1:13" x14ac:dyDescent="0.25">
      <c r="A444" s="11">
        <f>'All Trades'!A444</f>
        <v>438</v>
      </c>
      <c r="B444" s="29">
        <f>YEAR('All Trades'!B444)</f>
        <v>2023</v>
      </c>
      <c r="C444" s="24">
        <f>DATE(YEAR('All Trades'!B444),MONTH('All Trades'!B444),1)</f>
        <v>45047</v>
      </c>
      <c r="D444" s="18">
        <f>'All Trades'!O444</f>
        <v>-247.44</v>
      </c>
      <c r="E444" s="18">
        <f t="shared" si="38"/>
        <v>14197.199999999999</v>
      </c>
      <c r="F444" s="18">
        <f t="shared" si="39"/>
        <v>14444.64</v>
      </c>
      <c r="G444" s="18">
        <f t="shared" si="36"/>
        <v>247.44000000000051</v>
      </c>
      <c r="H444" s="18">
        <f t="shared" si="40"/>
        <v>3045.0399999999995</v>
      </c>
      <c r="I444" s="18">
        <f t="shared" si="41"/>
        <v>3292.4799999999996</v>
      </c>
      <c r="J444" s="18">
        <f t="shared" si="37"/>
        <v>247.44000000000005</v>
      </c>
      <c r="K444" s="18">
        <f>MAX(K443,'All Trades'!S443)</f>
        <v>93777.719999999797</v>
      </c>
      <c r="L444" s="18">
        <f>'All Trades'!S443</f>
        <v>93777.719999999797</v>
      </c>
      <c r="M444" s="18">
        <f>MAX(0,K444-(L444+'All Trades'!Q444))</f>
        <v>891.72000000000116</v>
      </c>
    </row>
    <row r="445" spans="1:13" x14ac:dyDescent="0.25">
      <c r="A445" s="11">
        <f>'All Trades'!A445</f>
        <v>439</v>
      </c>
      <c r="B445" s="29">
        <f>YEAR('All Trades'!B445)</f>
        <v>2023</v>
      </c>
      <c r="C445" s="24">
        <f>DATE(YEAR('All Trades'!B445),MONTH('All Trades'!B445),1)</f>
        <v>45047</v>
      </c>
      <c r="D445" s="18">
        <f>'All Trades'!O445</f>
        <v>17.600000000000001</v>
      </c>
      <c r="E445" s="18">
        <f t="shared" si="38"/>
        <v>14214.8</v>
      </c>
      <c r="F445" s="18">
        <f t="shared" si="39"/>
        <v>14444.64</v>
      </c>
      <c r="G445" s="18">
        <f t="shared" si="36"/>
        <v>229.84000000000015</v>
      </c>
      <c r="H445" s="18">
        <f t="shared" si="40"/>
        <v>3062.6399999999994</v>
      </c>
      <c r="I445" s="18">
        <f t="shared" si="41"/>
        <v>3292.4799999999996</v>
      </c>
      <c r="J445" s="18">
        <f t="shared" si="37"/>
        <v>229.84000000000015</v>
      </c>
      <c r="K445" s="18">
        <f>MAX(K444,'All Trades'!S444)</f>
        <v>93777.719999999797</v>
      </c>
      <c r="L445" s="18">
        <f>'All Trades'!S444</f>
        <v>93530.279999999795</v>
      </c>
      <c r="M445" s="18">
        <f>MAX(0,K445-(L445+'All Trades'!Q445))</f>
        <v>478.63999999999942</v>
      </c>
    </row>
    <row r="446" spans="1:13" x14ac:dyDescent="0.25">
      <c r="A446" s="11">
        <f>'All Trades'!A446</f>
        <v>440</v>
      </c>
      <c r="B446" s="29">
        <f>YEAR('All Trades'!B446)</f>
        <v>2023</v>
      </c>
      <c r="C446" s="24">
        <f>DATE(YEAR('All Trades'!B446),MONTH('All Trades'!B446),1)</f>
        <v>45047</v>
      </c>
      <c r="D446" s="18">
        <f>'All Trades'!O446</f>
        <v>-178.96</v>
      </c>
      <c r="E446" s="18">
        <f t="shared" si="38"/>
        <v>14035.84</v>
      </c>
      <c r="F446" s="18">
        <f t="shared" si="39"/>
        <v>14444.64</v>
      </c>
      <c r="G446" s="18">
        <f t="shared" si="36"/>
        <v>408.79999999999927</v>
      </c>
      <c r="H446" s="18">
        <f t="shared" si="40"/>
        <v>2883.6799999999994</v>
      </c>
      <c r="I446" s="18">
        <f t="shared" si="41"/>
        <v>3292.4799999999996</v>
      </c>
      <c r="J446" s="18">
        <f t="shared" si="37"/>
        <v>408.80000000000018</v>
      </c>
      <c r="K446" s="18">
        <f>MAX(K445,'All Trades'!S445)</f>
        <v>93777.719999999797</v>
      </c>
      <c r="L446" s="18">
        <f>'All Trades'!S445</f>
        <v>93547.879999999801</v>
      </c>
      <c r="M446" s="18">
        <f>MAX(0,K446-(L446+'All Trades'!Q446))</f>
        <v>406.31999999999243</v>
      </c>
    </row>
    <row r="447" spans="1:13" x14ac:dyDescent="0.25">
      <c r="A447" s="11">
        <f>'All Trades'!A447</f>
        <v>441</v>
      </c>
      <c r="B447" s="29">
        <f>YEAR('All Trades'!B447)</f>
        <v>2023</v>
      </c>
      <c r="C447" s="24">
        <f>DATE(YEAR('All Trades'!B447),MONTH('All Trades'!B447),1)</f>
        <v>45047</v>
      </c>
      <c r="D447" s="18">
        <f>'All Trades'!O447</f>
        <v>-70.44</v>
      </c>
      <c r="E447" s="18">
        <f t="shared" si="38"/>
        <v>13965.4</v>
      </c>
      <c r="F447" s="18">
        <f t="shared" si="39"/>
        <v>14444.64</v>
      </c>
      <c r="G447" s="18">
        <f t="shared" si="36"/>
        <v>479.23999999999978</v>
      </c>
      <c r="H447" s="18">
        <f t="shared" si="40"/>
        <v>2813.2399999999993</v>
      </c>
      <c r="I447" s="18">
        <f t="shared" si="41"/>
        <v>3292.4799999999996</v>
      </c>
      <c r="J447" s="18">
        <f t="shared" si="37"/>
        <v>479.24000000000024</v>
      </c>
      <c r="K447" s="18">
        <f>MAX(K446,'All Trades'!S446)</f>
        <v>93777.719999999797</v>
      </c>
      <c r="L447" s="18">
        <f>'All Trades'!S446</f>
        <v>93368.919999999795</v>
      </c>
      <c r="M447" s="18">
        <f>MAX(0,K447-(L447+'All Trades'!Q447))</f>
        <v>475.52000000000407</v>
      </c>
    </row>
    <row r="448" spans="1:13" x14ac:dyDescent="0.25">
      <c r="A448" s="11">
        <f>'All Trades'!A448</f>
        <v>442</v>
      </c>
      <c r="B448" s="29">
        <f>YEAR('All Trades'!B448)</f>
        <v>2023</v>
      </c>
      <c r="C448" s="24">
        <f>DATE(YEAR('All Trades'!B448),MONTH('All Trades'!B448),1)</f>
        <v>45047</v>
      </c>
      <c r="D448" s="18">
        <f>'All Trades'!O448</f>
        <v>136.56</v>
      </c>
      <c r="E448" s="18">
        <f t="shared" si="38"/>
        <v>14101.96</v>
      </c>
      <c r="F448" s="18">
        <f t="shared" si="39"/>
        <v>14444.64</v>
      </c>
      <c r="G448" s="18">
        <f t="shared" si="36"/>
        <v>342.68000000000029</v>
      </c>
      <c r="H448" s="18">
        <f t="shared" si="40"/>
        <v>2949.7999999999993</v>
      </c>
      <c r="I448" s="18">
        <f t="shared" si="41"/>
        <v>3292.4799999999996</v>
      </c>
      <c r="J448" s="18">
        <f t="shared" si="37"/>
        <v>342.68000000000029</v>
      </c>
      <c r="K448" s="18">
        <f>MAX(K447,'All Trades'!S447)</f>
        <v>93777.719999999797</v>
      </c>
      <c r="L448" s="18">
        <f>'All Trades'!S447</f>
        <v>93298.479999999792</v>
      </c>
      <c r="M448" s="18">
        <f>MAX(0,K448-(L448+'All Trades'!Q448))</f>
        <v>593.9600000000064</v>
      </c>
    </row>
    <row r="449" spans="1:13" x14ac:dyDescent="0.25">
      <c r="A449" s="11">
        <f>'All Trades'!A449</f>
        <v>443</v>
      </c>
      <c r="B449" s="29">
        <f>YEAR('All Trades'!B449)</f>
        <v>2023</v>
      </c>
      <c r="C449" s="24">
        <f>DATE(YEAR('All Trades'!B449),MONTH('All Trades'!B449),1)</f>
        <v>45078</v>
      </c>
      <c r="D449" s="18">
        <f>'All Trades'!O449</f>
        <v>-973.44</v>
      </c>
      <c r="E449" s="18">
        <f t="shared" si="38"/>
        <v>13128.519999999999</v>
      </c>
      <c r="F449" s="18">
        <f t="shared" si="39"/>
        <v>14444.64</v>
      </c>
      <c r="G449" s="18">
        <f t="shared" si="36"/>
        <v>1316.1200000000008</v>
      </c>
      <c r="H449" s="18">
        <f t="shared" si="40"/>
        <v>-973.44</v>
      </c>
      <c r="I449" s="18">
        <f t="shared" si="41"/>
        <v>0</v>
      </c>
      <c r="J449" s="18">
        <f t="shared" si="37"/>
        <v>973.44</v>
      </c>
      <c r="K449" s="18">
        <f>MAX(K448,'All Trades'!S448)</f>
        <v>93777.719999999797</v>
      </c>
      <c r="L449" s="18">
        <f>'All Trades'!S448</f>
        <v>93435.03999999979</v>
      </c>
      <c r="M449" s="18">
        <f>MAX(0,K449-(L449+'All Trades'!Q449))</f>
        <v>1312.4000000000087</v>
      </c>
    </row>
    <row r="450" spans="1:13" x14ac:dyDescent="0.25">
      <c r="A450" s="11">
        <f>'All Trades'!A450</f>
        <v>444</v>
      </c>
      <c r="B450" s="29">
        <f>YEAR('All Trades'!B450)</f>
        <v>2023</v>
      </c>
      <c r="C450" s="24">
        <f>DATE(YEAR('All Trades'!B450),MONTH('All Trades'!B450),1)</f>
        <v>45078</v>
      </c>
      <c r="D450" s="18">
        <f>'All Trades'!O450</f>
        <v>-153.47999999999999</v>
      </c>
      <c r="E450" s="18">
        <f t="shared" si="38"/>
        <v>12975.039999999999</v>
      </c>
      <c r="F450" s="18">
        <f t="shared" si="39"/>
        <v>14444.64</v>
      </c>
      <c r="G450" s="18">
        <f t="shared" si="36"/>
        <v>1469.6000000000004</v>
      </c>
      <c r="H450" s="18">
        <f t="shared" si="40"/>
        <v>-1126.92</v>
      </c>
      <c r="I450" s="18">
        <f t="shared" si="41"/>
        <v>0</v>
      </c>
      <c r="J450" s="18">
        <f t="shared" si="37"/>
        <v>1126.92</v>
      </c>
      <c r="K450" s="18">
        <f>MAX(K449,'All Trades'!S449)</f>
        <v>93777.719999999797</v>
      </c>
      <c r="L450" s="18">
        <f>'All Trades'!S449</f>
        <v>92461.599999999788</v>
      </c>
      <c r="M450" s="18">
        <f>MAX(0,K450-(L450+'All Trades'!Q450))</f>
        <v>1468.3600000000151</v>
      </c>
    </row>
    <row r="451" spans="1:13" x14ac:dyDescent="0.25">
      <c r="A451" s="11">
        <f>'All Trades'!A451</f>
        <v>445</v>
      </c>
      <c r="B451" s="29">
        <f>YEAR('All Trades'!B451)</f>
        <v>2023</v>
      </c>
      <c r="C451" s="24">
        <f>DATE(YEAR('All Trades'!B451),MONTH('All Trades'!B451),1)</f>
        <v>45078</v>
      </c>
      <c r="D451" s="18">
        <f>'All Trades'!O451</f>
        <v>-113.48</v>
      </c>
      <c r="E451" s="18">
        <f t="shared" si="38"/>
        <v>12861.56</v>
      </c>
      <c r="F451" s="18">
        <f t="shared" si="39"/>
        <v>14444.64</v>
      </c>
      <c r="G451" s="18">
        <f t="shared" si="36"/>
        <v>1583.08</v>
      </c>
      <c r="H451" s="18">
        <f t="shared" si="40"/>
        <v>-1240.4000000000001</v>
      </c>
      <c r="I451" s="18">
        <f t="shared" si="41"/>
        <v>0</v>
      </c>
      <c r="J451" s="18">
        <f t="shared" si="37"/>
        <v>1240.4000000000001</v>
      </c>
      <c r="K451" s="18">
        <f>MAX(K450,'All Trades'!S450)</f>
        <v>93777.719999999797</v>
      </c>
      <c r="L451" s="18">
        <f>'All Trades'!S450</f>
        <v>92308.119999999792</v>
      </c>
      <c r="M451" s="18">
        <f>MAX(0,K451-(L451+'All Trades'!Q451))</f>
        <v>1605.8400000000111</v>
      </c>
    </row>
    <row r="452" spans="1:13" x14ac:dyDescent="0.25">
      <c r="A452" s="11">
        <f>'All Trades'!A452</f>
        <v>446</v>
      </c>
      <c r="B452" s="29">
        <f>YEAR('All Trades'!B452)</f>
        <v>2023</v>
      </c>
      <c r="C452" s="24">
        <f>DATE(YEAR('All Trades'!B452),MONTH('All Trades'!B452),1)</f>
        <v>45078</v>
      </c>
      <c r="D452" s="18">
        <f>'All Trades'!O452</f>
        <v>1030.56</v>
      </c>
      <c r="E452" s="18">
        <f t="shared" si="38"/>
        <v>13892.119999999999</v>
      </c>
      <c r="F452" s="18">
        <f t="shared" si="39"/>
        <v>14444.64</v>
      </c>
      <c r="G452" s="18">
        <f t="shared" si="36"/>
        <v>552.52000000000044</v>
      </c>
      <c r="H452" s="18">
        <f t="shared" si="40"/>
        <v>-209.84000000000015</v>
      </c>
      <c r="I452" s="18">
        <f t="shared" si="41"/>
        <v>0</v>
      </c>
      <c r="J452" s="18">
        <f t="shared" si="37"/>
        <v>209.84000000000015</v>
      </c>
      <c r="K452" s="18">
        <f>MAX(K451,'All Trades'!S451)</f>
        <v>93777.719999999797</v>
      </c>
      <c r="L452" s="18">
        <f>'All Trades'!S451</f>
        <v>92194.639999999796</v>
      </c>
      <c r="M452" s="18">
        <f>MAX(0,K452-(L452+'All Trades'!Q452))</f>
        <v>1766.8000000000029</v>
      </c>
    </row>
    <row r="453" spans="1:13" x14ac:dyDescent="0.25">
      <c r="A453" s="11">
        <f>'All Trades'!A453</f>
        <v>447</v>
      </c>
      <c r="B453" s="29">
        <f>YEAR('All Trades'!B453)</f>
        <v>2023</v>
      </c>
      <c r="C453" s="24">
        <f>DATE(YEAR('All Trades'!B453),MONTH('All Trades'!B453),1)</f>
        <v>45078</v>
      </c>
      <c r="D453" s="18">
        <f>'All Trades'!O453</f>
        <v>-973.44</v>
      </c>
      <c r="E453" s="18">
        <f t="shared" si="38"/>
        <v>12918.679999999998</v>
      </c>
      <c r="F453" s="18">
        <f t="shared" si="39"/>
        <v>14444.64</v>
      </c>
      <c r="G453" s="18">
        <f t="shared" si="36"/>
        <v>1525.9600000000009</v>
      </c>
      <c r="H453" s="18">
        <f t="shared" si="40"/>
        <v>-1183.2800000000002</v>
      </c>
      <c r="I453" s="18">
        <f t="shared" si="41"/>
        <v>0</v>
      </c>
      <c r="J453" s="18">
        <f t="shared" si="37"/>
        <v>1183.2800000000002</v>
      </c>
      <c r="K453" s="18">
        <f>MAX(K452,'All Trades'!S452)</f>
        <v>93777.719999999797</v>
      </c>
      <c r="L453" s="18">
        <f>'All Trades'!S452</f>
        <v>93225.199999999793</v>
      </c>
      <c r="M453" s="18">
        <f>MAX(0,K453-(L453+'All Trades'!Q453))</f>
        <v>1522.2400000000052</v>
      </c>
    </row>
    <row r="454" spans="1:13" x14ac:dyDescent="0.25">
      <c r="A454" s="11">
        <f>'All Trades'!A454</f>
        <v>448</v>
      </c>
      <c r="B454" s="29">
        <f>YEAR('All Trades'!B454)</f>
        <v>2023</v>
      </c>
      <c r="C454" s="24">
        <f>DATE(YEAR('All Trades'!B454),MONTH('All Trades'!B454),1)</f>
        <v>45078</v>
      </c>
      <c r="D454" s="18">
        <f>'All Trades'!O454</f>
        <v>-1622.4</v>
      </c>
      <c r="E454" s="18">
        <f t="shared" si="38"/>
        <v>11296.279999999999</v>
      </c>
      <c r="F454" s="18">
        <f t="shared" si="39"/>
        <v>14444.64</v>
      </c>
      <c r="G454" s="18">
        <f t="shared" si="36"/>
        <v>3148.3600000000006</v>
      </c>
      <c r="H454" s="18">
        <f t="shared" si="40"/>
        <v>-2805.6800000000003</v>
      </c>
      <c r="I454" s="18">
        <f t="shared" si="41"/>
        <v>0</v>
      </c>
      <c r="J454" s="18">
        <f t="shared" si="37"/>
        <v>2805.6800000000003</v>
      </c>
      <c r="K454" s="18">
        <f>MAX(K453,'All Trades'!S453)</f>
        <v>93777.719999999797</v>
      </c>
      <c r="L454" s="18">
        <f>'All Trades'!S453</f>
        <v>92251.759999999791</v>
      </c>
      <c r="M454" s="18">
        <f>MAX(0,K454-(L454+'All Trades'!Q454))</f>
        <v>3142.1600000000035</v>
      </c>
    </row>
    <row r="455" spans="1:13" x14ac:dyDescent="0.25">
      <c r="A455" s="11">
        <f>'All Trades'!A455</f>
        <v>449</v>
      </c>
      <c r="B455" s="29">
        <f>YEAR('All Trades'!B455)</f>
        <v>2023</v>
      </c>
      <c r="C455" s="24">
        <f>DATE(YEAR('All Trades'!B455),MONTH('All Trades'!B455),1)</f>
        <v>45078</v>
      </c>
      <c r="D455" s="18">
        <f>'All Trades'!O455</f>
        <v>-217.44</v>
      </c>
      <c r="E455" s="18">
        <f t="shared" si="38"/>
        <v>11078.839999999998</v>
      </c>
      <c r="F455" s="18">
        <f t="shared" si="39"/>
        <v>14444.64</v>
      </c>
      <c r="G455" s="18">
        <f t="shared" ref="G455:G518" si="42">F455-E455</f>
        <v>3365.8000000000011</v>
      </c>
      <c r="H455" s="18">
        <f t="shared" si="40"/>
        <v>-3023.1200000000003</v>
      </c>
      <c r="I455" s="18">
        <f t="shared" si="41"/>
        <v>0</v>
      </c>
      <c r="J455" s="18">
        <f t="shared" ref="J455:J518" si="43">I455-H455</f>
        <v>3023.1200000000003</v>
      </c>
      <c r="K455" s="18">
        <f>MAX(K454,'All Trades'!S454)</f>
        <v>93777.719999999797</v>
      </c>
      <c r="L455" s="18">
        <f>'All Trades'!S454</f>
        <v>90629.359999999797</v>
      </c>
      <c r="M455" s="18">
        <f>MAX(0,K455-(L455+'All Trades'!Q455))</f>
        <v>3362.0800000000017</v>
      </c>
    </row>
    <row r="456" spans="1:13" x14ac:dyDescent="0.25">
      <c r="A456" s="11">
        <f>'All Trades'!A456</f>
        <v>450</v>
      </c>
      <c r="B456" s="29">
        <f>YEAR('All Trades'!B456)</f>
        <v>2023</v>
      </c>
      <c r="C456" s="24">
        <f>DATE(YEAR('All Trades'!B456),MONTH('All Trades'!B456),1)</f>
        <v>45078</v>
      </c>
      <c r="D456" s="18">
        <f>'All Trades'!O456</f>
        <v>892.56</v>
      </c>
      <c r="E456" s="18">
        <f t="shared" ref="E456:E519" si="44">IF(B456&lt;&gt;B455,D456,E455+D456)</f>
        <v>11971.399999999998</v>
      </c>
      <c r="F456" s="18">
        <f t="shared" ref="F456:F519" si="45">IF(B456&lt;&gt;B455,MAX(0,E456),MAX(F455,E456))</f>
        <v>14444.64</v>
      </c>
      <c r="G456" s="18">
        <f t="shared" si="42"/>
        <v>2473.2400000000016</v>
      </c>
      <c r="H456" s="18">
        <f t="shared" ref="H456:H519" si="46">IF(C456&lt;&gt;C455,D456,H455+D456)</f>
        <v>-2130.5600000000004</v>
      </c>
      <c r="I456" s="18">
        <f t="shared" ref="I456:I519" si="47">IF(C456&lt;&gt;C455,MAX(0,H456),MAX(I455,H456))</f>
        <v>0</v>
      </c>
      <c r="J456" s="18">
        <f t="shared" si="43"/>
        <v>2130.5600000000004</v>
      </c>
      <c r="K456" s="18">
        <f>MAX(K455,'All Trades'!S455)</f>
        <v>93777.719999999797</v>
      </c>
      <c r="L456" s="18">
        <f>'All Trades'!S455</f>
        <v>90411.919999999795</v>
      </c>
      <c r="M456" s="18">
        <f>MAX(0,K456-(L456+'All Trades'!Q456))</f>
        <v>3495.5200000000041</v>
      </c>
    </row>
    <row r="457" spans="1:13" x14ac:dyDescent="0.25">
      <c r="A457" s="11">
        <f>'All Trades'!A457</f>
        <v>451</v>
      </c>
      <c r="B457" s="29">
        <f>YEAR('All Trades'!B457)</f>
        <v>2023</v>
      </c>
      <c r="C457" s="24">
        <f>DATE(YEAR('All Trades'!B457),MONTH('All Trades'!B457),1)</f>
        <v>45078</v>
      </c>
      <c r="D457" s="18">
        <f>'All Trades'!O457</f>
        <v>517.04</v>
      </c>
      <c r="E457" s="18">
        <f t="shared" si="44"/>
        <v>12488.439999999999</v>
      </c>
      <c r="F457" s="18">
        <f t="shared" si="45"/>
        <v>14444.64</v>
      </c>
      <c r="G457" s="18">
        <f t="shared" si="42"/>
        <v>1956.2000000000007</v>
      </c>
      <c r="H457" s="18">
        <f t="shared" si="46"/>
        <v>-1613.5200000000004</v>
      </c>
      <c r="I457" s="18">
        <f t="shared" si="47"/>
        <v>0</v>
      </c>
      <c r="J457" s="18">
        <f t="shared" si="43"/>
        <v>1613.5200000000004</v>
      </c>
      <c r="K457" s="18">
        <f>MAX(K456,'All Trades'!S456)</f>
        <v>93777.719999999797</v>
      </c>
      <c r="L457" s="18">
        <f>'All Trades'!S456</f>
        <v>91304.479999999792</v>
      </c>
      <c r="M457" s="18">
        <f>MAX(0,K457-(L457+'All Trades'!Q457))</f>
        <v>2495.7200000000012</v>
      </c>
    </row>
    <row r="458" spans="1:13" x14ac:dyDescent="0.25">
      <c r="A458" s="11">
        <f>'All Trades'!A458</f>
        <v>452</v>
      </c>
      <c r="B458" s="29">
        <f>YEAR('All Trades'!B458)</f>
        <v>2023</v>
      </c>
      <c r="C458" s="24">
        <f>DATE(YEAR('All Trades'!B458),MONTH('All Trades'!B458),1)</f>
        <v>45078</v>
      </c>
      <c r="D458" s="18">
        <f>'All Trades'!O458</f>
        <v>229.56</v>
      </c>
      <c r="E458" s="18">
        <f t="shared" si="44"/>
        <v>12717.999999999998</v>
      </c>
      <c r="F458" s="18">
        <f t="shared" si="45"/>
        <v>14444.64</v>
      </c>
      <c r="G458" s="18">
        <f t="shared" si="42"/>
        <v>1726.6400000000012</v>
      </c>
      <c r="H458" s="18">
        <f t="shared" si="46"/>
        <v>-1383.9600000000005</v>
      </c>
      <c r="I458" s="18">
        <f t="shared" si="47"/>
        <v>0</v>
      </c>
      <c r="J458" s="18">
        <f t="shared" si="43"/>
        <v>1383.9600000000005</v>
      </c>
      <c r="K458" s="18">
        <f>MAX(K457,'All Trades'!S457)</f>
        <v>93777.719999999797</v>
      </c>
      <c r="L458" s="18">
        <f>'All Trades'!S457</f>
        <v>91821.519999999786</v>
      </c>
      <c r="M458" s="18">
        <f>MAX(0,K458-(L458+'All Trades'!Q458))</f>
        <v>2100.9200000000128</v>
      </c>
    </row>
    <row r="459" spans="1:13" x14ac:dyDescent="0.25">
      <c r="A459" s="11">
        <f>'All Trades'!A459</f>
        <v>453</v>
      </c>
      <c r="B459" s="29">
        <f>YEAR('All Trades'!B459)</f>
        <v>2023</v>
      </c>
      <c r="C459" s="24">
        <f>DATE(YEAR('All Trades'!B459),MONTH('All Trades'!B459),1)</f>
        <v>45078</v>
      </c>
      <c r="D459" s="18">
        <f>'All Trades'!O459</f>
        <v>-493.44</v>
      </c>
      <c r="E459" s="18">
        <f t="shared" si="44"/>
        <v>12224.559999999998</v>
      </c>
      <c r="F459" s="18">
        <f t="shared" si="45"/>
        <v>14444.64</v>
      </c>
      <c r="G459" s="18">
        <f t="shared" si="42"/>
        <v>2220.0800000000017</v>
      </c>
      <c r="H459" s="18">
        <f t="shared" si="46"/>
        <v>-1877.4000000000005</v>
      </c>
      <c r="I459" s="18">
        <f t="shared" si="47"/>
        <v>0</v>
      </c>
      <c r="J459" s="18">
        <f t="shared" si="43"/>
        <v>1877.4000000000005</v>
      </c>
      <c r="K459" s="18">
        <f>MAX(K458,'All Trades'!S458)</f>
        <v>93777.719999999797</v>
      </c>
      <c r="L459" s="18">
        <f>'All Trades'!S458</f>
        <v>92051.079999999783</v>
      </c>
      <c r="M459" s="18">
        <f>MAX(0,K459-(L459+'All Trades'!Q459))</f>
        <v>2216.3600000000151</v>
      </c>
    </row>
    <row r="460" spans="1:13" x14ac:dyDescent="0.25">
      <c r="A460" s="11">
        <f>'All Trades'!A460</f>
        <v>454</v>
      </c>
      <c r="B460" s="29">
        <f>YEAR('All Trades'!B460)</f>
        <v>2023</v>
      </c>
      <c r="C460" s="24">
        <f>DATE(YEAR('All Trades'!B460),MONTH('All Trades'!B460),1)</f>
        <v>45078</v>
      </c>
      <c r="D460" s="18">
        <f>'All Trades'!O460</f>
        <v>10.56</v>
      </c>
      <c r="E460" s="18">
        <f t="shared" si="44"/>
        <v>12235.119999999997</v>
      </c>
      <c r="F460" s="18">
        <f t="shared" si="45"/>
        <v>14444.64</v>
      </c>
      <c r="G460" s="18">
        <f t="shared" si="42"/>
        <v>2209.5200000000023</v>
      </c>
      <c r="H460" s="18">
        <f t="shared" si="46"/>
        <v>-1866.8400000000006</v>
      </c>
      <c r="I460" s="18">
        <f t="shared" si="47"/>
        <v>0</v>
      </c>
      <c r="J460" s="18">
        <f t="shared" si="43"/>
        <v>1866.8400000000006</v>
      </c>
      <c r="K460" s="18">
        <f>MAX(K459,'All Trades'!S459)</f>
        <v>93777.719999999797</v>
      </c>
      <c r="L460" s="18">
        <f>'All Trades'!S459</f>
        <v>91557.639999999781</v>
      </c>
      <c r="M460" s="18">
        <f>MAX(0,K460-(L460+'All Trades'!Q460))</f>
        <v>2313.8000000000175</v>
      </c>
    </row>
    <row r="461" spans="1:13" x14ac:dyDescent="0.25">
      <c r="A461" s="11">
        <f>'All Trades'!A461</f>
        <v>455</v>
      </c>
      <c r="B461" s="29">
        <f>YEAR('All Trades'!B461)</f>
        <v>2023</v>
      </c>
      <c r="C461" s="24">
        <f>DATE(YEAR('All Trades'!B461),MONTH('All Trades'!B461),1)</f>
        <v>45078</v>
      </c>
      <c r="D461" s="18">
        <f>'All Trades'!O461</f>
        <v>215.04</v>
      </c>
      <c r="E461" s="18">
        <f t="shared" si="44"/>
        <v>12450.159999999998</v>
      </c>
      <c r="F461" s="18">
        <f t="shared" si="45"/>
        <v>14444.64</v>
      </c>
      <c r="G461" s="18">
        <f t="shared" si="42"/>
        <v>1994.4800000000014</v>
      </c>
      <c r="H461" s="18">
        <f t="shared" si="46"/>
        <v>-1651.8000000000006</v>
      </c>
      <c r="I461" s="18">
        <f t="shared" si="47"/>
        <v>0</v>
      </c>
      <c r="J461" s="18">
        <f t="shared" si="43"/>
        <v>1651.8000000000006</v>
      </c>
      <c r="K461" s="18">
        <f>MAX(K460,'All Trades'!S460)</f>
        <v>93777.719999999797</v>
      </c>
      <c r="L461" s="18">
        <f>'All Trades'!S460</f>
        <v>91568.199999999779</v>
      </c>
      <c r="M461" s="18">
        <f>MAX(0,K461-(L461+'All Trades'!Q461))</f>
        <v>2240.0000000000146</v>
      </c>
    </row>
    <row r="462" spans="1:13" x14ac:dyDescent="0.25">
      <c r="A462" s="11">
        <f>'All Trades'!A462</f>
        <v>456</v>
      </c>
      <c r="B462" s="29">
        <f>YEAR('All Trades'!B462)</f>
        <v>2023</v>
      </c>
      <c r="C462" s="24">
        <f>DATE(YEAR('All Trades'!B462),MONTH('All Trades'!B462),1)</f>
        <v>45078</v>
      </c>
      <c r="D462" s="18">
        <f>'All Trades'!O462</f>
        <v>1354.56</v>
      </c>
      <c r="E462" s="18">
        <f t="shared" si="44"/>
        <v>13804.719999999998</v>
      </c>
      <c r="F462" s="18">
        <f t="shared" si="45"/>
        <v>14444.64</v>
      </c>
      <c r="G462" s="18">
        <f t="shared" si="42"/>
        <v>639.92000000000189</v>
      </c>
      <c r="H462" s="18">
        <f t="shared" si="46"/>
        <v>-297.24000000000069</v>
      </c>
      <c r="I462" s="18">
        <f t="shared" si="47"/>
        <v>0</v>
      </c>
      <c r="J462" s="18">
        <f t="shared" si="43"/>
        <v>297.24000000000069</v>
      </c>
      <c r="K462" s="18">
        <f>MAX(K461,'All Trades'!S461)</f>
        <v>93777.719999999797</v>
      </c>
      <c r="L462" s="18">
        <f>'All Trades'!S461</f>
        <v>91783.239999999772</v>
      </c>
      <c r="M462" s="18">
        <f>MAX(0,K462-(L462+'All Trades'!Q462))</f>
        <v>2184.2000000000262</v>
      </c>
    </row>
    <row r="463" spans="1:13" x14ac:dyDescent="0.25">
      <c r="A463" s="11">
        <f>'All Trades'!A463</f>
        <v>457</v>
      </c>
      <c r="B463" s="29">
        <f>YEAR('All Trades'!B463)</f>
        <v>2023</v>
      </c>
      <c r="C463" s="24">
        <f>DATE(YEAR('All Trades'!B463),MONTH('All Trades'!B463),1)</f>
        <v>45078</v>
      </c>
      <c r="D463" s="18">
        <f>'All Trades'!O463</f>
        <v>1198.56</v>
      </c>
      <c r="E463" s="18">
        <f t="shared" si="44"/>
        <v>15003.279999999997</v>
      </c>
      <c r="F463" s="18">
        <f t="shared" si="45"/>
        <v>15003.279999999997</v>
      </c>
      <c r="G463" s="18">
        <f t="shared" si="42"/>
        <v>0</v>
      </c>
      <c r="H463" s="18">
        <f t="shared" si="46"/>
        <v>901.31999999999925</v>
      </c>
      <c r="I463" s="18">
        <f t="shared" si="47"/>
        <v>901.31999999999925</v>
      </c>
      <c r="J463" s="18">
        <f t="shared" si="43"/>
        <v>0</v>
      </c>
      <c r="K463" s="18">
        <f>MAX(K462,'All Trades'!S462)</f>
        <v>93777.719999999797</v>
      </c>
      <c r="L463" s="18">
        <f>'All Trades'!S462</f>
        <v>93137.79999999977</v>
      </c>
      <c r="M463" s="18">
        <f>MAX(0,K463-(L463+'All Trades'!Q463))</f>
        <v>766.64000000002852</v>
      </c>
    </row>
    <row r="464" spans="1:13" x14ac:dyDescent="0.25">
      <c r="A464" s="11">
        <f>'All Trades'!A464</f>
        <v>458</v>
      </c>
      <c r="B464" s="29">
        <f>YEAR('All Trades'!B464)</f>
        <v>2023</v>
      </c>
      <c r="C464" s="24">
        <f>DATE(YEAR('All Trades'!B464),MONTH('All Trades'!B464),1)</f>
        <v>45078</v>
      </c>
      <c r="D464" s="18">
        <f>'All Trades'!O464</f>
        <v>523.55999999999995</v>
      </c>
      <c r="E464" s="18">
        <f t="shared" si="44"/>
        <v>15526.839999999997</v>
      </c>
      <c r="F464" s="18">
        <f t="shared" si="45"/>
        <v>15526.839999999997</v>
      </c>
      <c r="G464" s="18">
        <f t="shared" si="42"/>
        <v>0</v>
      </c>
      <c r="H464" s="18">
        <f t="shared" si="46"/>
        <v>1424.8799999999992</v>
      </c>
      <c r="I464" s="18">
        <f t="shared" si="47"/>
        <v>1424.8799999999992</v>
      </c>
      <c r="J464" s="18">
        <f t="shared" si="43"/>
        <v>0</v>
      </c>
      <c r="K464" s="18">
        <f>MAX(K463,'All Trades'!S463)</f>
        <v>94336.359999999768</v>
      </c>
      <c r="L464" s="18">
        <f>'All Trades'!S463</f>
        <v>94336.359999999768</v>
      </c>
      <c r="M464" s="18">
        <f>MAX(0,K464-(L464+'All Trades'!Q464))</f>
        <v>324.72000000000116</v>
      </c>
    </row>
    <row r="465" spans="1:13" x14ac:dyDescent="0.25">
      <c r="A465" s="11">
        <f>'All Trades'!A465</f>
        <v>459</v>
      </c>
      <c r="B465" s="29">
        <f>YEAR('All Trades'!B465)</f>
        <v>2023</v>
      </c>
      <c r="C465" s="24">
        <f>DATE(YEAR('All Trades'!B465),MONTH('All Trades'!B465),1)</f>
        <v>45078</v>
      </c>
      <c r="D465" s="18">
        <f>'All Trades'!O465</f>
        <v>841.56</v>
      </c>
      <c r="E465" s="18">
        <f t="shared" si="44"/>
        <v>16368.399999999996</v>
      </c>
      <c r="F465" s="18">
        <f t="shared" si="45"/>
        <v>16368.399999999996</v>
      </c>
      <c r="G465" s="18">
        <f t="shared" si="42"/>
        <v>0</v>
      </c>
      <c r="H465" s="18">
        <f t="shared" si="46"/>
        <v>2266.4399999999991</v>
      </c>
      <c r="I465" s="18">
        <f t="shared" si="47"/>
        <v>2266.4399999999991</v>
      </c>
      <c r="J465" s="18">
        <f t="shared" si="43"/>
        <v>0</v>
      </c>
      <c r="K465" s="18">
        <f>MAX(K464,'All Trades'!S464)</f>
        <v>94859.919999999765</v>
      </c>
      <c r="L465" s="18">
        <f>'All Trades'!S464</f>
        <v>94859.919999999765</v>
      </c>
      <c r="M465" s="18">
        <f>MAX(0,K465-(L465+'All Trades'!Q465))</f>
        <v>168.72000000000116</v>
      </c>
    </row>
    <row r="466" spans="1:13" x14ac:dyDescent="0.25">
      <c r="A466" s="11">
        <f>'All Trades'!A466</f>
        <v>460</v>
      </c>
      <c r="B466" s="29">
        <f>YEAR('All Trades'!B466)</f>
        <v>2023</v>
      </c>
      <c r="C466" s="24">
        <f>DATE(YEAR('All Trades'!B466),MONTH('All Trades'!B466),1)</f>
        <v>45078</v>
      </c>
      <c r="D466" s="18">
        <f>'All Trades'!O466</f>
        <v>502.56</v>
      </c>
      <c r="E466" s="18">
        <f t="shared" si="44"/>
        <v>16870.959999999995</v>
      </c>
      <c r="F466" s="18">
        <f t="shared" si="45"/>
        <v>16870.959999999995</v>
      </c>
      <c r="G466" s="18">
        <f t="shared" si="42"/>
        <v>0</v>
      </c>
      <c r="H466" s="18">
        <f t="shared" si="46"/>
        <v>2768.9999999999991</v>
      </c>
      <c r="I466" s="18">
        <f t="shared" si="47"/>
        <v>2768.9999999999991</v>
      </c>
      <c r="J466" s="18">
        <f t="shared" si="43"/>
        <v>0</v>
      </c>
      <c r="K466" s="18">
        <f>MAX(K465,'All Trades'!S465)</f>
        <v>95701.479999999763</v>
      </c>
      <c r="L466" s="18">
        <f>'All Trades'!S465</f>
        <v>95701.479999999763</v>
      </c>
      <c r="M466" s="18">
        <f>MAX(0,K466-(L466+'All Trades'!Q466))</f>
        <v>708.72000000000116</v>
      </c>
    </row>
    <row r="467" spans="1:13" x14ac:dyDescent="0.25">
      <c r="A467" s="11">
        <f>'All Trades'!A467</f>
        <v>461</v>
      </c>
      <c r="B467" s="29">
        <f>YEAR('All Trades'!B467)</f>
        <v>2023</v>
      </c>
      <c r="C467" s="24">
        <f>DATE(YEAR('All Trades'!B467),MONTH('All Trades'!B467),1)</f>
        <v>45108</v>
      </c>
      <c r="D467" s="18">
        <f>'All Trades'!O467</f>
        <v>-313.44</v>
      </c>
      <c r="E467" s="18">
        <f t="shared" si="44"/>
        <v>16557.519999999997</v>
      </c>
      <c r="F467" s="18">
        <f t="shared" si="45"/>
        <v>16870.959999999995</v>
      </c>
      <c r="G467" s="18">
        <f t="shared" si="42"/>
        <v>313.43999999999869</v>
      </c>
      <c r="H467" s="18">
        <f t="shared" si="46"/>
        <v>-313.44</v>
      </c>
      <c r="I467" s="18">
        <f t="shared" si="47"/>
        <v>0</v>
      </c>
      <c r="J467" s="18">
        <f t="shared" si="43"/>
        <v>313.44</v>
      </c>
      <c r="K467" s="18">
        <f>MAX(K466,'All Trades'!S466)</f>
        <v>96204.039999999761</v>
      </c>
      <c r="L467" s="18">
        <f>'All Trades'!S466</f>
        <v>96204.039999999761</v>
      </c>
      <c r="M467" s="18">
        <f>MAX(0,K467-(L467+'All Trades'!Q467))</f>
        <v>732.72000000000116</v>
      </c>
    </row>
    <row r="468" spans="1:13" x14ac:dyDescent="0.25">
      <c r="A468" s="11">
        <f>'All Trades'!A468</f>
        <v>462</v>
      </c>
      <c r="B468" s="29">
        <f>YEAR('All Trades'!B468)</f>
        <v>2023</v>
      </c>
      <c r="C468" s="24">
        <f>DATE(YEAR('All Trades'!B468),MONTH('All Trades'!B468),1)</f>
        <v>45108</v>
      </c>
      <c r="D468" s="18">
        <f>'All Trades'!O468</f>
        <v>-796.44</v>
      </c>
      <c r="E468" s="18">
        <f t="shared" si="44"/>
        <v>15761.079999999996</v>
      </c>
      <c r="F468" s="18">
        <f t="shared" si="45"/>
        <v>16870.959999999995</v>
      </c>
      <c r="G468" s="18">
        <f t="shared" si="42"/>
        <v>1109.8799999999992</v>
      </c>
      <c r="H468" s="18">
        <f t="shared" si="46"/>
        <v>-1109.8800000000001</v>
      </c>
      <c r="I468" s="18">
        <f t="shared" si="47"/>
        <v>0</v>
      </c>
      <c r="J468" s="18">
        <f t="shared" si="43"/>
        <v>1109.8800000000001</v>
      </c>
      <c r="K468" s="18">
        <f>MAX(K467,'All Trades'!S467)</f>
        <v>96204.039999999761</v>
      </c>
      <c r="L468" s="18">
        <f>'All Trades'!S467</f>
        <v>95890.599999999758</v>
      </c>
      <c r="M468" s="18">
        <f>MAX(0,K468-(L468+'All Trades'!Q468))</f>
        <v>1106.1600000000035</v>
      </c>
    </row>
    <row r="469" spans="1:13" x14ac:dyDescent="0.25">
      <c r="A469" s="11">
        <f>'All Trades'!A469</f>
        <v>463</v>
      </c>
      <c r="B469" s="29">
        <f>YEAR('All Trades'!B469)</f>
        <v>2023</v>
      </c>
      <c r="C469" s="24">
        <f>DATE(YEAR('All Trades'!B469),MONTH('All Trades'!B469),1)</f>
        <v>45108</v>
      </c>
      <c r="D469" s="18">
        <f>'All Trades'!O469</f>
        <v>-898.44</v>
      </c>
      <c r="E469" s="18">
        <f t="shared" si="44"/>
        <v>14862.639999999996</v>
      </c>
      <c r="F469" s="18">
        <f t="shared" si="45"/>
        <v>16870.959999999995</v>
      </c>
      <c r="G469" s="18">
        <f t="shared" si="42"/>
        <v>2008.3199999999997</v>
      </c>
      <c r="H469" s="18">
        <f t="shared" si="46"/>
        <v>-2008.3200000000002</v>
      </c>
      <c r="I469" s="18">
        <f t="shared" si="47"/>
        <v>0</v>
      </c>
      <c r="J469" s="18">
        <f t="shared" si="43"/>
        <v>2008.3200000000002</v>
      </c>
      <c r="K469" s="18">
        <f>MAX(K468,'All Trades'!S468)</f>
        <v>96204.039999999761</v>
      </c>
      <c r="L469" s="18">
        <f>'All Trades'!S468</f>
        <v>95094.159999999756</v>
      </c>
      <c r="M469" s="18">
        <f>MAX(0,K469-(L469+'All Trades'!Q469))</f>
        <v>2004.6000000000058</v>
      </c>
    </row>
    <row r="470" spans="1:13" x14ac:dyDescent="0.25">
      <c r="A470" s="11">
        <f>'All Trades'!A470</f>
        <v>464</v>
      </c>
      <c r="B470" s="29">
        <f>YEAR('All Trades'!B470)</f>
        <v>2023</v>
      </c>
      <c r="C470" s="24">
        <f>DATE(YEAR('All Trades'!B470),MONTH('All Trades'!B470),1)</f>
        <v>45108</v>
      </c>
      <c r="D470" s="18">
        <f>'All Trades'!O470</f>
        <v>-613.44000000000005</v>
      </c>
      <c r="E470" s="18">
        <f t="shared" si="44"/>
        <v>14249.199999999995</v>
      </c>
      <c r="F470" s="18">
        <f t="shared" si="45"/>
        <v>16870.959999999995</v>
      </c>
      <c r="G470" s="18">
        <f t="shared" si="42"/>
        <v>2621.76</v>
      </c>
      <c r="H470" s="18">
        <f t="shared" si="46"/>
        <v>-2621.76</v>
      </c>
      <c r="I470" s="18">
        <f t="shared" si="47"/>
        <v>0</v>
      </c>
      <c r="J470" s="18">
        <f t="shared" si="43"/>
        <v>2621.76</v>
      </c>
      <c r="K470" s="18">
        <f>MAX(K469,'All Trades'!S469)</f>
        <v>96204.039999999761</v>
      </c>
      <c r="L470" s="18">
        <f>'All Trades'!S469</f>
        <v>94195.719999999754</v>
      </c>
      <c r="M470" s="18">
        <f>MAX(0,K470-(L470+'All Trades'!Q470))</f>
        <v>2618.0400000000081</v>
      </c>
    </row>
    <row r="471" spans="1:13" x14ac:dyDescent="0.25">
      <c r="A471" s="11">
        <f>'All Trades'!A471</f>
        <v>465</v>
      </c>
      <c r="B471" s="29">
        <f>YEAR('All Trades'!B471)</f>
        <v>2023</v>
      </c>
      <c r="C471" s="24">
        <f>DATE(YEAR('All Trades'!B471),MONTH('All Trades'!B471),1)</f>
        <v>45108</v>
      </c>
      <c r="D471" s="18">
        <f>'All Trades'!O471</f>
        <v>112.52</v>
      </c>
      <c r="E471" s="18">
        <f t="shared" si="44"/>
        <v>14361.719999999996</v>
      </c>
      <c r="F471" s="18">
        <f t="shared" si="45"/>
        <v>16870.959999999995</v>
      </c>
      <c r="G471" s="18">
        <f t="shared" si="42"/>
        <v>2509.2399999999998</v>
      </c>
      <c r="H471" s="18">
        <f t="shared" si="46"/>
        <v>-2509.2400000000002</v>
      </c>
      <c r="I471" s="18">
        <f t="shared" si="47"/>
        <v>0</v>
      </c>
      <c r="J471" s="18">
        <f t="shared" si="43"/>
        <v>2509.2400000000002</v>
      </c>
      <c r="K471" s="18">
        <f>MAX(K470,'All Trades'!S470)</f>
        <v>96204.039999999761</v>
      </c>
      <c r="L471" s="18">
        <f>'All Trades'!S470</f>
        <v>93582.279999999751</v>
      </c>
      <c r="M471" s="18">
        <f>MAX(0,K471-(L471+'All Trades'!Q471))</f>
        <v>2744.0000000000146</v>
      </c>
    </row>
    <row r="472" spans="1:13" x14ac:dyDescent="0.25">
      <c r="A472" s="11">
        <f>'All Trades'!A472</f>
        <v>466</v>
      </c>
      <c r="B472" s="29">
        <f>YEAR('All Trades'!B472)</f>
        <v>2023</v>
      </c>
      <c r="C472" s="24">
        <f>DATE(YEAR('All Trades'!B472),MONTH('All Trades'!B472),1)</f>
        <v>45108</v>
      </c>
      <c r="D472" s="18">
        <f>'All Trades'!O472</f>
        <v>1198.56</v>
      </c>
      <c r="E472" s="18">
        <f t="shared" si="44"/>
        <v>15560.279999999995</v>
      </c>
      <c r="F472" s="18">
        <f t="shared" si="45"/>
        <v>16870.959999999995</v>
      </c>
      <c r="G472" s="18">
        <f t="shared" si="42"/>
        <v>1310.6800000000003</v>
      </c>
      <c r="H472" s="18">
        <f t="shared" si="46"/>
        <v>-1310.6800000000003</v>
      </c>
      <c r="I472" s="18">
        <f t="shared" si="47"/>
        <v>0</v>
      </c>
      <c r="J472" s="18">
        <f t="shared" si="43"/>
        <v>1310.6800000000003</v>
      </c>
      <c r="K472" s="18">
        <f>MAX(K471,'All Trades'!S471)</f>
        <v>96204.039999999761</v>
      </c>
      <c r="L472" s="18">
        <f>'All Trades'!S471</f>
        <v>93694.799999999756</v>
      </c>
      <c r="M472" s="18">
        <f>MAX(0,K472-(L472+'All Trades'!Q472))</f>
        <v>2803.9600000000064</v>
      </c>
    </row>
    <row r="473" spans="1:13" x14ac:dyDescent="0.25">
      <c r="A473" s="11">
        <f>'All Trades'!A473</f>
        <v>467</v>
      </c>
      <c r="B473" s="29">
        <f>YEAR('All Trades'!B473)</f>
        <v>2023</v>
      </c>
      <c r="C473" s="24">
        <f>DATE(YEAR('All Trades'!B473),MONTH('All Trades'!B473),1)</f>
        <v>45108</v>
      </c>
      <c r="D473" s="18">
        <f>'All Trades'!O473</f>
        <v>-973.44</v>
      </c>
      <c r="E473" s="18">
        <f t="shared" si="44"/>
        <v>14586.839999999995</v>
      </c>
      <c r="F473" s="18">
        <f t="shared" si="45"/>
        <v>16870.959999999995</v>
      </c>
      <c r="G473" s="18">
        <f t="shared" si="42"/>
        <v>2284.1200000000008</v>
      </c>
      <c r="H473" s="18">
        <f t="shared" si="46"/>
        <v>-2284.1200000000003</v>
      </c>
      <c r="I473" s="18">
        <f t="shared" si="47"/>
        <v>0</v>
      </c>
      <c r="J473" s="18">
        <f t="shared" si="43"/>
        <v>2284.1200000000003</v>
      </c>
      <c r="K473" s="18">
        <f>MAX(K472,'All Trades'!S472)</f>
        <v>96204.039999999761</v>
      </c>
      <c r="L473" s="18">
        <f>'All Trades'!S472</f>
        <v>94893.359999999753</v>
      </c>
      <c r="M473" s="18">
        <f>MAX(0,K473-(L473+'All Trades'!Q473))</f>
        <v>2280.4000000000087</v>
      </c>
    </row>
    <row r="474" spans="1:13" x14ac:dyDescent="0.25">
      <c r="A474" s="11">
        <f>'All Trades'!A474</f>
        <v>468</v>
      </c>
      <c r="B474" s="29">
        <f>YEAR('All Trades'!B474)</f>
        <v>2023</v>
      </c>
      <c r="C474" s="24">
        <f>DATE(YEAR('All Trades'!B474),MONTH('All Trades'!B474),1)</f>
        <v>45108</v>
      </c>
      <c r="D474" s="18">
        <f>'All Trades'!O474</f>
        <v>439.56</v>
      </c>
      <c r="E474" s="18">
        <f t="shared" si="44"/>
        <v>15026.399999999994</v>
      </c>
      <c r="F474" s="18">
        <f t="shared" si="45"/>
        <v>16870.959999999995</v>
      </c>
      <c r="G474" s="18">
        <f t="shared" si="42"/>
        <v>1844.5600000000013</v>
      </c>
      <c r="H474" s="18">
        <f t="shared" si="46"/>
        <v>-1844.5600000000004</v>
      </c>
      <c r="I474" s="18">
        <f t="shared" si="47"/>
        <v>0</v>
      </c>
      <c r="J474" s="18">
        <f t="shared" si="43"/>
        <v>1844.5600000000004</v>
      </c>
      <c r="K474" s="18">
        <f>MAX(K473,'All Trades'!S473)</f>
        <v>96204.039999999761</v>
      </c>
      <c r="L474" s="18">
        <f>'All Trades'!S473</f>
        <v>93919.919999999751</v>
      </c>
      <c r="M474" s="18">
        <f>MAX(0,K474-(L474+'All Trades'!Q474))</f>
        <v>2359.8400000000111</v>
      </c>
    </row>
    <row r="475" spans="1:13" x14ac:dyDescent="0.25">
      <c r="A475" s="11">
        <f>'All Trades'!A475</f>
        <v>469</v>
      </c>
      <c r="B475" s="29">
        <f>YEAR('All Trades'!B475)</f>
        <v>2023</v>
      </c>
      <c r="C475" s="24">
        <f>DATE(YEAR('All Trades'!B475),MONTH('All Trades'!B475),1)</f>
        <v>45108</v>
      </c>
      <c r="D475" s="18">
        <f>'All Trades'!O475</f>
        <v>313.04000000000002</v>
      </c>
      <c r="E475" s="18">
        <f t="shared" si="44"/>
        <v>15339.439999999995</v>
      </c>
      <c r="F475" s="18">
        <f t="shared" si="45"/>
        <v>16870.959999999995</v>
      </c>
      <c r="G475" s="18">
        <f t="shared" si="42"/>
        <v>1531.5200000000004</v>
      </c>
      <c r="H475" s="18">
        <f t="shared" si="46"/>
        <v>-1531.5200000000004</v>
      </c>
      <c r="I475" s="18">
        <f t="shared" si="47"/>
        <v>0</v>
      </c>
      <c r="J475" s="18">
        <f t="shared" si="43"/>
        <v>1531.5200000000004</v>
      </c>
      <c r="K475" s="18">
        <f>MAX(K474,'All Trades'!S474)</f>
        <v>96204.039999999761</v>
      </c>
      <c r="L475" s="18">
        <f>'All Trades'!S474</f>
        <v>94359.479999999749</v>
      </c>
      <c r="M475" s="18">
        <f>MAX(0,K475-(L475+'All Trades'!Q475))</f>
        <v>1851.0400000000081</v>
      </c>
    </row>
    <row r="476" spans="1:13" x14ac:dyDescent="0.25">
      <c r="A476" s="11">
        <f>'All Trades'!A476</f>
        <v>470</v>
      </c>
      <c r="B476" s="29">
        <f>YEAR('All Trades'!B476)</f>
        <v>2023</v>
      </c>
      <c r="C476" s="24">
        <f>DATE(YEAR('All Trades'!B476),MONTH('All Trades'!B476),1)</f>
        <v>45108</v>
      </c>
      <c r="D476" s="18">
        <f>'All Trades'!O476</f>
        <v>697.04</v>
      </c>
      <c r="E476" s="18">
        <f t="shared" si="44"/>
        <v>16036.479999999996</v>
      </c>
      <c r="F476" s="18">
        <f t="shared" si="45"/>
        <v>16870.959999999995</v>
      </c>
      <c r="G476" s="18">
        <f t="shared" si="42"/>
        <v>834.47999999999956</v>
      </c>
      <c r="H476" s="18">
        <f t="shared" si="46"/>
        <v>-834.48000000000047</v>
      </c>
      <c r="I476" s="18">
        <f t="shared" si="47"/>
        <v>0</v>
      </c>
      <c r="J476" s="18">
        <f t="shared" si="43"/>
        <v>834.48000000000047</v>
      </c>
      <c r="K476" s="18">
        <f>MAX(K475,'All Trades'!S475)</f>
        <v>96204.039999999761</v>
      </c>
      <c r="L476" s="18">
        <f>'All Trades'!S475</f>
        <v>94672.519999999742</v>
      </c>
      <c r="M476" s="18">
        <f>MAX(0,K476-(L476+'All Trades'!Q476))</f>
        <v>1630.0000000000146</v>
      </c>
    </row>
    <row r="477" spans="1:13" x14ac:dyDescent="0.25">
      <c r="A477" s="11">
        <f>'All Trades'!A477</f>
        <v>471</v>
      </c>
      <c r="B477" s="29">
        <f>YEAR('All Trades'!B477)</f>
        <v>2023</v>
      </c>
      <c r="C477" s="24">
        <f>DATE(YEAR('All Trades'!B477),MONTH('All Trades'!B477),1)</f>
        <v>45108</v>
      </c>
      <c r="D477" s="18">
        <f>'All Trades'!O477</f>
        <v>1078.56</v>
      </c>
      <c r="E477" s="18">
        <f t="shared" si="44"/>
        <v>17115.039999999997</v>
      </c>
      <c r="F477" s="18">
        <f t="shared" si="45"/>
        <v>17115.039999999997</v>
      </c>
      <c r="G477" s="18">
        <f t="shared" si="42"/>
        <v>0</v>
      </c>
      <c r="H477" s="18">
        <f t="shared" si="46"/>
        <v>244.07999999999947</v>
      </c>
      <c r="I477" s="18">
        <f t="shared" si="47"/>
        <v>244.07999999999947</v>
      </c>
      <c r="J477" s="18">
        <f t="shared" si="43"/>
        <v>0</v>
      </c>
      <c r="K477" s="18">
        <f>MAX(K476,'All Trades'!S476)</f>
        <v>96204.039999999761</v>
      </c>
      <c r="L477" s="18">
        <f>'All Trades'!S476</f>
        <v>95369.559999999736</v>
      </c>
      <c r="M477" s="18">
        <f>MAX(0,K477-(L477+'All Trades'!Q477))</f>
        <v>1147.2000000000262</v>
      </c>
    </row>
    <row r="478" spans="1:13" x14ac:dyDescent="0.25">
      <c r="A478" s="11">
        <f>'All Trades'!A478</f>
        <v>472</v>
      </c>
      <c r="B478" s="29">
        <f>YEAR('All Trades'!B478)</f>
        <v>2023</v>
      </c>
      <c r="C478" s="24">
        <f>DATE(YEAR('All Trades'!B478),MONTH('All Trades'!B478),1)</f>
        <v>45108</v>
      </c>
      <c r="D478" s="18">
        <f>'All Trades'!O478</f>
        <v>-64.44</v>
      </c>
      <c r="E478" s="18">
        <f t="shared" si="44"/>
        <v>17050.599999999999</v>
      </c>
      <c r="F478" s="18">
        <f t="shared" si="45"/>
        <v>17115.039999999997</v>
      </c>
      <c r="G478" s="18">
        <f t="shared" si="42"/>
        <v>64.43999999999869</v>
      </c>
      <c r="H478" s="18">
        <f t="shared" si="46"/>
        <v>179.63999999999947</v>
      </c>
      <c r="I478" s="18">
        <f t="shared" si="47"/>
        <v>244.07999999999947</v>
      </c>
      <c r="J478" s="18">
        <f t="shared" si="43"/>
        <v>64.44</v>
      </c>
      <c r="K478" s="18">
        <f>MAX(K477,'All Trades'!S477)</f>
        <v>96448.119999999733</v>
      </c>
      <c r="L478" s="18">
        <f>'All Trades'!S477</f>
        <v>96448.119999999733</v>
      </c>
      <c r="M478" s="18">
        <f>MAX(0,K478-(L478+'All Trades'!Q478))</f>
        <v>717.72000000000116</v>
      </c>
    </row>
    <row r="479" spans="1:13" x14ac:dyDescent="0.25">
      <c r="A479" s="11">
        <f>'All Trades'!A479</f>
        <v>473</v>
      </c>
      <c r="B479" s="29">
        <f>YEAR('All Trades'!B479)</f>
        <v>2023</v>
      </c>
      <c r="C479" s="24">
        <f>DATE(YEAR('All Trades'!B479),MONTH('All Trades'!B479),1)</f>
        <v>45139</v>
      </c>
      <c r="D479" s="18">
        <f>'All Trades'!O479</f>
        <v>850.56</v>
      </c>
      <c r="E479" s="18">
        <f t="shared" si="44"/>
        <v>17901.16</v>
      </c>
      <c r="F479" s="18">
        <f t="shared" si="45"/>
        <v>17901.16</v>
      </c>
      <c r="G479" s="18">
        <f t="shared" si="42"/>
        <v>0</v>
      </c>
      <c r="H479" s="18">
        <f t="shared" si="46"/>
        <v>850.56</v>
      </c>
      <c r="I479" s="18">
        <f t="shared" si="47"/>
        <v>850.56</v>
      </c>
      <c r="J479" s="18">
        <f t="shared" si="43"/>
        <v>0</v>
      </c>
      <c r="K479" s="18">
        <f>MAX(K478,'All Trades'!S478)</f>
        <v>96448.119999999733</v>
      </c>
      <c r="L479" s="18">
        <f>'All Trades'!S478</f>
        <v>96383.679999999731</v>
      </c>
      <c r="M479" s="18">
        <f>MAX(0,K479-(L479+'All Trades'!Q479))</f>
        <v>587.16000000000349</v>
      </c>
    </row>
    <row r="480" spans="1:13" x14ac:dyDescent="0.25">
      <c r="A480" s="11">
        <f>'All Trades'!A480</f>
        <v>474</v>
      </c>
      <c r="B480" s="29">
        <f>YEAR('All Trades'!B480)</f>
        <v>2023</v>
      </c>
      <c r="C480" s="24">
        <f>DATE(YEAR('All Trades'!B480),MONTH('All Trades'!B480),1)</f>
        <v>45139</v>
      </c>
      <c r="D480" s="18">
        <f>'All Trades'!O480</f>
        <v>367.56</v>
      </c>
      <c r="E480" s="18">
        <f t="shared" si="44"/>
        <v>18268.72</v>
      </c>
      <c r="F480" s="18">
        <f t="shared" si="45"/>
        <v>18268.72</v>
      </c>
      <c r="G480" s="18">
        <f t="shared" si="42"/>
        <v>0</v>
      </c>
      <c r="H480" s="18">
        <f t="shared" si="46"/>
        <v>1218.1199999999999</v>
      </c>
      <c r="I480" s="18">
        <f t="shared" si="47"/>
        <v>1218.1199999999999</v>
      </c>
      <c r="J480" s="18">
        <f t="shared" si="43"/>
        <v>0</v>
      </c>
      <c r="K480" s="18">
        <f>MAX(K479,'All Trades'!S479)</f>
        <v>97234.239999999729</v>
      </c>
      <c r="L480" s="18">
        <f>'All Trades'!S479</f>
        <v>97234.239999999729</v>
      </c>
      <c r="M480" s="18">
        <f>MAX(0,K480-(L480+'All Trades'!Q480))</f>
        <v>564.72000000000116</v>
      </c>
    </row>
    <row r="481" spans="1:13" x14ac:dyDescent="0.25">
      <c r="A481" s="11">
        <f>'All Trades'!A481</f>
        <v>475</v>
      </c>
      <c r="B481" s="29">
        <f>YEAR('All Trades'!B481)</f>
        <v>2023</v>
      </c>
      <c r="C481" s="24">
        <f>DATE(YEAR('All Trades'!B481),MONTH('All Trades'!B481),1)</f>
        <v>45139</v>
      </c>
      <c r="D481" s="18">
        <f>'All Trades'!O481</f>
        <v>-973.44</v>
      </c>
      <c r="E481" s="18">
        <f t="shared" si="44"/>
        <v>17295.280000000002</v>
      </c>
      <c r="F481" s="18">
        <f t="shared" si="45"/>
        <v>18268.72</v>
      </c>
      <c r="G481" s="18">
        <f t="shared" si="42"/>
        <v>973.43999999999869</v>
      </c>
      <c r="H481" s="18">
        <f t="shared" si="46"/>
        <v>244.67999999999984</v>
      </c>
      <c r="I481" s="18">
        <f t="shared" si="47"/>
        <v>1218.1199999999999</v>
      </c>
      <c r="J481" s="18">
        <f t="shared" si="43"/>
        <v>973.44</v>
      </c>
      <c r="K481" s="18">
        <f>MAX(K480,'All Trades'!S480)</f>
        <v>97601.799999999726</v>
      </c>
      <c r="L481" s="18">
        <f>'All Trades'!S480</f>
        <v>97601.799999999726</v>
      </c>
      <c r="M481" s="18">
        <f>MAX(0,K481-(L481+'All Trades'!Q481))</f>
        <v>969.72000000000116</v>
      </c>
    </row>
    <row r="482" spans="1:13" x14ac:dyDescent="0.25">
      <c r="A482" s="11">
        <f>'All Trades'!A482</f>
        <v>476</v>
      </c>
      <c r="B482" s="29">
        <f>YEAR('All Trades'!B482)</f>
        <v>2023</v>
      </c>
      <c r="C482" s="24">
        <f>DATE(YEAR('All Trades'!B482),MONTH('All Trades'!B482),1)</f>
        <v>45139</v>
      </c>
      <c r="D482" s="18">
        <f>'All Trades'!O482</f>
        <v>-973.44</v>
      </c>
      <c r="E482" s="18">
        <f t="shared" si="44"/>
        <v>16321.840000000002</v>
      </c>
      <c r="F482" s="18">
        <f t="shared" si="45"/>
        <v>18268.72</v>
      </c>
      <c r="G482" s="18">
        <f t="shared" si="42"/>
        <v>1946.8799999999992</v>
      </c>
      <c r="H482" s="18">
        <f t="shared" si="46"/>
        <v>-728.76000000000022</v>
      </c>
      <c r="I482" s="18">
        <f t="shared" si="47"/>
        <v>1218.1199999999999</v>
      </c>
      <c r="J482" s="18">
        <f t="shared" si="43"/>
        <v>1946.88</v>
      </c>
      <c r="K482" s="18">
        <f>MAX(K481,'All Trades'!S481)</f>
        <v>97601.799999999726</v>
      </c>
      <c r="L482" s="18">
        <f>'All Trades'!S481</f>
        <v>96628.359999999724</v>
      </c>
      <c r="M482" s="18">
        <f>MAX(0,K482-(L482+'All Trades'!Q482))</f>
        <v>1943.1600000000035</v>
      </c>
    </row>
    <row r="483" spans="1:13" x14ac:dyDescent="0.25">
      <c r="A483" s="11">
        <f>'All Trades'!A483</f>
        <v>477</v>
      </c>
      <c r="B483" s="29">
        <f>YEAR('All Trades'!B483)</f>
        <v>2023</v>
      </c>
      <c r="C483" s="24">
        <f>DATE(YEAR('All Trades'!B483),MONTH('All Trades'!B483),1)</f>
        <v>45139</v>
      </c>
      <c r="D483" s="18">
        <f>'All Trades'!O483</f>
        <v>1180.56</v>
      </c>
      <c r="E483" s="18">
        <f t="shared" si="44"/>
        <v>17502.400000000001</v>
      </c>
      <c r="F483" s="18">
        <f t="shared" si="45"/>
        <v>18268.72</v>
      </c>
      <c r="G483" s="18">
        <f t="shared" si="42"/>
        <v>766.31999999999971</v>
      </c>
      <c r="H483" s="18">
        <f t="shared" si="46"/>
        <v>451.79999999999973</v>
      </c>
      <c r="I483" s="18">
        <f t="shared" si="47"/>
        <v>1218.1199999999999</v>
      </c>
      <c r="J483" s="18">
        <f t="shared" si="43"/>
        <v>766.32000000000016</v>
      </c>
      <c r="K483" s="18">
        <f>MAX(K482,'All Trades'!S482)</f>
        <v>97601.799999999726</v>
      </c>
      <c r="L483" s="18">
        <f>'All Trades'!S482</f>
        <v>95654.919999999722</v>
      </c>
      <c r="M483" s="18">
        <f>MAX(0,K483-(L483+'All Trades'!Q483))</f>
        <v>2268.6000000000058</v>
      </c>
    </row>
    <row r="484" spans="1:13" x14ac:dyDescent="0.25">
      <c r="A484" s="11">
        <f>'All Trades'!A484</f>
        <v>478</v>
      </c>
      <c r="B484" s="29">
        <f>YEAR('All Trades'!B484)</f>
        <v>2023</v>
      </c>
      <c r="C484" s="24">
        <f>DATE(YEAR('All Trades'!B484),MONTH('All Trades'!B484),1)</f>
        <v>45139</v>
      </c>
      <c r="D484" s="18">
        <f>'All Trades'!O484</f>
        <v>25.56</v>
      </c>
      <c r="E484" s="18">
        <f t="shared" si="44"/>
        <v>17527.960000000003</v>
      </c>
      <c r="F484" s="18">
        <f t="shared" si="45"/>
        <v>18268.72</v>
      </c>
      <c r="G484" s="18">
        <f t="shared" si="42"/>
        <v>740.7599999999984</v>
      </c>
      <c r="H484" s="18">
        <f t="shared" si="46"/>
        <v>477.35999999999973</v>
      </c>
      <c r="I484" s="18">
        <f t="shared" si="47"/>
        <v>1218.1199999999999</v>
      </c>
      <c r="J484" s="18">
        <f t="shared" si="43"/>
        <v>740.76000000000022</v>
      </c>
      <c r="K484" s="18">
        <f>MAX(K483,'All Trades'!S483)</f>
        <v>97601.799999999726</v>
      </c>
      <c r="L484" s="18">
        <f>'All Trades'!S483</f>
        <v>96835.479999999719</v>
      </c>
      <c r="M484" s="18">
        <f>MAX(0,K484-(L484+'All Trades'!Q484))</f>
        <v>773.04000000000815</v>
      </c>
    </row>
    <row r="485" spans="1:13" x14ac:dyDescent="0.25">
      <c r="A485" s="11">
        <f>'All Trades'!A485</f>
        <v>479</v>
      </c>
      <c r="B485" s="29">
        <f>YEAR('All Trades'!B485)</f>
        <v>2023</v>
      </c>
      <c r="C485" s="24">
        <f>DATE(YEAR('All Trades'!B485),MONTH('All Trades'!B485),1)</f>
        <v>45139</v>
      </c>
      <c r="D485" s="18">
        <f>'All Trades'!O485</f>
        <v>676.56</v>
      </c>
      <c r="E485" s="18">
        <f t="shared" si="44"/>
        <v>18204.520000000004</v>
      </c>
      <c r="F485" s="18">
        <f t="shared" si="45"/>
        <v>18268.72</v>
      </c>
      <c r="G485" s="18">
        <f t="shared" si="42"/>
        <v>64.19999999999709</v>
      </c>
      <c r="H485" s="18">
        <f t="shared" si="46"/>
        <v>1153.9199999999996</v>
      </c>
      <c r="I485" s="18">
        <f t="shared" si="47"/>
        <v>1218.1199999999999</v>
      </c>
      <c r="J485" s="18">
        <f t="shared" si="43"/>
        <v>64.200000000000273</v>
      </c>
      <c r="K485" s="18">
        <f>MAX(K484,'All Trades'!S484)</f>
        <v>97601.799999999726</v>
      </c>
      <c r="L485" s="18">
        <f>'All Trades'!S484</f>
        <v>96861.039999999717</v>
      </c>
      <c r="M485" s="18">
        <f>MAX(0,K485-(L485+'All Trades'!Q485))</f>
        <v>1314.4800000000105</v>
      </c>
    </row>
    <row r="486" spans="1:13" x14ac:dyDescent="0.25">
      <c r="A486" s="11">
        <f>'All Trades'!A486</f>
        <v>480</v>
      </c>
      <c r="B486" s="29">
        <f>YEAR('All Trades'!B486)</f>
        <v>2023</v>
      </c>
      <c r="C486" s="24">
        <f>DATE(YEAR('All Trades'!B486),MONTH('All Trades'!B486),1)</f>
        <v>45139</v>
      </c>
      <c r="D486" s="18">
        <f>'All Trades'!O486</f>
        <v>109.56</v>
      </c>
      <c r="E486" s="18">
        <f t="shared" si="44"/>
        <v>18314.080000000005</v>
      </c>
      <c r="F486" s="18">
        <f t="shared" si="45"/>
        <v>18314.080000000005</v>
      </c>
      <c r="G486" s="18">
        <f t="shared" si="42"/>
        <v>0</v>
      </c>
      <c r="H486" s="18">
        <f t="shared" si="46"/>
        <v>1263.4799999999996</v>
      </c>
      <c r="I486" s="18">
        <f t="shared" si="47"/>
        <v>1263.4799999999996</v>
      </c>
      <c r="J486" s="18">
        <f t="shared" si="43"/>
        <v>0</v>
      </c>
      <c r="K486" s="18">
        <f>MAX(K485,'All Trades'!S485)</f>
        <v>97601.799999999726</v>
      </c>
      <c r="L486" s="18">
        <f>'All Trades'!S485</f>
        <v>97537.599999999715</v>
      </c>
      <c r="M486" s="18">
        <f>MAX(0,K486-(L486+'All Trades'!Q486))</f>
        <v>220.92000000001281</v>
      </c>
    </row>
    <row r="487" spans="1:13" x14ac:dyDescent="0.25">
      <c r="A487" s="11">
        <f>'All Trades'!A487</f>
        <v>481</v>
      </c>
      <c r="B487" s="29">
        <f>YEAR('All Trades'!B487)</f>
        <v>2023</v>
      </c>
      <c r="C487" s="24">
        <f>DATE(YEAR('All Trades'!B487),MONTH('All Trades'!B487),1)</f>
        <v>45139</v>
      </c>
      <c r="D487" s="18">
        <f>'All Trades'!O487</f>
        <v>943.56</v>
      </c>
      <c r="E487" s="18">
        <f t="shared" si="44"/>
        <v>19257.640000000007</v>
      </c>
      <c r="F487" s="18">
        <f t="shared" si="45"/>
        <v>19257.640000000007</v>
      </c>
      <c r="G487" s="18">
        <f t="shared" si="42"/>
        <v>0</v>
      </c>
      <c r="H487" s="18">
        <f t="shared" si="46"/>
        <v>2207.0399999999995</v>
      </c>
      <c r="I487" s="18">
        <f t="shared" si="47"/>
        <v>2207.0399999999995</v>
      </c>
      <c r="J487" s="18">
        <f t="shared" si="43"/>
        <v>0</v>
      </c>
      <c r="K487" s="18">
        <f>MAX(K486,'All Trades'!S486)</f>
        <v>97647.159999999712</v>
      </c>
      <c r="L487" s="18">
        <f>'All Trades'!S486</f>
        <v>97647.159999999712</v>
      </c>
      <c r="M487" s="18">
        <f>MAX(0,K487-(L487+'All Trades'!Q487))</f>
        <v>516.72000000000116</v>
      </c>
    </row>
    <row r="488" spans="1:13" x14ac:dyDescent="0.25">
      <c r="A488" s="11">
        <f>'All Trades'!A488</f>
        <v>482</v>
      </c>
      <c r="B488" s="29">
        <f>YEAR('All Trades'!B488)</f>
        <v>2023</v>
      </c>
      <c r="C488" s="24">
        <f>DATE(YEAR('All Trades'!B488),MONTH('All Trades'!B488),1)</f>
        <v>45139</v>
      </c>
      <c r="D488" s="18">
        <f>'All Trades'!O488</f>
        <v>52.56</v>
      </c>
      <c r="E488" s="18">
        <f t="shared" si="44"/>
        <v>19310.200000000008</v>
      </c>
      <c r="F488" s="18">
        <f t="shared" si="45"/>
        <v>19310.200000000008</v>
      </c>
      <c r="G488" s="18">
        <f t="shared" si="42"/>
        <v>0</v>
      </c>
      <c r="H488" s="18">
        <f t="shared" si="46"/>
        <v>2259.5999999999995</v>
      </c>
      <c r="I488" s="18">
        <f t="shared" si="47"/>
        <v>2259.5999999999995</v>
      </c>
      <c r="J488" s="18">
        <f t="shared" si="43"/>
        <v>0</v>
      </c>
      <c r="K488" s="18">
        <f>MAX(K487,'All Trades'!S487)</f>
        <v>98590.71999999971</v>
      </c>
      <c r="L488" s="18">
        <f>'All Trades'!S487</f>
        <v>98590.71999999971</v>
      </c>
      <c r="M488" s="18">
        <f>MAX(0,K488-(L488+'All Trades'!Q488))</f>
        <v>54.720000000001164</v>
      </c>
    </row>
    <row r="489" spans="1:13" x14ac:dyDescent="0.25">
      <c r="A489" s="11">
        <f>'All Trades'!A489</f>
        <v>483</v>
      </c>
      <c r="B489" s="29">
        <f>YEAR('All Trades'!B489)</f>
        <v>2023</v>
      </c>
      <c r="C489" s="24">
        <f>DATE(YEAR('All Trades'!B489),MONTH('All Trades'!B489),1)</f>
        <v>45139</v>
      </c>
      <c r="D489" s="18">
        <f>'All Trades'!O489</f>
        <v>670.56</v>
      </c>
      <c r="E489" s="18">
        <f t="shared" si="44"/>
        <v>19980.760000000009</v>
      </c>
      <c r="F489" s="18">
        <f t="shared" si="45"/>
        <v>19980.760000000009</v>
      </c>
      <c r="G489" s="18">
        <f t="shared" si="42"/>
        <v>0</v>
      </c>
      <c r="H489" s="18">
        <f t="shared" si="46"/>
        <v>2930.1599999999994</v>
      </c>
      <c r="I489" s="18">
        <f t="shared" si="47"/>
        <v>2930.1599999999994</v>
      </c>
      <c r="J489" s="18">
        <f t="shared" si="43"/>
        <v>0</v>
      </c>
      <c r="K489" s="18">
        <f>MAX(K488,'All Trades'!S488)</f>
        <v>98643.279999999708</v>
      </c>
      <c r="L489" s="18">
        <f>'All Trades'!S488</f>
        <v>98643.279999999708</v>
      </c>
      <c r="M489" s="18">
        <f>MAX(0,K489-(L489+'All Trades'!Q489))</f>
        <v>171.72000000000116</v>
      </c>
    </row>
    <row r="490" spans="1:13" x14ac:dyDescent="0.25">
      <c r="A490" s="11">
        <f>'All Trades'!A490</f>
        <v>484</v>
      </c>
      <c r="B490" s="29">
        <f>YEAR('All Trades'!B490)</f>
        <v>2023</v>
      </c>
      <c r="C490" s="24">
        <f>DATE(YEAR('All Trades'!B490),MONTH('All Trades'!B490),1)</f>
        <v>45139</v>
      </c>
      <c r="D490" s="18">
        <f>'All Trades'!O490</f>
        <v>1084.56</v>
      </c>
      <c r="E490" s="18">
        <f t="shared" si="44"/>
        <v>21065.320000000011</v>
      </c>
      <c r="F490" s="18">
        <f t="shared" si="45"/>
        <v>21065.320000000011</v>
      </c>
      <c r="G490" s="18">
        <f t="shared" si="42"/>
        <v>0</v>
      </c>
      <c r="H490" s="18">
        <f t="shared" si="46"/>
        <v>4014.7199999999993</v>
      </c>
      <c r="I490" s="18">
        <f t="shared" si="47"/>
        <v>4014.7199999999993</v>
      </c>
      <c r="J490" s="18">
        <f t="shared" si="43"/>
        <v>0</v>
      </c>
      <c r="K490" s="18">
        <f>MAX(K489,'All Trades'!S489)</f>
        <v>99313.839999999705</v>
      </c>
      <c r="L490" s="18">
        <f>'All Trades'!S489</f>
        <v>99313.839999999705</v>
      </c>
      <c r="M490" s="18">
        <f>MAX(0,K490-(L490+'All Trades'!Q490))</f>
        <v>144.72000000000116</v>
      </c>
    </row>
    <row r="491" spans="1:13" x14ac:dyDescent="0.25">
      <c r="A491" s="11">
        <f>'All Trades'!A491</f>
        <v>485</v>
      </c>
      <c r="B491" s="29">
        <f>YEAR('All Trades'!B491)</f>
        <v>2023</v>
      </c>
      <c r="C491" s="24">
        <f>DATE(YEAR('All Trades'!B491),MONTH('All Trades'!B491),1)</f>
        <v>45139</v>
      </c>
      <c r="D491" s="18">
        <f>'All Trades'!O491</f>
        <v>211.04</v>
      </c>
      <c r="E491" s="18">
        <f t="shared" si="44"/>
        <v>21276.360000000011</v>
      </c>
      <c r="F491" s="18">
        <f t="shared" si="45"/>
        <v>21276.360000000011</v>
      </c>
      <c r="G491" s="18">
        <f t="shared" si="42"/>
        <v>0</v>
      </c>
      <c r="H491" s="18">
        <f t="shared" si="46"/>
        <v>4225.7599999999993</v>
      </c>
      <c r="I491" s="18">
        <f t="shared" si="47"/>
        <v>4225.7599999999993</v>
      </c>
      <c r="J491" s="18">
        <f t="shared" si="43"/>
        <v>0</v>
      </c>
      <c r="K491" s="18">
        <f>MAX(K490,'All Trades'!S490)</f>
        <v>100398.3999999997</v>
      </c>
      <c r="L491" s="18">
        <f>'All Trades'!S490</f>
        <v>100398.3999999997</v>
      </c>
      <c r="M491" s="18">
        <f>MAX(0,K491-(L491+'All Trades'!Q491))</f>
        <v>78.479999999995925</v>
      </c>
    </row>
    <row r="492" spans="1:13" x14ac:dyDescent="0.25">
      <c r="A492" s="11">
        <f>'All Trades'!A492</f>
        <v>486</v>
      </c>
      <c r="B492" s="29">
        <f>YEAR('All Trades'!B492)</f>
        <v>2023</v>
      </c>
      <c r="C492" s="24">
        <f>DATE(YEAR('All Trades'!B492),MONTH('All Trades'!B492),1)</f>
        <v>45139</v>
      </c>
      <c r="D492" s="18">
        <f>'All Trades'!O492</f>
        <v>-304.44</v>
      </c>
      <c r="E492" s="18">
        <f t="shared" si="44"/>
        <v>20971.920000000013</v>
      </c>
      <c r="F492" s="18">
        <f t="shared" si="45"/>
        <v>21276.360000000011</v>
      </c>
      <c r="G492" s="18">
        <f t="shared" si="42"/>
        <v>304.43999999999869</v>
      </c>
      <c r="H492" s="18">
        <f t="shared" si="46"/>
        <v>3921.3199999999993</v>
      </c>
      <c r="I492" s="18">
        <f t="shared" si="47"/>
        <v>4225.7599999999993</v>
      </c>
      <c r="J492" s="18">
        <f t="shared" si="43"/>
        <v>304.44000000000005</v>
      </c>
      <c r="K492" s="18">
        <f>MAX(K491,'All Trades'!S491)</f>
        <v>100609.4399999997</v>
      </c>
      <c r="L492" s="18">
        <f>'All Trades'!S491</f>
        <v>100609.4399999997</v>
      </c>
      <c r="M492" s="18">
        <f>MAX(0,K492-(L492+'All Trades'!Q492))</f>
        <v>531.72000000000116</v>
      </c>
    </row>
    <row r="493" spans="1:13" x14ac:dyDescent="0.25">
      <c r="A493" s="11">
        <f>'All Trades'!A493</f>
        <v>487</v>
      </c>
      <c r="B493" s="29">
        <f>YEAR('All Trades'!B493)</f>
        <v>2023</v>
      </c>
      <c r="C493" s="24">
        <f>DATE(YEAR('All Trades'!B493),MONTH('All Trades'!B493),1)</f>
        <v>45170</v>
      </c>
      <c r="D493" s="18">
        <f>'All Trades'!O493</f>
        <v>-613.44000000000005</v>
      </c>
      <c r="E493" s="18">
        <f t="shared" si="44"/>
        <v>20358.480000000014</v>
      </c>
      <c r="F493" s="18">
        <f t="shared" si="45"/>
        <v>21276.360000000011</v>
      </c>
      <c r="G493" s="18">
        <f t="shared" si="42"/>
        <v>917.87999999999738</v>
      </c>
      <c r="H493" s="18">
        <f t="shared" si="46"/>
        <v>-613.44000000000005</v>
      </c>
      <c r="I493" s="18">
        <f t="shared" si="47"/>
        <v>0</v>
      </c>
      <c r="J493" s="18">
        <f t="shared" si="43"/>
        <v>613.44000000000005</v>
      </c>
      <c r="K493" s="18">
        <f>MAX(K492,'All Trades'!S492)</f>
        <v>100609.4399999997</v>
      </c>
      <c r="L493" s="18">
        <f>'All Trades'!S492</f>
        <v>100304.99999999969</v>
      </c>
      <c r="M493" s="18">
        <f>MAX(0,K493-(L493+'All Trades'!Q493))</f>
        <v>914.16000000000349</v>
      </c>
    </row>
    <row r="494" spans="1:13" x14ac:dyDescent="0.25">
      <c r="A494" s="11">
        <f>'All Trades'!A494</f>
        <v>488</v>
      </c>
      <c r="B494" s="29">
        <f>YEAR('All Trades'!B494)</f>
        <v>2023</v>
      </c>
      <c r="C494" s="24">
        <f>DATE(YEAR('All Trades'!B494),MONTH('All Trades'!B494),1)</f>
        <v>45170</v>
      </c>
      <c r="D494" s="18">
        <f>'All Trades'!O494</f>
        <v>-613.44000000000005</v>
      </c>
      <c r="E494" s="18">
        <f t="shared" si="44"/>
        <v>19745.040000000015</v>
      </c>
      <c r="F494" s="18">
        <f t="shared" si="45"/>
        <v>21276.360000000011</v>
      </c>
      <c r="G494" s="18">
        <f t="shared" si="42"/>
        <v>1531.3199999999961</v>
      </c>
      <c r="H494" s="18">
        <f t="shared" si="46"/>
        <v>-1226.8800000000001</v>
      </c>
      <c r="I494" s="18">
        <f t="shared" si="47"/>
        <v>0</v>
      </c>
      <c r="J494" s="18">
        <f t="shared" si="43"/>
        <v>1226.8800000000001</v>
      </c>
      <c r="K494" s="18">
        <f>MAX(K493,'All Trades'!S493)</f>
        <v>100609.4399999997</v>
      </c>
      <c r="L494" s="18">
        <f>'All Trades'!S493</f>
        <v>99691.559999999692</v>
      </c>
      <c r="M494" s="18">
        <f>MAX(0,K494-(L494+'All Trades'!Q494))</f>
        <v>1527.6000000000058</v>
      </c>
    </row>
    <row r="495" spans="1:13" x14ac:dyDescent="0.25">
      <c r="A495" s="11">
        <f>'All Trades'!A495</f>
        <v>489</v>
      </c>
      <c r="B495" s="29">
        <f>YEAR('All Trades'!B495)</f>
        <v>2023</v>
      </c>
      <c r="C495" s="24">
        <f>DATE(YEAR('All Trades'!B495),MONTH('All Trades'!B495),1)</f>
        <v>45170</v>
      </c>
      <c r="D495" s="18">
        <f>'All Trades'!O495</f>
        <v>557.6</v>
      </c>
      <c r="E495" s="18">
        <f t="shared" si="44"/>
        <v>20302.640000000014</v>
      </c>
      <c r="F495" s="18">
        <f t="shared" si="45"/>
        <v>21276.360000000011</v>
      </c>
      <c r="G495" s="18">
        <f t="shared" si="42"/>
        <v>973.71999999999753</v>
      </c>
      <c r="H495" s="18">
        <f t="shared" si="46"/>
        <v>-669.28000000000009</v>
      </c>
      <c r="I495" s="18">
        <f t="shared" si="47"/>
        <v>0</v>
      </c>
      <c r="J495" s="18">
        <f t="shared" si="43"/>
        <v>669.28000000000009</v>
      </c>
      <c r="K495" s="18">
        <f>MAX(K494,'All Trades'!S494)</f>
        <v>100609.4399999997</v>
      </c>
      <c r="L495" s="18">
        <f>'All Trades'!S494</f>
        <v>99078.11999999969</v>
      </c>
      <c r="M495" s="18">
        <f>MAX(0,K495-(L495+'All Trades'!Q495))</f>
        <v>1677.5200000000041</v>
      </c>
    </row>
    <row r="496" spans="1:13" x14ac:dyDescent="0.25">
      <c r="A496" s="11">
        <f>'All Trades'!A496</f>
        <v>490</v>
      </c>
      <c r="B496" s="29">
        <f>YEAR('All Trades'!B496)</f>
        <v>2023</v>
      </c>
      <c r="C496" s="24">
        <f>DATE(YEAR('All Trades'!B496),MONTH('All Trades'!B496),1)</f>
        <v>45170</v>
      </c>
      <c r="D496" s="18">
        <f>'All Trades'!O496</f>
        <v>-226.44</v>
      </c>
      <c r="E496" s="18">
        <f t="shared" si="44"/>
        <v>20076.200000000015</v>
      </c>
      <c r="F496" s="18">
        <f t="shared" si="45"/>
        <v>21276.360000000011</v>
      </c>
      <c r="G496" s="18">
        <f t="shared" si="42"/>
        <v>1200.1599999999962</v>
      </c>
      <c r="H496" s="18">
        <f t="shared" si="46"/>
        <v>-895.72</v>
      </c>
      <c r="I496" s="18">
        <f t="shared" si="47"/>
        <v>0</v>
      </c>
      <c r="J496" s="18">
        <f t="shared" si="43"/>
        <v>895.72</v>
      </c>
      <c r="K496" s="18">
        <f>MAX(K495,'All Trades'!S495)</f>
        <v>100609.4399999997</v>
      </c>
      <c r="L496" s="18">
        <f>'All Trades'!S495</f>
        <v>99635.719999999696</v>
      </c>
      <c r="M496" s="18">
        <f>MAX(0,K496-(L496+'All Trades'!Q496))</f>
        <v>1655.4400000000023</v>
      </c>
    </row>
    <row r="497" spans="1:13" x14ac:dyDescent="0.25">
      <c r="A497" s="11">
        <f>'All Trades'!A497</f>
        <v>491</v>
      </c>
      <c r="B497" s="29">
        <f>YEAR('All Trades'!B497)</f>
        <v>2023</v>
      </c>
      <c r="C497" s="24">
        <f>DATE(YEAR('All Trades'!B497),MONTH('All Trades'!B497),1)</f>
        <v>45170</v>
      </c>
      <c r="D497" s="18">
        <f>'All Trades'!O497</f>
        <v>-973.44</v>
      </c>
      <c r="E497" s="18">
        <f t="shared" si="44"/>
        <v>19102.760000000017</v>
      </c>
      <c r="F497" s="18">
        <f t="shared" si="45"/>
        <v>21276.360000000011</v>
      </c>
      <c r="G497" s="18">
        <f t="shared" si="42"/>
        <v>2173.5999999999949</v>
      </c>
      <c r="H497" s="18">
        <f t="shared" si="46"/>
        <v>-1869.16</v>
      </c>
      <c r="I497" s="18">
        <f t="shared" si="47"/>
        <v>0</v>
      </c>
      <c r="J497" s="18">
        <f t="shared" si="43"/>
        <v>1869.16</v>
      </c>
      <c r="K497" s="18">
        <f>MAX(K496,'All Trades'!S496)</f>
        <v>100609.4399999997</v>
      </c>
      <c r="L497" s="18">
        <f>'All Trades'!S496</f>
        <v>99409.279999999693</v>
      </c>
      <c r="M497" s="18">
        <f>MAX(0,K497-(L497+'All Trades'!Q497))</f>
        <v>2169.8800000000047</v>
      </c>
    </row>
    <row r="498" spans="1:13" x14ac:dyDescent="0.25">
      <c r="A498" s="11">
        <f>'All Trades'!A498</f>
        <v>492</v>
      </c>
      <c r="B498" s="29">
        <f>YEAR('All Trades'!B498)</f>
        <v>2023</v>
      </c>
      <c r="C498" s="24">
        <f>DATE(YEAR('All Trades'!B498),MONTH('All Trades'!B498),1)</f>
        <v>45170</v>
      </c>
      <c r="D498" s="18">
        <f>'All Trades'!O498</f>
        <v>880.56</v>
      </c>
      <c r="E498" s="18">
        <f t="shared" si="44"/>
        <v>19983.320000000018</v>
      </c>
      <c r="F498" s="18">
        <f t="shared" si="45"/>
        <v>21276.360000000011</v>
      </c>
      <c r="G498" s="18">
        <f t="shared" si="42"/>
        <v>1293.0399999999936</v>
      </c>
      <c r="H498" s="18">
        <f t="shared" si="46"/>
        <v>-988.60000000000014</v>
      </c>
      <c r="I498" s="18">
        <f t="shared" si="47"/>
        <v>0</v>
      </c>
      <c r="J498" s="18">
        <f t="shared" si="43"/>
        <v>988.60000000000014</v>
      </c>
      <c r="K498" s="18">
        <f>MAX(K497,'All Trades'!S497)</f>
        <v>100609.4399999997</v>
      </c>
      <c r="L498" s="18">
        <f>'All Trades'!S497</f>
        <v>98435.839999999691</v>
      </c>
      <c r="M498" s="18">
        <f>MAX(0,K498-(L498+'All Trades'!Q498))</f>
        <v>3134.320000000007</v>
      </c>
    </row>
    <row r="499" spans="1:13" x14ac:dyDescent="0.25">
      <c r="A499" s="11">
        <f>'All Trades'!A499</f>
        <v>493</v>
      </c>
      <c r="B499" s="29">
        <f>YEAR('All Trades'!B499)</f>
        <v>2023</v>
      </c>
      <c r="C499" s="24">
        <f>DATE(YEAR('All Trades'!B499),MONTH('All Trades'!B499),1)</f>
        <v>45170</v>
      </c>
      <c r="D499" s="18">
        <f>'All Trades'!O499</f>
        <v>-457.44</v>
      </c>
      <c r="E499" s="18">
        <f t="shared" si="44"/>
        <v>19525.880000000019</v>
      </c>
      <c r="F499" s="18">
        <f t="shared" si="45"/>
        <v>21276.360000000011</v>
      </c>
      <c r="G499" s="18">
        <f t="shared" si="42"/>
        <v>1750.4799999999923</v>
      </c>
      <c r="H499" s="18">
        <f t="shared" si="46"/>
        <v>-1446.0400000000002</v>
      </c>
      <c r="I499" s="18">
        <f t="shared" si="47"/>
        <v>0</v>
      </c>
      <c r="J499" s="18">
        <f t="shared" si="43"/>
        <v>1446.0400000000002</v>
      </c>
      <c r="K499" s="18">
        <f>MAX(K498,'All Trades'!S498)</f>
        <v>100609.4399999997</v>
      </c>
      <c r="L499" s="18">
        <f>'All Trades'!S498</f>
        <v>99316.399999999689</v>
      </c>
      <c r="M499" s="18">
        <f>MAX(0,K499-(L499+'All Trades'!Q499))</f>
        <v>1746.7600000000093</v>
      </c>
    </row>
    <row r="500" spans="1:13" x14ac:dyDescent="0.25">
      <c r="A500" s="11">
        <f>'All Trades'!A500</f>
        <v>494</v>
      </c>
      <c r="B500" s="29">
        <f>YEAR('All Trades'!B500)</f>
        <v>2023</v>
      </c>
      <c r="C500" s="24">
        <f>DATE(YEAR('All Trades'!B500),MONTH('All Trades'!B500),1)</f>
        <v>45170</v>
      </c>
      <c r="D500" s="18">
        <f>'All Trades'!O500</f>
        <v>139.56</v>
      </c>
      <c r="E500" s="18">
        <f t="shared" si="44"/>
        <v>19665.440000000021</v>
      </c>
      <c r="F500" s="18">
        <f t="shared" si="45"/>
        <v>21276.360000000011</v>
      </c>
      <c r="G500" s="18">
        <f t="shared" si="42"/>
        <v>1610.919999999991</v>
      </c>
      <c r="H500" s="18">
        <f t="shared" si="46"/>
        <v>-1306.4800000000002</v>
      </c>
      <c r="I500" s="18">
        <f t="shared" si="47"/>
        <v>0</v>
      </c>
      <c r="J500" s="18">
        <f t="shared" si="43"/>
        <v>1306.4800000000002</v>
      </c>
      <c r="K500" s="18">
        <f>MAX(K499,'All Trades'!S499)</f>
        <v>100609.4399999997</v>
      </c>
      <c r="L500" s="18">
        <f>'All Trades'!S499</f>
        <v>98858.959999999686</v>
      </c>
      <c r="M500" s="18">
        <f>MAX(0,K500-(L500+'All Trades'!Q500))</f>
        <v>1895.2000000000116</v>
      </c>
    </row>
    <row r="501" spans="1:13" x14ac:dyDescent="0.25">
      <c r="A501" s="11">
        <f>'All Trades'!A501</f>
        <v>495</v>
      </c>
      <c r="B501" s="29">
        <f>YEAR('All Trades'!B501)</f>
        <v>2023</v>
      </c>
      <c r="C501" s="24">
        <f>DATE(YEAR('All Trades'!B501),MONTH('All Trades'!B501),1)</f>
        <v>45170</v>
      </c>
      <c r="D501" s="18">
        <f>'All Trades'!O501</f>
        <v>775.56</v>
      </c>
      <c r="E501" s="18">
        <f t="shared" si="44"/>
        <v>20441.000000000022</v>
      </c>
      <c r="F501" s="18">
        <f t="shared" si="45"/>
        <v>21276.360000000011</v>
      </c>
      <c r="G501" s="18">
        <f t="shared" si="42"/>
        <v>835.35999999998967</v>
      </c>
      <c r="H501" s="18">
        <f t="shared" si="46"/>
        <v>-530.9200000000003</v>
      </c>
      <c r="I501" s="18">
        <f t="shared" si="47"/>
        <v>0</v>
      </c>
      <c r="J501" s="18">
        <f t="shared" si="43"/>
        <v>530.9200000000003</v>
      </c>
      <c r="K501" s="18">
        <f>MAX(K500,'All Trades'!S500)</f>
        <v>100609.4399999997</v>
      </c>
      <c r="L501" s="18">
        <f>'All Trades'!S500</f>
        <v>98998.519999999684</v>
      </c>
      <c r="M501" s="18">
        <f>MAX(0,K501-(L501+'All Trades'!Q501))</f>
        <v>1920.640000000014</v>
      </c>
    </row>
    <row r="502" spans="1:13" x14ac:dyDescent="0.25">
      <c r="A502" s="11">
        <f>'All Trades'!A502</f>
        <v>496</v>
      </c>
      <c r="B502" s="29">
        <f>YEAR('All Trades'!B502)</f>
        <v>2023</v>
      </c>
      <c r="C502" s="24">
        <f>DATE(YEAR('All Trades'!B502),MONTH('All Trades'!B502),1)</f>
        <v>45170</v>
      </c>
      <c r="D502" s="18">
        <f>'All Trades'!O502</f>
        <v>45.04</v>
      </c>
      <c r="E502" s="18">
        <f t="shared" si="44"/>
        <v>20486.040000000023</v>
      </c>
      <c r="F502" s="18">
        <f t="shared" si="45"/>
        <v>21276.360000000011</v>
      </c>
      <c r="G502" s="18">
        <f t="shared" si="42"/>
        <v>790.3199999999888</v>
      </c>
      <c r="H502" s="18">
        <f t="shared" si="46"/>
        <v>-485.88000000000028</v>
      </c>
      <c r="I502" s="18">
        <f t="shared" si="47"/>
        <v>0</v>
      </c>
      <c r="J502" s="18">
        <f t="shared" si="43"/>
        <v>485.88000000000028</v>
      </c>
      <c r="K502" s="18">
        <f>MAX(K501,'All Trades'!S501)</f>
        <v>100609.4399999997</v>
      </c>
      <c r="L502" s="18">
        <f>'All Trades'!S501</f>
        <v>99774.079999999682</v>
      </c>
      <c r="M502" s="18">
        <f>MAX(0,K502-(L502+'All Trades'!Q502))</f>
        <v>1039.8400000000111</v>
      </c>
    </row>
    <row r="503" spans="1:13" x14ac:dyDescent="0.25">
      <c r="A503" s="11">
        <f>'All Trades'!A503</f>
        <v>497</v>
      </c>
      <c r="B503" s="29">
        <f>YEAR('All Trades'!B503)</f>
        <v>2023</v>
      </c>
      <c r="C503" s="24">
        <f>DATE(YEAR('All Trades'!B503),MONTH('All Trades'!B503),1)</f>
        <v>45200</v>
      </c>
      <c r="D503" s="18">
        <f>'All Trades'!O503</f>
        <v>1318.56</v>
      </c>
      <c r="E503" s="18">
        <f t="shared" si="44"/>
        <v>21804.600000000024</v>
      </c>
      <c r="F503" s="18">
        <f t="shared" si="45"/>
        <v>21804.600000000024</v>
      </c>
      <c r="G503" s="18">
        <f t="shared" si="42"/>
        <v>0</v>
      </c>
      <c r="H503" s="18">
        <f t="shared" si="46"/>
        <v>1318.56</v>
      </c>
      <c r="I503" s="18">
        <f t="shared" si="47"/>
        <v>1318.56</v>
      </c>
      <c r="J503" s="18">
        <f t="shared" si="43"/>
        <v>0</v>
      </c>
      <c r="K503" s="18">
        <f>MAX(K502,'All Trades'!S502)</f>
        <v>100609.4399999997</v>
      </c>
      <c r="L503" s="18">
        <f>'All Trades'!S502</f>
        <v>99819.119999999675</v>
      </c>
      <c r="M503" s="18">
        <f>MAX(0,K503-(L503+'All Trades'!Q503))</f>
        <v>1268.0400000000227</v>
      </c>
    </row>
    <row r="504" spans="1:13" x14ac:dyDescent="0.25">
      <c r="A504" s="11">
        <f>'All Trades'!A504</f>
        <v>498</v>
      </c>
      <c r="B504" s="29">
        <f>YEAR('All Trades'!B504)</f>
        <v>2023</v>
      </c>
      <c r="C504" s="24">
        <f>DATE(YEAR('All Trades'!B504),MONTH('All Trades'!B504),1)</f>
        <v>45200</v>
      </c>
      <c r="D504" s="18">
        <f>'All Trades'!O504</f>
        <v>-58.96</v>
      </c>
      <c r="E504" s="18">
        <f t="shared" si="44"/>
        <v>21745.640000000025</v>
      </c>
      <c r="F504" s="18">
        <f t="shared" si="45"/>
        <v>21804.600000000024</v>
      </c>
      <c r="G504" s="18">
        <f t="shared" si="42"/>
        <v>58.959999999999127</v>
      </c>
      <c r="H504" s="18">
        <f t="shared" si="46"/>
        <v>1259.5999999999999</v>
      </c>
      <c r="I504" s="18">
        <f t="shared" si="47"/>
        <v>1318.56</v>
      </c>
      <c r="J504" s="18">
        <f t="shared" si="43"/>
        <v>58.960000000000036</v>
      </c>
      <c r="K504" s="18">
        <f>MAX(K503,'All Trades'!S503)</f>
        <v>101137.67999999967</v>
      </c>
      <c r="L504" s="18">
        <f>'All Trades'!S503</f>
        <v>101137.67999999967</v>
      </c>
      <c r="M504" s="18">
        <f>MAX(0,K504-(L504+'All Trades'!Q504))</f>
        <v>70.479999999995925</v>
      </c>
    </row>
    <row r="505" spans="1:13" x14ac:dyDescent="0.25">
      <c r="A505" s="11">
        <f>'All Trades'!A505</f>
        <v>499</v>
      </c>
      <c r="B505" s="29">
        <f>YEAR('All Trades'!B505)</f>
        <v>2023</v>
      </c>
      <c r="C505" s="24">
        <f>DATE(YEAR('All Trades'!B505),MONTH('All Trades'!B505),1)</f>
        <v>45200</v>
      </c>
      <c r="D505" s="18">
        <f>'All Trades'!O505</f>
        <v>811.56</v>
      </c>
      <c r="E505" s="18">
        <f t="shared" si="44"/>
        <v>22557.200000000026</v>
      </c>
      <c r="F505" s="18">
        <f t="shared" si="45"/>
        <v>22557.200000000026</v>
      </c>
      <c r="G505" s="18">
        <f t="shared" si="42"/>
        <v>0</v>
      </c>
      <c r="H505" s="18">
        <f t="shared" si="46"/>
        <v>2071.16</v>
      </c>
      <c r="I505" s="18">
        <f t="shared" si="47"/>
        <v>2071.16</v>
      </c>
      <c r="J505" s="18">
        <f t="shared" si="43"/>
        <v>0</v>
      </c>
      <c r="K505" s="18">
        <f>MAX(K504,'All Trades'!S504)</f>
        <v>101137.67999999967</v>
      </c>
      <c r="L505" s="18">
        <f>'All Trades'!S504</f>
        <v>101078.71999999967</v>
      </c>
      <c r="M505" s="18">
        <f>MAX(0,K505-(L505+'All Trades'!Q505))</f>
        <v>353.68000000000757</v>
      </c>
    </row>
    <row r="506" spans="1:13" x14ac:dyDescent="0.25">
      <c r="A506" s="11">
        <f>'All Trades'!A506</f>
        <v>500</v>
      </c>
      <c r="B506" s="29">
        <f>YEAR('All Trades'!B506)</f>
        <v>2023</v>
      </c>
      <c r="C506" s="24">
        <f>DATE(YEAR('All Trades'!B506),MONTH('All Trades'!B506),1)</f>
        <v>45200</v>
      </c>
      <c r="D506" s="18">
        <f>'All Trades'!O506</f>
        <v>931.56</v>
      </c>
      <c r="E506" s="18">
        <f t="shared" si="44"/>
        <v>23488.760000000028</v>
      </c>
      <c r="F506" s="18">
        <f t="shared" si="45"/>
        <v>23488.760000000028</v>
      </c>
      <c r="G506" s="18">
        <f t="shared" si="42"/>
        <v>0</v>
      </c>
      <c r="H506" s="18">
        <f t="shared" si="46"/>
        <v>3002.72</v>
      </c>
      <c r="I506" s="18">
        <f t="shared" si="47"/>
        <v>3002.72</v>
      </c>
      <c r="J506" s="18">
        <f t="shared" si="43"/>
        <v>0</v>
      </c>
      <c r="K506" s="18">
        <f>MAX(K505,'All Trades'!S505)</f>
        <v>101890.27999999966</v>
      </c>
      <c r="L506" s="18">
        <f>'All Trades'!S505</f>
        <v>101890.27999999966</v>
      </c>
      <c r="M506" s="18">
        <f>MAX(0,K506-(L506+'All Trades'!Q506))</f>
        <v>840.72000000000116</v>
      </c>
    </row>
    <row r="507" spans="1:13" x14ac:dyDescent="0.25">
      <c r="A507" s="11">
        <f>'All Trades'!A507</f>
        <v>501</v>
      </c>
      <c r="B507" s="29">
        <f>YEAR('All Trades'!B507)</f>
        <v>2023</v>
      </c>
      <c r="C507" s="24">
        <f>DATE(YEAR('All Trades'!B507),MONTH('All Trades'!B507),1)</f>
        <v>45200</v>
      </c>
      <c r="D507" s="18">
        <f>'All Trades'!O507</f>
        <v>844.56</v>
      </c>
      <c r="E507" s="18">
        <f t="shared" si="44"/>
        <v>24333.320000000029</v>
      </c>
      <c r="F507" s="18">
        <f t="shared" si="45"/>
        <v>24333.320000000029</v>
      </c>
      <c r="G507" s="18">
        <f t="shared" si="42"/>
        <v>0</v>
      </c>
      <c r="H507" s="18">
        <f t="shared" si="46"/>
        <v>3847.2799999999997</v>
      </c>
      <c r="I507" s="18">
        <f t="shared" si="47"/>
        <v>3847.2799999999997</v>
      </c>
      <c r="J507" s="18">
        <f t="shared" si="43"/>
        <v>0</v>
      </c>
      <c r="K507" s="18">
        <f>MAX(K506,'All Trades'!S506)</f>
        <v>102821.83999999966</v>
      </c>
      <c r="L507" s="18">
        <f>'All Trades'!S506</f>
        <v>102821.83999999966</v>
      </c>
      <c r="M507" s="18">
        <f>MAX(0,K507-(L507+'All Trades'!Q507))</f>
        <v>321.72000000000116</v>
      </c>
    </row>
    <row r="508" spans="1:13" x14ac:dyDescent="0.25">
      <c r="A508" s="11">
        <f>'All Trades'!A508</f>
        <v>502</v>
      </c>
      <c r="B508" s="29">
        <f>YEAR('All Trades'!B508)</f>
        <v>2023</v>
      </c>
      <c r="C508" s="24">
        <f>DATE(YEAR('All Trades'!B508),MONTH('All Trades'!B508),1)</f>
        <v>45200</v>
      </c>
      <c r="D508" s="18">
        <f>'All Trades'!O508</f>
        <v>-613.44000000000005</v>
      </c>
      <c r="E508" s="18">
        <f t="shared" si="44"/>
        <v>23719.88000000003</v>
      </c>
      <c r="F508" s="18">
        <f t="shared" si="45"/>
        <v>24333.320000000029</v>
      </c>
      <c r="G508" s="18">
        <f t="shared" si="42"/>
        <v>613.43999999999869</v>
      </c>
      <c r="H508" s="18">
        <f t="shared" si="46"/>
        <v>3233.8399999999997</v>
      </c>
      <c r="I508" s="18">
        <f t="shared" si="47"/>
        <v>3847.2799999999997</v>
      </c>
      <c r="J508" s="18">
        <f t="shared" si="43"/>
        <v>613.44000000000005</v>
      </c>
      <c r="K508" s="18">
        <f>MAX(K507,'All Trades'!S507)</f>
        <v>103666.39999999966</v>
      </c>
      <c r="L508" s="18">
        <f>'All Trades'!S507</f>
        <v>103666.39999999966</v>
      </c>
      <c r="M508" s="18">
        <f>MAX(0,K508-(L508+'All Trades'!Q508))</f>
        <v>609.72000000000116</v>
      </c>
    </row>
    <row r="509" spans="1:13" x14ac:dyDescent="0.25">
      <c r="A509" s="11">
        <f>'All Trades'!A509</f>
        <v>503</v>
      </c>
      <c r="B509" s="29">
        <f>YEAR('All Trades'!B509)</f>
        <v>2023</v>
      </c>
      <c r="C509" s="24">
        <f>DATE(YEAR('All Trades'!B509),MONTH('All Trades'!B509),1)</f>
        <v>45200</v>
      </c>
      <c r="D509" s="18">
        <f>'All Trades'!O509</f>
        <v>328.56</v>
      </c>
      <c r="E509" s="18">
        <f t="shared" si="44"/>
        <v>24048.440000000031</v>
      </c>
      <c r="F509" s="18">
        <f t="shared" si="45"/>
        <v>24333.320000000029</v>
      </c>
      <c r="G509" s="18">
        <f t="shared" si="42"/>
        <v>284.87999999999738</v>
      </c>
      <c r="H509" s="18">
        <f t="shared" si="46"/>
        <v>3562.3999999999996</v>
      </c>
      <c r="I509" s="18">
        <f t="shared" si="47"/>
        <v>3847.2799999999997</v>
      </c>
      <c r="J509" s="18">
        <f t="shared" si="43"/>
        <v>284.88000000000011</v>
      </c>
      <c r="K509" s="18">
        <f>MAX(K508,'All Trades'!S508)</f>
        <v>103666.39999999966</v>
      </c>
      <c r="L509" s="18">
        <f>'All Trades'!S508</f>
        <v>103052.95999999966</v>
      </c>
      <c r="M509" s="18">
        <f>MAX(0,K509-(L509+'All Trades'!Q509))</f>
        <v>695.16000000000349</v>
      </c>
    </row>
    <row r="510" spans="1:13" x14ac:dyDescent="0.25">
      <c r="A510" s="11">
        <f>'All Trades'!A510</f>
        <v>504</v>
      </c>
      <c r="B510" s="29">
        <f>YEAR('All Trades'!B510)</f>
        <v>2023</v>
      </c>
      <c r="C510" s="24">
        <f>DATE(YEAR('All Trades'!B510),MONTH('All Trades'!B510),1)</f>
        <v>45200</v>
      </c>
      <c r="D510" s="18">
        <f>'All Trades'!O510</f>
        <v>-973.44</v>
      </c>
      <c r="E510" s="18">
        <f t="shared" si="44"/>
        <v>23075.000000000033</v>
      </c>
      <c r="F510" s="18">
        <f t="shared" si="45"/>
        <v>24333.320000000029</v>
      </c>
      <c r="G510" s="18">
        <f t="shared" si="42"/>
        <v>1258.3199999999961</v>
      </c>
      <c r="H510" s="18">
        <f t="shared" si="46"/>
        <v>2588.9599999999996</v>
      </c>
      <c r="I510" s="18">
        <f t="shared" si="47"/>
        <v>3847.2799999999997</v>
      </c>
      <c r="J510" s="18">
        <f t="shared" si="43"/>
        <v>1258.3200000000002</v>
      </c>
      <c r="K510" s="18">
        <f>MAX(K509,'All Trades'!S509)</f>
        <v>103666.39999999966</v>
      </c>
      <c r="L510" s="18">
        <f>'All Trades'!S509</f>
        <v>103381.51999999965</v>
      </c>
      <c r="M510" s="18">
        <f>MAX(0,K510-(L510+'All Trades'!Q510))</f>
        <v>1254.6000000000058</v>
      </c>
    </row>
    <row r="511" spans="1:13" x14ac:dyDescent="0.25">
      <c r="A511" s="11">
        <f>'All Trades'!A511</f>
        <v>505</v>
      </c>
      <c r="B511" s="29">
        <f>YEAR('All Trades'!B511)</f>
        <v>2023</v>
      </c>
      <c r="C511" s="24">
        <f>DATE(YEAR('All Trades'!B511),MONTH('All Trades'!B511),1)</f>
        <v>45200</v>
      </c>
      <c r="D511" s="18">
        <f>'All Trades'!O511</f>
        <v>-187.48</v>
      </c>
      <c r="E511" s="18">
        <f t="shared" si="44"/>
        <v>22887.520000000033</v>
      </c>
      <c r="F511" s="18">
        <f t="shared" si="45"/>
        <v>24333.320000000029</v>
      </c>
      <c r="G511" s="18">
        <f t="shared" si="42"/>
        <v>1445.7999999999956</v>
      </c>
      <c r="H511" s="18">
        <f t="shared" si="46"/>
        <v>2401.4799999999996</v>
      </c>
      <c r="I511" s="18">
        <f t="shared" si="47"/>
        <v>3847.2799999999997</v>
      </c>
      <c r="J511" s="18">
        <f t="shared" si="43"/>
        <v>1445.8000000000002</v>
      </c>
      <c r="K511" s="18">
        <f>MAX(K510,'All Trades'!S510)</f>
        <v>103666.39999999966</v>
      </c>
      <c r="L511" s="18">
        <f>'All Trades'!S510</f>
        <v>102408.07999999965</v>
      </c>
      <c r="M511" s="18">
        <f>MAX(0,K511-(L511+'All Trades'!Q511))</f>
        <v>1444.5600000000122</v>
      </c>
    </row>
    <row r="512" spans="1:13" x14ac:dyDescent="0.25">
      <c r="A512" s="11">
        <f>'All Trades'!A512</f>
        <v>506</v>
      </c>
      <c r="B512" s="29">
        <f>YEAR('All Trades'!B512)</f>
        <v>2023</v>
      </c>
      <c r="C512" s="24">
        <f>DATE(YEAR('All Trades'!B512),MONTH('All Trades'!B512),1)</f>
        <v>45200</v>
      </c>
      <c r="D512" s="18">
        <f>'All Trades'!O512</f>
        <v>-130.44</v>
      </c>
      <c r="E512" s="18">
        <f t="shared" si="44"/>
        <v>22757.080000000034</v>
      </c>
      <c r="F512" s="18">
        <f t="shared" si="45"/>
        <v>24333.320000000029</v>
      </c>
      <c r="G512" s="18">
        <f t="shared" si="42"/>
        <v>1576.2399999999943</v>
      </c>
      <c r="H512" s="18">
        <f t="shared" si="46"/>
        <v>2271.0399999999995</v>
      </c>
      <c r="I512" s="18">
        <f t="shared" si="47"/>
        <v>3847.2799999999997</v>
      </c>
      <c r="J512" s="18">
        <f t="shared" si="43"/>
        <v>1576.2400000000002</v>
      </c>
      <c r="K512" s="18">
        <f>MAX(K511,'All Trades'!S511)</f>
        <v>103666.39999999966</v>
      </c>
      <c r="L512" s="18">
        <f>'All Trades'!S511</f>
        <v>102220.59999999966</v>
      </c>
      <c r="M512" s="18">
        <f>MAX(0,K512-(L512+'All Trades'!Q512))</f>
        <v>1572.5200000000041</v>
      </c>
    </row>
    <row r="513" spans="1:13" x14ac:dyDescent="0.25">
      <c r="A513" s="11">
        <f>'All Trades'!A513</f>
        <v>507</v>
      </c>
      <c r="B513" s="29">
        <f>YEAR('All Trades'!B513)</f>
        <v>2023</v>
      </c>
      <c r="C513" s="24">
        <f>DATE(YEAR('All Trades'!B513),MONTH('All Trades'!B513),1)</f>
        <v>45200</v>
      </c>
      <c r="D513" s="18">
        <f>'All Trades'!O513</f>
        <v>-324.48</v>
      </c>
      <c r="E513" s="18">
        <f t="shared" si="44"/>
        <v>22432.600000000035</v>
      </c>
      <c r="F513" s="18">
        <f t="shared" si="45"/>
        <v>24333.320000000029</v>
      </c>
      <c r="G513" s="18">
        <f t="shared" si="42"/>
        <v>1900.7199999999939</v>
      </c>
      <c r="H513" s="18">
        <f t="shared" si="46"/>
        <v>1946.5599999999995</v>
      </c>
      <c r="I513" s="18">
        <f t="shared" si="47"/>
        <v>3847.2799999999997</v>
      </c>
      <c r="J513" s="18">
        <f t="shared" si="43"/>
        <v>1900.7200000000003</v>
      </c>
      <c r="K513" s="18">
        <f>MAX(K512,'All Trades'!S512)</f>
        <v>103666.39999999966</v>
      </c>
      <c r="L513" s="18">
        <f>'All Trades'!S512</f>
        <v>102090.15999999965</v>
      </c>
      <c r="M513" s="18">
        <f>MAX(0,K513-(L513+'All Trades'!Q513))</f>
        <v>1899.4800000000105</v>
      </c>
    </row>
    <row r="514" spans="1:13" x14ac:dyDescent="0.25">
      <c r="A514" s="11">
        <f>'All Trades'!A514</f>
        <v>508</v>
      </c>
      <c r="B514" s="29">
        <f>YEAR('All Trades'!B514)</f>
        <v>2023</v>
      </c>
      <c r="C514" s="24">
        <f>DATE(YEAR('All Trades'!B514),MONTH('All Trades'!B514),1)</f>
        <v>45200</v>
      </c>
      <c r="D514" s="18">
        <f>'All Trades'!O514</f>
        <v>112.56</v>
      </c>
      <c r="E514" s="18">
        <f t="shared" si="44"/>
        <v>22545.160000000036</v>
      </c>
      <c r="F514" s="18">
        <f t="shared" si="45"/>
        <v>24333.320000000029</v>
      </c>
      <c r="G514" s="18">
        <f t="shared" si="42"/>
        <v>1788.1599999999926</v>
      </c>
      <c r="H514" s="18">
        <f t="shared" si="46"/>
        <v>2059.1199999999994</v>
      </c>
      <c r="I514" s="18">
        <f t="shared" si="47"/>
        <v>3847.2799999999997</v>
      </c>
      <c r="J514" s="18">
        <f t="shared" si="43"/>
        <v>1788.1600000000003</v>
      </c>
      <c r="K514" s="18">
        <f>MAX(K513,'All Trades'!S513)</f>
        <v>103666.39999999966</v>
      </c>
      <c r="L514" s="18">
        <f>'All Trades'!S513</f>
        <v>101765.67999999966</v>
      </c>
      <c r="M514" s="18">
        <f>MAX(0,K514-(L514+'All Trades'!Q514))</f>
        <v>1913.4400000000023</v>
      </c>
    </row>
    <row r="515" spans="1:13" x14ac:dyDescent="0.25">
      <c r="A515" s="11">
        <f>'All Trades'!A515</f>
        <v>509</v>
      </c>
      <c r="B515" s="29">
        <f>YEAR('All Trades'!B515)</f>
        <v>2023</v>
      </c>
      <c r="C515" s="24">
        <f>DATE(YEAR('All Trades'!B515),MONTH('All Trades'!B515),1)</f>
        <v>45200</v>
      </c>
      <c r="D515" s="18">
        <f>'All Trades'!O515</f>
        <v>1021.56</v>
      </c>
      <c r="E515" s="18">
        <f t="shared" si="44"/>
        <v>23566.720000000038</v>
      </c>
      <c r="F515" s="18">
        <f t="shared" si="45"/>
        <v>24333.320000000029</v>
      </c>
      <c r="G515" s="18">
        <f t="shared" si="42"/>
        <v>766.59999999999127</v>
      </c>
      <c r="H515" s="18">
        <f t="shared" si="46"/>
        <v>3080.6799999999994</v>
      </c>
      <c r="I515" s="18">
        <f t="shared" si="47"/>
        <v>3847.2799999999997</v>
      </c>
      <c r="J515" s="18">
        <f t="shared" si="43"/>
        <v>766.60000000000036</v>
      </c>
      <c r="K515" s="18">
        <f>MAX(K514,'All Trades'!S514)</f>
        <v>103666.39999999966</v>
      </c>
      <c r="L515" s="18">
        <f>'All Trades'!S514</f>
        <v>101878.23999999966</v>
      </c>
      <c r="M515" s="18">
        <f>MAX(0,K515-(L515+'All Trades'!Q515))</f>
        <v>2631.8800000000047</v>
      </c>
    </row>
    <row r="516" spans="1:13" x14ac:dyDescent="0.25">
      <c r="A516" s="11">
        <f>'All Trades'!A516</f>
        <v>510</v>
      </c>
      <c r="B516" s="29">
        <f>YEAR('All Trades'!B516)</f>
        <v>2023</v>
      </c>
      <c r="C516" s="24">
        <f>DATE(YEAR('All Trades'!B516),MONTH('All Trades'!B516),1)</f>
        <v>45231</v>
      </c>
      <c r="D516" s="18">
        <f>'All Trades'!O516</f>
        <v>-280.44</v>
      </c>
      <c r="E516" s="18">
        <f t="shared" si="44"/>
        <v>23286.280000000039</v>
      </c>
      <c r="F516" s="18">
        <f t="shared" si="45"/>
        <v>24333.320000000029</v>
      </c>
      <c r="G516" s="18">
        <f t="shared" si="42"/>
        <v>1047.03999999999</v>
      </c>
      <c r="H516" s="18">
        <f t="shared" si="46"/>
        <v>-280.44</v>
      </c>
      <c r="I516" s="18">
        <f t="shared" si="47"/>
        <v>0</v>
      </c>
      <c r="J516" s="18">
        <f t="shared" si="43"/>
        <v>280.44</v>
      </c>
      <c r="K516" s="18">
        <f>MAX(K515,'All Trades'!S515)</f>
        <v>103666.39999999966</v>
      </c>
      <c r="L516" s="18">
        <f>'All Trades'!S515</f>
        <v>102899.79999999965</v>
      </c>
      <c r="M516" s="18">
        <f>MAX(0,K516-(L516+'All Trades'!Q516))</f>
        <v>1043.320000000007</v>
      </c>
    </row>
    <row r="517" spans="1:13" x14ac:dyDescent="0.25">
      <c r="A517" s="11">
        <f>'All Trades'!A517</f>
        <v>511</v>
      </c>
      <c r="B517" s="29">
        <f>YEAR('All Trades'!B517)</f>
        <v>2023</v>
      </c>
      <c r="C517" s="24">
        <f>DATE(YEAR('All Trades'!B517),MONTH('All Trades'!B517),1)</f>
        <v>45231</v>
      </c>
      <c r="D517" s="18">
        <f>'All Trades'!O517</f>
        <v>1502.6</v>
      </c>
      <c r="E517" s="18">
        <f t="shared" si="44"/>
        <v>24788.880000000037</v>
      </c>
      <c r="F517" s="18">
        <f t="shared" si="45"/>
        <v>24788.880000000037</v>
      </c>
      <c r="G517" s="18">
        <f t="shared" si="42"/>
        <v>0</v>
      </c>
      <c r="H517" s="18">
        <f t="shared" si="46"/>
        <v>1222.1599999999999</v>
      </c>
      <c r="I517" s="18">
        <f t="shared" si="47"/>
        <v>1222.1599999999999</v>
      </c>
      <c r="J517" s="18">
        <f t="shared" si="43"/>
        <v>0</v>
      </c>
      <c r="K517" s="18">
        <f>MAX(K516,'All Trades'!S516)</f>
        <v>103666.39999999966</v>
      </c>
      <c r="L517" s="18">
        <f>'All Trades'!S516</f>
        <v>102619.35999999965</v>
      </c>
      <c r="M517" s="18">
        <f>MAX(0,K517-(L517+'All Trades'!Q517))</f>
        <v>1778.2400000000052</v>
      </c>
    </row>
    <row r="518" spans="1:13" x14ac:dyDescent="0.25">
      <c r="A518" s="11">
        <f>'All Trades'!A518</f>
        <v>512</v>
      </c>
      <c r="B518" s="29">
        <f>YEAR('All Trades'!B518)</f>
        <v>2023</v>
      </c>
      <c r="C518" s="24">
        <f>DATE(YEAR('All Trades'!B518),MONTH('All Trades'!B518),1)</f>
        <v>45231</v>
      </c>
      <c r="D518" s="18">
        <f>'All Trades'!O518</f>
        <v>7.04</v>
      </c>
      <c r="E518" s="18">
        <f t="shared" si="44"/>
        <v>24795.920000000038</v>
      </c>
      <c r="F518" s="18">
        <f t="shared" si="45"/>
        <v>24795.920000000038</v>
      </c>
      <c r="G518" s="18">
        <f t="shared" si="42"/>
        <v>0</v>
      </c>
      <c r="H518" s="18">
        <f t="shared" si="46"/>
        <v>1229.1999999999998</v>
      </c>
      <c r="I518" s="18">
        <f t="shared" si="47"/>
        <v>1229.1999999999998</v>
      </c>
      <c r="J518" s="18">
        <f t="shared" si="43"/>
        <v>0</v>
      </c>
      <c r="K518" s="18">
        <f>MAX(K517,'All Trades'!S517)</f>
        <v>104121.95999999966</v>
      </c>
      <c r="L518" s="18">
        <f>'All Trades'!S517</f>
        <v>104121.95999999966</v>
      </c>
      <c r="M518" s="18">
        <f>MAX(0,K518-(L518+'All Trades'!Q518))</f>
        <v>148.47999999999593</v>
      </c>
    </row>
    <row r="519" spans="1:13" x14ac:dyDescent="0.25">
      <c r="A519" s="11">
        <f>'All Trades'!A519</f>
        <v>513</v>
      </c>
      <c r="B519" s="29">
        <f>YEAR('All Trades'!B519)</f>
        <v>2023</v>
      </c>
      <c r="C519" s="24">
        <f>DATE(YEAR('All Trades'!B519),MONTH('All Trades'!B519),1)</f>
        <v>45231</v>
      </c>
      <c r="D519" s="18">
        <f>'All Trades'!O519</f>
        <v>-973.44</v>
      </c>
      <c r="E519" s="18">
        <f t="shared" si="44"/>
        <v>23822.48000000004</v>
      </c>
      <c r="F519" s="18">
        <f t="shared" si="45"/>
        <v>24795.920000000038</v>
      </c>
      <c r="G519" s="18">
        <f t="shared" ref="G519:G582" si="48">F519-E519</f>
        <v>973.43999999999869</v>
      </c>
      <c r="H519" s="18">
        <f t="shared" si="46"/>
        <v>255.75999999999976</v>
      </c>
      <c r="I519" s="18">
        <f t="shared" si="47"/>
        <v>1229.1999999999998</v>
      </c>
      <c r="J519" s="18">
        <f t="shared" ref="J519:J582" si="49">I519-H519</f>
        <v>973.44</v>
      </c>
      <c r="K519" s="18">
        <f>MAX(K518,'All Trades'!S518)</f>
        <v>104128.99999999965</v>
      </c>
      <c r="L519" s="18">
        <f>'All Trades'!S518</f>
        <v>104128.99999999965</v>
      </c>
      <c r="M519" s="18">
        <f>MAX(0,K519-(L519+'All Trades'!Q519))</f>
        <v>969.72000000000116</v>
      </c>
    </row>
    <row r="520" spans="1:13" x14ac:dyDescent="0.25">
      <c r="A520" s="11">
        <f>'All Trades'!A520</f>
        <v>514</v>
      </c>
      <c r="B520" s="29">
        <f>YEAR('All Trades'!B520)</f>
        <v>2023</v>
      </c>
      <c r="C520" s="24">
        <f>DATE(YEAR('All Trades'!B520),MONTH('All Trades'!B520),1)</f>
        <v>45231</v>
      </c>
      <c r="D520" s="18">
        <f>'All Trades'!O520</f>
        <v>439.56</v>
      </c>
      <c r="E520" s="18">
        <f t="shared" ref="E520:E583" si="50">IF(B520&lt;&gt;B519,D520,E519+D520)</f>
        <v>24262.040000000041</v>
      </c>
      <c r="F520" s="18">
        <f t="shared" ref="F520:F583" si="51">IF(B520&lt;&gt;B519,MAX(0,E520),MAX(F519,E520))</f>
        <v>24795.920000000038</v>
      </c>
      <c r="G520" s="18">
        <f t="shared" si="48"/>
        <v>533.87999999999738</v>
      </c>
      <c r="H520" s="18">
        <f t="shared" ref="H520:H583" si="52">IF(C520&lt;&gt;C519,D520,H519+D520)</f>
        <v>695.31999999999971</v>
      </c>
      <c r="I520" s="18">
        <f t="shared" ref="I520:I583" si="53">IF(C520&lt;&gt;C519,MAX(0,H520),MAX(I519,H520))</f>
        <v>1229.1999999999998</v>
      </c>
      <c r="J520" s="18">
        <f t="shared" si="49"/>
        <v>533.88000000000011</v>
      </c>
      <c r="K520" s="18">
        <f>MAX(K519,'All Trades'!S519)</f>
        <v>104128.99999999965</v>
      </c>
      <c r="L520" s="18">
        <f>'All Trades'!S519</f>
        <v>103155.55999999965</v>
      </c>
      <c r="M520" s="18">
        <f>MAX(0,K520-(L520+'All Trades'!Q520))</f>
        <v>1004.1600000000035</v>
      </c>
    </row>
    <row r="521" spans="1:13" x14ac:dyDescent="0.25">
      <c r="A521" s="11">
        <f>'All Trades'!A521</f>
        <v>515</v>
      </c>
      <c r="B521" s="29">
        <f>YEAR('All Trades'!B521)</f>
        <v>2023</v>
      </c>
      <c r="C521" s="24">
        <f>DATE(YEAR('All Trades'!B521),MONTH('All Trades'!B521),1)</f>
        <v>45231</v>
      </c>
      <c r="D521" s="18">
        <f>'All Trades'!O521</f>
        <v>1054.56</v>
      </c>
      <c r="E521" s="18">
        <f t="shared" si="50"/>
        <v>25316.600000000042</v>
      </c>
      <c r="F521" s="18">
        <f t="shared" si="51"/>
        <v>25316.600000000042</v>
      </c>
      <c r="G521" s="18">
        <f t="shared" si="48"/>
        <v>0</v>
      </c>
      <c r="H521" s="18">
        <f t="shared" si="52"/>
        <v>1749.8799999999997</v>
      </c>
      <c r="I521" s="18">
        <f t="shared" si="53"/>
        <v>1749.8799999999997</v>
      </c>
      <c r="J521" s="18">
        <f t="shared" si="49"/>
        <v>0</v>
      </c>
      <c r="K521" s="18">
        <f>MAX(K520,'All Trades'!S520)</f>
        <v>104128.99999999965</v>
      </c>
      <c r="L521" s="18">
        <f>'All Trades'!S520</f>
        <v>103595.11999999965</v>
      </c>
      <c r="M521" s="18">
        <f>MAX(0,K521-(L521+'All Trades'!Q521))</f>
        <v>1245.6000000000058</v>
      </c>
    </row>
    <row r="522" spans="1:13" x14ac:dyDescent="0.25">
      <c r="A522" s="11">
        <f>'All Trades'!A522</f>
        <v>516</v>
      </c>
      <c r="B522" s="29">
        <f>YEAR('All Trades'!B522)</f>
        <v>2023</v>
      </c>
      <c r="C522" s="24">
        <f>DATE(YEAR('All Trades'!B522),MONTH('All Trades'!B522),1)</f>
        <v>45231</v>
      </c>
      <c r="D522" s="18">
        <f>'All Trades'!O522</f>
        <v>-418.44</v>
      </c>
      <c r="E522" s="18">
        <f t="shared" si="50"/>
        <v>24898.160000000044</v>
      </c>
      <c r="F522" s="18">
        <f t="shared" si="51"/>
        <v>25316.600000000042</v>
      </c>
      <c r="G522" s="18">
        <f t="shared" si="48"/>
        <v>418.43999999999869</v>
      </c>
      <c r="H522" s="18">
        <f t="shared" si="52"/>
        <v>1331.4399999999996</v>
      </c>
      <c r="I522" s="18">
        <f t="shared" si="53"/>
        <v>1749.8799999999997</v>
      </c>
      <c r="J522" s="18">
        <f t="shared" si="49"/>
        <v>418.44000000000005</v>
      </c>
      <c r="K522" s="18">
        <f>MAX(K521,'All Trades'!S521)</f>
        <v>104649.67999999964</v>
      </c>
      <c r="L522" s="18">
        <f>'All Trades'!S521</f>
        <v>104649.67999999964</v>
      </c>
      <c r="M522" s="18">
        <f>MAX(0,K522-(L522+'All Trades'!Q522))</f>
        <v>507.72000000000116</v>
      </c>
    </row>
    <row r="523" spans="1:13" x14ac:dyDescent="0.25">
      <c r="A523" s="11">
        <f>'All Trades'!A523</f>
        <v>517</v>
      </c>
      <c r="B523" s="29">
        <f>YEAR('All Trades'!B523)</f>
        <v>2023</v>
      </c>
      <c r="C523" s="24">
        <f>DATE(YEAR('All Trades'!B523),MONTH('All Trades'!B523),1)</f>
        <v>45231</v>
      </c>
      <c r="D523" s="18">
        <f>'All Trades'!O523</f>
        <v>373.56</v>
      </c>
      <c r="E523" s="18">
        <f t="shared" si="50"/>
        <v>25271.720000000045</v>
      </c>
      <c r="F523" s="18">
        <f t="shared" si="51"/>
        <v>25316.600000000042</v>
      </c>
      <c r="G523" s="18">
        <f t="shared" si="48"/>
        <v>44.879999999997381</v>
      </c>
      <c r="H523" s="18">
        <f t="shared" si="52"/>
        <v>1704.9999999999995</v>
      </c>
      <c r="I523" s="18">
        <f t="shared" si="53"/>
        <v>1749.8799999999997</v>
      </c>
      <c r="J523" s="18">
        <f t="shared" si="49"/>
        <v>44.880000000000109</v>
      </c>
      <c r="K523" s="18">
        <f>MAX(K522,'All Trades'!S522)</f>
        <v>104649.67999999964</v>
      </c>
      <c r="L523" s="18">
        <f>'All Trades'!S522</f>
        <v>104231.23999999964</v>
      </c>
      <c r="M523" s="18">
        <f>MAX(0,K523-(L523+'All Trades'!Q523))</f>
        <v>1043.1600000000035</v>
      </c>
    </row>
    <row r="524" spans="1:13" x14ac:dyDescent="0.25">
      <c r="A524" s="11">
        <f>'All Trades'!A524</f>
        <v>518</v>
      </c>
      <c r="B524" s="29">
        <f>YEAR('All Trades'!B524)</f>
        <v>2023</v>
      </c>
      <c r="C524" s="24">
        <f>DATE(YEAR('All Trades'!B524),MONTH('All Trades'!B524),1)</f>
        <v>45261</v>
      </c>
      <c r="D524" s="18">
        <f>'All Trades'!O524</f>
        <v>592.6</v>
      </c>
      <c r="E524" s="18">
        <f t="shared" si="50"/>
        <v>25864.320000000043</v>
      </c>
      <c r="F524" s="18">
        <f t="shared" si="51"/>
        <v>25864.320000000043</v>
      </c>
      <c r="G524" s="18">
        <f t="shared" si="48"/>
        <v>0</v>
      </c>
      <c r="H524" s="18">
        <f t="shared" si="52"/>
        <v>592.6</v>
      </c>
      <c r="I524" s="18">
        <f t="shared" si="53"/>
        <v>592.6</v>
      </c>
      <c r="J524" s="18">
        <f t="shared" si="49"/>
        <v>0</v>
      </c>
      <c r="K524" s="18">
        <f>MAX(K523,'All Trades'!S523)</f>
        <v>104649.67999999964</v>
      </c>
      <c r="L524" s="18">
        <f>'All Trades'!S523</f>
        <v>104604.79999999964</v>
      </c>
      <c r="M524" s="18">
        <f>MAX(0,K524-(L524+'All Trades'!Q524))</f>
        <v>231.08000000000175</v>
      </c>
    </row>
    <row r="525" spans="1:13" x14ac:dyDescent="0.25">
      <c r="A525" s="11">
        <f>'All Trades'!A525</f>
        <v>519</v>
      </c>
      <c r="B525" s="29">
        <f>YEAR('All Trades'!B525)</f>
        <v>2023</v>
      </c>
      <c r="C525" s="24">
        <f>DATE(YEAR('All Trades'!B525),MONTH('All Trades'!B525),1)</f>
        <v>45261</v>
      </c>
      <c r="D525" s="18">
        <f>'All Trades'!O525</f>
        <v>-462.96</v>
      </c>
      <c r="E525" s="18">
        <f t="shared" si="50"/>
        <v>25401.360000000044</v>
      </c>
      <c r="F525" s="18">
        <f t="shared" si="51"/>
        <v>25864.320000000043</v>
      </c>
      <c r="G525" s="18">
        <f t="shared" si="48"/>
        <v>462.95999999999913</v>
      </c>
      <c r="H525" s="18">
        <f t="shared" si="52"/>
        <v>129.64000000000004</v>
      </c>
      <c r="I525" s="18">
        <f t="shared" si="53"/>
        <v>592.6</v>
      </c>
      <c r="J525" s="18">
        <f t="shared" si="49"/>
        <v>462.96</v>
      </c>
      <c r="K525" s="18">
        <f>MAX(K524,'All Trades'!S524)</f>
        <v>105197.39999999964</v>
      </c>
      <c r="L525" s="18">
        <f>'All Trades'!S524</f>
        <v>105197.39999999964</v>
      </c>
      <c r="M525" s="18">
        <f>MAX(0,K525-(L525+'All Trades'!Q525))</f>
        <v>460.47999999999593</v>
      </c>
    </row>
    <row r="526" spans="1:13" x14ac:dyDescent="0.25">
      <c r="A526" s="11">
        <f>'All Trades'!A526</f>
        <v>520</v>
      </c>
      <c r="B526" s="29">
        <f>YEAR('All Trades'!B526)</f>
        <v>2023</v>
      </c>
      <c r="C526" s="24">
        <f>DATE(YEAR('All Trades'!B526),MONTH('All Trades'!B526),1)</f>
        <v>45261</v>
      </c>
      <c r="D526" s="18">
        <f>'All Trades'!O526</f>
        <v>241.56</v>
      </c>
      <c r="E526" s="18">
        <f t="shared" si="50"/>
        <v>25642.920000000046</v>
      </c>
      <c r="F526" s="18">
        <f t="shared" si="51"/>
        <v>25864.320000000043</v>
      </c>
      <c r="G526" s="18">
        <f t="shared" si="48"/>
        <v>221.39999999999782</v>
      </c>
      <c r="H526" s="18">
        <f t="shared" si="52"/>
        <v>371.20000000000005</v>
      </c>
      <c r="I526" s="18">
        <f t="shared" si="53"/>
        <v>592.6</v>
      </c>
      <c r="J526" s="18">
        <f t="shared" si="49"/>
        <v>221.39999999999998</v>
      </c>
      <c r="K526" s="18">
        <f>MAX(K525,'All Trades'!S525)</f>
        <v>105197.39999999964</v>
      </c>
      <c r="L526" s="18">
        <f>'All Trades'!S525</f>
        <v>104734.43999999964</v>
      </c>
      <c r="M526" s="18">
        <f>MAX(0,K526-(L526+'All Trades'!Q526))</f>
        <v>1360.6800000000076</v>
      </c>
    </row>
    <row r="527" spans="1:13" x14ac:dyDescent="0.25">
      <c r="A527" s="11">
        <f>'All Trades'!A527</f>
        <v>521</v>
      </c>
      <c r="B527" s="29">
        <f>YEAR('All Trades'!B527)</f>
        <v>2023</v>
      </c>
      <c r="C527" s="24">
        <f>DATE(YEAR('All Trades'!B527),MONTH('All Trades'!B527),1)</f>
        <v>45261</v>
      </c>
      <c r="D527" s="18">
        <f>'All Trades'!O527</f>
        <v>1000.56</v>
      </c>
      <c r="E527" s="18">
        <f t="shared" si="50"/>
        <v>26643.480000000047</v>
      </c>
      <c r="F527" s="18">
        <f t="shared" si="51"/>
        <v>26643.480000000047</v>
      </c>
      <c r="G527" s="18">
        <f t="shared" si="48"/>
        <v>0</v>
      </c>
      <c r="H527" s="18">
        <f t="shared" si="52"/>
        <v>1371.76</v>
      </c>
      <c r="I527" s="18">
        <f t="shared" si="53"/>
        <v>1371.76</v>
      </c>
      <c r="J527" s="18">
        <f t="shared" si="49"/>
        <v>0</v>
      </c>
      <c r="K527" s="18">
        <f>MAX(K526,'All Trades'!S526)</f>
        <v>105197.39999999964</v>
      </c>
      <c r="L527" s="18">
        <f>'All Trades'!S526</f>
        <v>104975.99999999964</v>
      </c>
      <c r="M527" s="18">
        <f>MAX(0,K527-(L527+'All Trades'!Q527))</f>
        <v>579.1200000000099</v>
      </c>
    </row>
    <row r="528" spans="1:13" x14ac:dyDescent="0.25">
      <c r="A528" s="11">
        <f>'All Trades'!A528</f>
        <v>522</v>
      </c>
      <c r="B528" s="29">
        <f>YEAR('All Trades'!B528)</f>
        <v>2023</v>
      </c>
      <c r="C528" s="24">
        <f>DATE(YEAR('All Trades'!B528),MONTH('All Trades'!B528),1)</f>
        <v>45261</v>
      </c>
      <c r="D528" s="18">
        <f>'All Trades'!O528</f>
        <v>352.56</v>
      </c>
      <c r="E528" s="18">
        <f t="shared" si="50"/>
        <v>26996.040000000048</v>
      </c>
      <c r="F528" s="18">
        <f t="shared" si="51"/>
        <v>26996.040000000048</v>
      </c>
      <c r="G528" s="18">
        <f t="shared" si="48"/>
        <v>0</v>
      </c>
      <c r="H528" s="18">
        <f t="shared" si="52"/>
        <v>1724.32</v>
      </c>
      <c r="I528" s="18">
        <f t="shared" si="53"/>
        <v>1724.32</v>
      </c>
      <c r="J528" s="18">
        <f t="shared" si="49"/>
        <v>0</v>
      </c>
      <c r="K528" s="18">
        <f>MAX(K527,'All Trades'!S527)</f>
        <v>105976.55999999963</v>
      </c>
      <c r="L528" s="18">
        <f>'All Trades'!S527</f>
        <v>105976.55999999963</v>
      </c>
      <c r="M528" s="18">
        <f>MAX(0,K528-(L528+'All Trades'!Q528))</f>
        <v>483.72000000000116</v>
      </c>
    </row>
    <row r="529" spans="1:13" x14ac:dyDescent="0.25">
      <c r="A529" s="11">
        <f>'All Trades'!A529</f>
        <v>523</v>
      </c>
      <c r="B529" s="29">
        <f>YEAR('All Trades'!B529)</f>
        <v>2023</v>
      </c>
      <c r="C529" s="24">
        <f>DATE(YEAR('All Trades'!B529),MONTH('All Trades'!B529),1)</f>
        <v>45261</v>
      </c>
      <c r="D529" s="18">
        <f>'All Trades'!O529</f>
        <v>226.56</v>
      </c>
      <c r="E529" s="18">
        <f t="shared" si="50"/>
        <v>27222.600000000049</v>
      </c>
      <c r="F529" s="18">
        <f t="shared" si="51"/>
        <v>27222.600000000049</v>
      </c>
      <c r="G529" s="18">
        <f t="shared" si="48"/>
        <v>0</v>
      </c>
      <c r="H529" s="18">
        <f t="shared" si="52"/>
        <v>1950.8799999999999</v>
      </c>
      <c r="I529" s="18">
        <f t="shared" si="53"/>
        <v>1950.8799999999999</v>
      </c>
      <c r="J529" s="18">
        <f t="shared" si="49"/>
        <v>0</v>
      </c>
      <c r="K529" s="18">
        <f>MAX(K528,'All Trades'!S528)</f>
        <v>106329.11999999963</v>
      </c>
      <c r="L529" s="18">
        <f>'All Trades'!S528</f>
        <v>106329.11999999963</v>
      </c>
      <c r="M529" s="18">
        <f>MAX(0,K529-(L529+'All Trades'!Q529))</f>
        <v>432.72000000000116</v>
      </c>
    </row>
    <row r="530" spans="1:13" x14ac:dyDescent="0.25">
      <c r="A530" s="11">
        <f>'All Trades'!A530</f>
        <v>524</v>
      </c>
      <c r="B530" s="29">
        <f>YEAR('All Trades'!B530)</f>
        <v>2023</v>
      </c>
      <c r="C530" s="24">
        <f>DATE(YEAR('All Trades'!B530),MONTH('All Trades'!B530),1)</f>
        <v>45261</v>
      </c>
      <c r="D530" s="18">
        <f>'All Trades'!O530</f>
        <v>-973.44</v>
      </c>
      <c r="E530" s="18">
        <f t="shared" si="50"/>
        <v>26249.160000000051</v>
      </c>
      <c r="F530" s="18">
        <f t="shared" si="51"/>
        <v>27222.600000000049</v>
      </c>
      <c r="G530" s="18">
        <f t="shared" si="48"/>
        <v>973.43999999999869</v>
      </c>
      <c r="H530" s="18">
        <f t="shared" si="52"/>
        <v>977.43999999999983</v>
      </c>
      <c r="I530" s="18">
        <f t="shared" si="53"/>
        <v>1950.8799999999999</v>
      </c>
      <c r="J530" s="18">
        <f t="shared" si="49"/>
        <v>973.44</v>
      </c>
      <c r="K530" s="18">
        <f>MAX(K529,'All Trades'!S529)</f>
        <v>106555.67999999963</v>
      </c>
      <c r="L530" s="18">
        <f>'All Trades'!S529</f>
        <v>106555.67999999963</v>
      </c>
      <c r="M530" s="18">
        <f>MAX(0,K530-(L530+'All Trades'!Q530))</f>
        <v>969.72000000000116</v>
      </c>
    </row>
    <row r="531" spans="1:13" x14ac:dyDescent="0.25">
      <c r="A531" s="11">
        <f>'All Trades'!A531</f>
        <v>525</v>
      </c>
      <c r="B531" s="29">
        <f>YEAR('All Trades'!B531)</f>
        <v>2023</v>
      </c>
      <c r="C531" s="24">
        <f>DATE(YEAR('All Trades'!B531),MONTH('All Trades'!B531),1)</f>
        <v>45261</v>
      </c>
      <c r="D531" s="18">
        <f>'All Trades'!O531</f>
        <v>295.56</v>
      </c>
      <c r="E531" s="18">
        <f t="shared" si="50"/>
        <v>26544.720000000052</v>
      </c>
      <c r="F531" s="18">
        <f t="shared" si="51"/>
        <v>27222.600000000049</v>
      </c>
      <c r="G531" s="18">
        <f t="shared" si="48"/>
        <v>677.87999999999738</v>
      </c>
      <c r="H531" s="18">
        <f t="shared" si="52"/>
        <v>1272.9999999999998</v>
      </c>
      <c r="I531" s="18">
        <f t="shared" si="53"/>
        <v>1950.8799999999999</v>
      </c>
      <c r="J531" s="18">
        <f t="shared" si="49"/>
        <v>677.88000000000011</v>
      </c>
      <c r="K531" s="18">
        <f>MAX(K530,'All Trades'!S530)</f>
        <v>106555.67999999963</v>
      </c>
      <c r="L531" s="18">
        <f>'All Trades'!S530</f>
        <v>105582.23999999963</v>
      </c>
      <c r="M531" s="18">
        <f>MAX(0,K531-(L531+'All Trades'!Q531))</f>
        <v>1397.1600000000035</v>
      </c>
    </row>
    <row r="532" spans="1:13" x14ac:dyDescent="0.25">
      <c r="A532" s="11">
        <f>'All Trades'!A532</f>
        <v>526</v>
      </c>
      <c r="B532" s="29">
        <f>YEAR('All Trades'!B532)</f>
        <v>2024</v>
      </c>
      <c r="C532" s="24">
        <f>DATE(YEAR('All Trades'!B532),MONTH('All Trades'!B532),1)</f>
        <v>45292</v>
      </c>
      <c r="D532" s="18">
        <f>'All Trades'!O532</f>
        <v>17.600000000000001</v>
      </c>
      <c r="E532" s="18">
        <f t="shared" si="50"/>
        <v>17.600000000000001</v>
      </c>
      <c r="F532" s="18">
        <f t="shared" si="51"/>
        <v>17.600000000000001</v>
      </c>
      <c r="G532" s="18">
        <f t="shared" si="48"/>
        <v>0</v>
      </c>
      <c r="H532" s="18">
        <f t="shared" si="52"/>
        <v>17.600000000000001</v>
      </c>
      <c r="I532" s="18">
        <f t="shared" si="53"/>
        <v>17.600000000000001</v>
      </c>
      <c r="J532" s="18">
        <f t="shared" si="49"/>
        <v>0</v>
      </c>
      <c r="K532" s="18">
        <f>MAX(K531,'All Trades'!S531)</f>
        <v>106555.67999999963</v>
      </c>
      <c r="L532" s="18">
        <f>'All Trades'!S531</f>
        <v>105877.79999999962</v>
      </c>
      <c r="M532" s="18">
        <f>MAX(0,K532-(L532+'All Trades'!Q532))</f>
        <v>714.08000000000175</v>
      </c>
    </row>
    <row r="533" spans="1:13" x14ac:dyDescent="0.25">
      <c r="A533" s="11">
        <f>'All Trades'!A533</f>
        <v>527</v>
      </c>
      <c r="B533" s="29">
        <f>YEAR('All Trades'!B533)</f>
        <v>2024</v>
      </c>
      <c r="C533" s="24">
        <f>DATE(YEAR('All Trades'!B533),MONTH('All Trades'!B533),1)</f>
        <v>45292</v>
      </c>
      <c r="D533" s="18">
        <f>'All Trades'!O533</f>
        <v>2112.6</v>
      </c>
      <c r="E533" s="18">
        <f t="shared" si="50"/>
        <v>2130.1999999999998</v>
      </c>
      <c r="F533" s="18">
        <f t="shared" si="51"/>
        <v>2130.1999999999998</v>
      </c>
      <c r="G533" s="18">
        <f t="shared" si="48"/>
        <v>0</v>
      </c>
      <c r="H533" s="18">
        <f t="shared" si="52"/>
        <v>2130.1999999999998</v>
      </c>
      <c r="I533" s="18">
        <f t="shared" si="53"/>
        <v>2130.1999999999998</v>
      </c>
      <c r="J533" s="18">
        <f t="shared" si="49"/>
        <v>0</v>
      </c>
      <c r="K533" s="18">
        <f>MAX(K532,'All Trades'!S532)</f>
        <v>106555.67999999963</v>
      </c>
      <c r="L533" s="18">
        <f>'All Trades'!S532</f>
        <v>105895.39999999963</v>
      </c>
      <c r="M533" s="18">
        <f>MAX(0,K533-(L533+'All Trades'!Q533))</f>
        <v>991.47999999999593</v>
      </c>
    </row>
    <row r="534" spans="1:13" x14ac:dyDescent="0.25">
      <c r="A534" s="11">
        <f>'All Trades'!A534</f>
        <v>528</v>
      </c>
      <c r="B534" s="29">
        <f>YEAR('All Trades'!B534)</f>
        <v>2024</v>
      </c>
      <c r="C534" s="24">
        <f>DATE(YEAR('All Trades'!B534),MONTH('All Trades'!B534),1)</f>
        <v>45292</v>
      </c>
      <c r="D534" s="18">
        <f>'All Trades'!O534</f>
        <v>736.56</v>
      </c>
      <c r="E534" s="18">
        <f t="shared" si="50"/>
        <v>2866.7599999999998</v>
      </c>
      <c r="F534" s="18">
        <f t="shared" si="51"/>
        <v>2866.7599999999998</v>
      </c>
      <c r="G534" s="18">
        <f t="shared" si="48"/>
        <v>0</v>
      </c>
      <c r="H534" s="18">
        <f t="shared" si="52"/>
        <v>2866.7599999999998</v>
      </c>
      <c r="I534" s="18">
        <f t="shared" si="53"/>
        <v>2866.7599999999998</v>
      </c>
      <c r="J534" s="18">
        <f t="shared" si="49"/>
        <v>0</v>
      </c>
      <c r="K534" s="18">
        <f>MAX(K533,'All Trades'!S533)</f>
        <v>108007.99999999964</v>
      </c>
      <c r="L534" s="18">
        <f>'All Trades'!S533</f>
        <v>108007.99999999964</v>
      </c>
      <c r="M534" s="18">
        <f>MAX(0,K534-(L534+'All Trades'!Q534))</f>
        <v>582.72000000000116</v>
      </c>
    </row>
    <row r="535" spans="1:13" x14ac:dyDescent="0.25">
      <c r="A535" s="11">
        <f>'All Trades'!A535</f>
        <v>529</v>
      </c>
      <c r="B535" s="29">
        <f>YEAR('All Trades'!B535)</f>
        <v>2024</v>
      </c>
      <c r="C535" s="24">
        <f>DATE(YEAR('All Trades'!B535),MONTH('All Trades'!B535),1)</f>
        <v>45292</v>
      </c>
      <c r="D535" s="18">
        <f>'All Trades'!O535</f>
        <v>-376.44</v>
      </c>
      <c r="E535" s="18">
        <f t="shared" si="50"/>
        <v>2490.3199999999997</v>
      </c>
      <c r="F535" s="18">
        <f t="shared" si="51"/>
        <v>2866.7599999999998</v>
      </c>
      <c r="G535" s="18">
        <f t="shared" si="48"/>
        <v>376.44000000000005</v>
      </c>
      <c r="H535" s="18">
        <f t="shared" si="52"/>
        <v>2490.3199999999997</v>
      </c>
      <c r="I535" s="18">
        <f t="shared" si="53"/>
        <v>2866.7599999999998</v>
      </c>
      <c r="J535" s="18">
        <f t="shared" si="49"/>
        <v>376.44000000000005</v>
      </c>
      <c r="K535" s="18">
        <f>MAX(K534,'All Trades'!S534)</f>
        <v>108744.55999999963</v>
      </c>
      <c r="L535" s="18">
        <f>'All Trades'!S534</f>
        <v>108744.55999999963</v>
      </c>
      <c r="M535" s="18">
        <f>MAX(0,K535-(L535+'All Trades'!Q535))</f>
        <v>372.72000000000116</v>
      </c>
    </row>
    <row r="536" spans="1:13" x14ac:dyDescent="0.25">
      <c r="A536" s="11">
        <f>'All Trades'!A536</f>
        <v>530</v>
      </c>
      <c r="B536" s="29">
        <f>YEAR('All Trades'!B536)</f>
        <v>2024</v>
      </c>
      <c r="C536" s="24">
        <f>DATE(YEAR('All Trades'!B536),MONTH('All Trades'!B536),1)</f>
        <v>45292</v>
      </c>
      <c r="D536" s="18">
        <f>'All Trades'!O536</f>
        <v>1108.56</v>
      </c>
      <c r="E536" s="18">
        <f t="shared" si="50"/>
        <v>3598.8799999999997</v>
      </c>
      <c r="F536" s="18">
        <f t="shared" si="51"/>
        <v>3598.8799999999997</v>
      </c>
      <c r="G536" s="18">
        <f t="shared" si="48"/>
        <v>0</v>
      </c>
      <c r="H536" s="18">
        <f t="shared" si="52"/>
        <v>3598.8799999999997</v>
      </c>
      <c r="I536" s="18">
        <f t="shared" si="53"/>
        <v>3598.8799999999997</v>
      </c>
      <c r="J536" s="18">
        <f t="shared" si="49"/>
        <v>0</v>
      </c>
      <c r="K536" s="18">
        <f>MAX(K535,'All Trades'!S535)</f>
        <v>108744.55999999963</v>
      </c>
      <c r="L536" s="18">
        <f>'All Trades'!S535</f>
        <v>108368.11999999963</v>
      </c>
      <c r="M536" s="18">
        <f>MAX(0,K536-(L536+'All Trades'!Q536))</f>
        <v>632.16000000000349</v>
      </c>
    </row>
    <row r="537" spans="1:13" x14ac:dyDescent="0.25">
      <c r="A537" s="11">
        <f>'All Trades'!A537</f>
        <v>531</v>
      </c>
      <c r="B537" s="29">
        <f>YEAR('All Trades'!B537)</f>
        <v>2024</v>
      </c>
      <c r="C537" s="24">
        <f>DATE(YEAR('All Trades'!B537),MONTH('All Trades'!B537),1)</f>
        <v>45292</v>
      </c>
      <c r="D537" s="18">
        <f>'All Trades'!O537</f>
        <v>-313.44</v>
      </c>
      <c r="E537" s="18">
        <f t="shared" si="50"/>
        <v>3285.4399999999996</v>
      </c>
      <c r="F537" s="18">
        <f t="shared" si="51"/>
        <v>3598.8799999999997</v>
      </c>
      <c r="G537" s="18">
        <f t="shared" si="48"/>
        <v>313.44000000000005</v>
      </c>
      <c r="H537" s="18">
        <f t="shared" si="52"/>
        <v>3285.4399999999996</v>
      </c>
      <c r="I537" s="18">
        <f t="shared" si="53"/>
        <v>3598.8799999999997</v>
      </c>
      <c r="J537" s="18">
        <f t="shared" si="49"/>
        <v>313.44000000000005</v>
      </c>
      <c r="K537" s="18">
        <f>MAX(K536,'All Trades'!S536)</f>
        <v>109476.67999999963</v>
      </c>
      <c r="L537" s="18">
        <f>'All Trades'!S536</f>
        <v>109476.67999999963</v>
      </c>
      <c r="M537" s="18">
        <f>MAX(0,K537-(L537+'All Trades'!Q537))</f>
        <v>309.72000000000116</v>
      </c>
    </row>
    <row r="538" spans="1:13" x14ac:dyDescent="0.25">
      <c r="A538" s="11">
        <f>'All Trades'!A538</f>
        <v>532</v>
      </c>
      <c r="B538" s="29">
        <f>YEAR('All Trades'!B538)</f>
        <v>2024</v>
      </c>
      <c r="C538" s="24">
        <f>DATE(YEAR('All Trades'!B538),MONTH('All Trades'!B538),1)</f>
        <v>45323</v>
      </c>
      <c r="D538" s="18">
        <f>'All Trades'!O538</f>
        <v>-973.44</v>
      </c>
      <c r="E538" s="18">
        <f t="shared" si="50"/>
        <v>2311.9999999999995</v>
      </c>
      <c r="F538" s="18">
        <f t="shared" si="51"/>
        <v>3598.8799999999997</v>
      </c>
      <c r="G538" s="18">
        <f t="shared" si="48"/>
        <v>1286.8800000000001</v>
      </c>
      <c r="H538" s="18">
        <f t="shared" si="52"/>
        <v>-973.44</v>
      </c>
      <c r="I538" s="18">
        <f t="shared" si="53"/>
        <v>0</v>
      </c>
      <c r="J538" s="18">
        <f t="shared" si="49"/>
        <v>973.44</v>
      </c>
      <c r="K538" s="18">
        <f>MAX(K537,'All Trades'!S537)</f>
        <v>109476.67999999963</v>
      </c>
      <c r="L538" s="18">
        <f>'All Trades'!S537</f>
        <v>109163.23999999963</v>
      </c>
      <c r="M538" s="18">
        <f>MAX(0,K538-(L538+'All Trades'!Q538))</f>
        <v>1283.1600000000035</v>
      </c>
    </row>
    <row r="539" spans="1:13" x14ac:dyDescent="0.25">
      <c r="A539" s="11">
        <f>'All Trades'!A539</f>
        <v>533</v>
      </c>
      <c r="B539" s="29">
        <f>YEAR('All Trades'!B539)</f>
        <v>2024</v>
      </c>
      <c r="C539" s="24">
        <f>DATE(YEAR('All Trades'!B539),MONTH('All Trades'!B539),1)</f>
        <v>45323</v>
      </c>
      <c r="D539" s="18">
        <f>'All Trades'!O539</f>
        <v>-223.48</v>
      </c>
      <c r="E539" s="18">
        <f t="shared" si="50"/>
        <v>2088.5199999999995</v>
      </c>
      <c r="F539" s="18">
        <f t="shared" si="51"/>
        <v>3598.8799999999997</v>
      </c>
      <c r="G539" s="18">
        <f t="shared" si="48"/>
        <v>1510.3600000000001</v>
      </c>
      <c r="H539" s="18">
        <f t="shared" si="52"/>
        <v>-1196.92</v>
      </c>
      <c r="I539" s="18">
        <f t="shared" si="53"/>
        <v>0</v>
      </c>
      <c r="J539" s="18">
        <f t="shared" si="49"/>
        <v>1196.92</v>
      </c>
      <c r="K539" s="18">
        <f>MAX(K538,'All Trades'!S538)</f>
        <v>109476.67999999963</v>
      </c>
      <c r="L539" s="18">
        <f>'All Trades'!S538</f>
        <v>108189.79999999962</v>
      </c>
      <c r="M539" s="18">
        <f>MAX(0,K539-(L539+'All Trades'!Q539))</f>
        <v>1509.1200000000099</v>
      </c>
    </row>
    <row r="540" spans="1:13" x14ac:dyDescent="0.25">
      <c r="A540" s="11">
        <f>'All Trades'!A540</f>
        <v>534</v>
      </c>
      <c r="B540" s="29">
        <f>YEAR('All Trades'!B540)</f>
        <v>2024</v>
      </c>
      <c r="C540" s="24">
        <f>DATE(YEAR('All Trades'!B540),MONTH('All Trades'!B540),1)</f>
        <v>45323</v>
      </c>
      <c r="D540" s="18">
        <f>'All Trades'!O540</f>
        <v>10.56</v>
      </c>
      <c r="E540" s="18">
        <f t="shared" si="50"/>
        <v>2099.0799999999995</v>
      </c>
      <c r="F540" s="18">
        <f t="shared" si="51"/>
        <v>3598.8799999999997</v>
      </c>
      <c r="G540" s="18">
        <f t="shared" si="48"/>
        <v>1499.8000000000002</v>
      </c>
      <c r="H540" s="18">
        <f t="shared" si="52"/>
        <v>-1186.3600000000001</v>
      </c>
      <c r="I540" s="18">
        <f t="shared" si="53"/>
        <v>0</v>
      </c>
      <c r="J540" s="18">
        <f t="shared" si="49"/>
        <v>1186.3600000000001</v>
      </c>
      <c r="K540" s="18">
        <f>MAX(K539,'All Trades'!S539)</f>
        <v>109476.67999999963</v>
      </c>
      <c r="L540" s="18">
        <f>'All Trades'!S539</f>
        <v>107966.31999999963</v>
      </c>
      <c r="M540" s="18">
        <f>MAX(0,K540-(L540+'All Trades'!Q540))</f>
        <v>1838.0800000000017</v>
      </c>
    </row>
    <row r="541" spans="1:13" x14ac:dyDescent="0.25">
      <c r="A541" s="11">
        <f>'All Trades'!A541</f>
        <v>535</v>
      </c>
      <c r="B541" s="29">
        <f>YEAR('All Trades'!B541)</f>
        <v>2024</v>
      </c>
      <c r="C541" s="24">
        <f>DATE(YEAR('All Trades'!B541),MONTH('All Trades'!B541),1)</f>
        <v>45323</v>
      </c>
      <c r="D541" s="18">
        <f>'All Trades'!O541</f>
        <v>334.56</v>
      </c>
      <c r="E541" s="18">
        <f t="shared" si="50"/>
        <v>2433.6399999999994</v>
      </c>
      <c r="F541" s="18">
        <f t="shared" si="51"/>
        <v>3598.8799999999997</v>
      </c>
      <c r="G541" s="18">
        <f t="shared" si="48"/>
        <v>1165.2400000000002</v>
      </c>
      <c r="H541" s="18">
        <f t="shared" si="52"/>
        <v>-851.80000000000018</v>
      </c>
      <c r="I541" s="18">
        <f t="shared" si="53"/>
        <v>0</v>
      </c>
      <c r="J541" s="18">
        <f t="shared" si="49"/>
        <v>851.80000000000018</v>
      </c>
      <c r="K541" s="18">
        <f>MAX(K540,'All Trades'!S540)</f>
        <v>109476.67999999963</v>
      </c>
      <c r="L541" s="18">
        <f>'All Trades'!S540</f>
        <v>107976.87999999963</v>
      </c>
      <c r="M541" s="18">
        <f>MAX(0,K541-(L541+'All Trades'!Q541))</f>
        <v>1584.5200000000041</v>
      </c>
    </row>
    <row r="542" spans="1:13" x14ac:dyDescent="0.25">
      <c r="A542" s="11">
        <f>'All Trades'!A542</f>
        <v>536</v>
      </c>
      <c r="B542" s="29">
        <f>YEAR('All Trades'!B542)</f>
        <v>2024</v>
      </c>
      <c r="C542" s="24">
        <f>DATE(YEAR('All Trades'!B542),MONTH('All Trades'!B542),1)</f>
        <v>45323</v>
      </c>
      <c r="D542" s="18">
        <f>'All Trades'!O542</f>
        <v>-580.44000000000005</v>
      </c>
      <c r="E542" s="18">
        <f t="shared" si="50"/>
        <v>1853.1999999999994</v>
      </c>
      <c r="F542" s="18">
        <f t="shared" si="51"/>
        <v>3598.8799999999997</v>
      </c>
      <c r="G542" s="18">
        <f t="shared" si="48"/>
        <v>1745.6800000000003</v>
      </c>
      <c r="H542" s="18">
        <f t="shared" si="52"/>
        <v>-1432.2400000000002</v>
      </c>
      <c r="I542" s="18">
        <f t="shared" si="53"/>
        <v>0</v>
      </c>
      <c r="J542" s="18">
        <f t="shared" si="49"/>
        <v>1432.2400000000002</v>
      </c>
      <c r="K542" s="18">
        <f>MAX(K541,'All Trades'!S541)</f>
        <v>109476.67999999963</v>
      </c>
      <c r="L542" s="18">
        <f>'All Trades'!S541</f>
        <v>108311.43999999962</v>
      </c>
      <c r="M542" s="18">
        <f>MAX(0,K542-(L542+'All Trades'!Q542))</f>
        <v>1741.9600000000064</v>
      </c>
    </row>
    <row r="543" spans="1:13" x14ac:dyDescent="0.25">
      <c r="A543" s="11">
        <f>'All Trades'!A543</f>
        <v>537</v>
      </c>
      <c r="B543" s="29">
        <f>YEAR('All Trades'!B543)</f>
        <v>2024</v>
      </c>
      <c r="C543" s="24">
        <f>DATE(YEAR('All Trades'!B543),MONTH('All Trades'!B543),1)</f>
        <v>45323</v>
      </c>
      <c r="D543" s="18">
        <f>'All Trades'!O543</f>
        <v>592.6</v>
      </c>
      <c r="E543" s="18">
        <f t="shared" si="50"/>
        <v>2445.7999999999993</v>
      </c>
      <c r="F543" s="18">
        <f t="shared" si="51"/>
        <v>3598.8799999999997</v>
      </c>
      <c r="G543" s="18">
        <f t="shared" si="48"/>
        <v>1153.0800000000004</v>
      </c>
      <c r="H543" s="18">
        <f t="shared" si="52"/>
        <v>-839.64000000000021</v>
      </c>
      <c r="I543" s="18">
        <f t="shared" si="53"/>
        <v>0</v>
      </c>
      <c r="J543" s="18">
        <f t="shared" si="49"/>
        <v>839.64000000000021</v>
      </c>
      <c r="K543" s="18">
        <f>MAX(K542,'All Trades'!S542)</f>
        <v>109476.67999999963</v>
      </c>
      <c r="L543" s="18">
        <f>'All Trades'!S542</f>
        <v>107730.99999999962</v>
      </c>
      <c r="M543" s="18">
        <f>MAX(0,K543-(L543+'All Trades'!Q543))</f>
        <v>2321.8800000000047</v>
      </c>
    </row>
    <row r="544" spans="1:13" x14ac:dyDescent="0.25">
      <c r="A544" s="11">
        <f>'All Trades'!A544</f>
        <v>538</v>
      </c>
      <c r="B544" s="29">
        <f>YEAR('All Trades'!B544)</f>
        <v>2024</v>
      </c>
      <c r="C544" s="24">
        <f>DATE(YEAR('All Trades'!B544),MONTH('All Trades'!B544),1)</f>
        <v>45323</v>
      </c>
      <c r="D544" s="18">
        <f>'All Trades'!O544</f>
        <v>-241.44</v>
      </c>
      <c r="E544" s="18">
        <f t="shared" si="50"/>
        <v>2204.3599999999992</v>
      </c>
      <c r="F544" s="18">
        <f t="shared" si="51"/>
        <v>3598.8799999999997</v>
      </c>
      <c r="G544" s="18">
        <f t="shared" si="48"/>
        <v>1394.5200000000004</v>
      </c>
      <c r="H544" s="18">
        <f t="shared" si="52"/>
        <v>-1081.0800000000002</v>
      </c>
      <c r="I544" s="18">
        <f t="shared" si="53"/>
        <v>0</v>
      </c>
      <c r="J544" s="18">
        <f t="shared" si="49"/>
        <v>1081.0800000000002</v>
      </c>
      <c r="K544" s="18">
        <f>MAX(K543,'All Trades'!S543)</f>
        <v>109476.67999999963</v>
      </c>
      <c r="L544" s="18">
        <f>'All Trades'!S543</f>
        <v>108323.59999999963</v>
      </c>
      <c r="M544" s="18">
        <f>MAX(0,K544-(L544+'All Trades'!Q544))</f>
        <v>1798.8000000000029</v>
      </c>
    </row>
    <row r="545" spans="1:13" x14ac:dyDescent="0.25">
      <c r="A545" s="11">
        <f>'All Trades'!A545</f>
        <v>539</v>
      </c>
      <c r="B545" s="29">
        <f>YEAR('All Trades'!B545)</f>
        <v>2024</v>
      </c>
      <c r="C545" s="24">
        <f>DATE(YEAR('All Trades'!B545),MONTH('All Trades'!B545),1)</f>
        <v>45323</v>
      </c>
      <c r="D545" s="18">
        <f>'All Trades'!O545</f>
        <v>-154.44</v>
      </c>
      <c r="E545" s="18">
        <f t="shared" si="50"/>
        <v>2049.9199999999992</v>
      </c>
      <c r="F545" s="18">
        <f t="shared" si="51"/>
        <v>3598.8799999999997</v>
      </c>
      <c r="G545" s="18">
        <f t="shared" si="48"/>
        <v>1548.9600000000005</v>
      </c>
      <c r="H545" s="18">
        <f t="shared" si="52"/>
        <v>-1235.5200000000002</v>
      </c>
      <c r="I545" s="18">
        <f t="shared" si="53"/>
        <v>0</v>
      </c>
      <c r="J545" s="18">
        <f t="shared" si="49"/>
        <v>1235.5200000000002</v>
      </c>
      <c r="K545" s="18">
        <f>MAX(K544,'All Trades'!S544)</f>
        <v>109476.67999999963</v>
      </c>
      <c r="L545" s="18">
        <f>'All Trades'!S544</f>
        <v>108082.15999999963</v>
      </c>
      <c r="M545" s="18">
        <f>MAX(0,K545-(L545+'All Trades'!Q545))</f>
        <v>1545.2400000000052</v>
      </c>
    </row>
    <row r="546" spans="1:13" x14ac:dyDescent="0.25">
      <c r="A546" s="11">
        <f>'All Trades'!A546</f>
        <v>540</v>
      </c>
      <c r="B546" s="29">
        <f>YEAR('All Trades'!B546)</f>
        <v>2024</v>
      </c>
      <c r="C546" s="24">
        <f>DATE(YEAR('All Trades'!B546),MONTH('All Trades'!B546),1)</f>
        <v>45323</v>
      </c>
      <c r="D546" s="18">
        <f>'All Trades'!O546</f>
        <v>955.56</v>
      </c>
      <c r="E546" s="18">
        <f t="shared" si="50"/>
        <v>3005.4799999999991</v>
      </c>
      <c r="F546" s="18">
        <f t="shared" si="51"/>
        <v>3598.8799999999997</v>
      </c>
      <c r="G546" s="18">
        <f t="shared" si="48"/>
        <v>593.40000000000055</v>
      </c>
      <c r="H546" s="18">
        <f t="shared" si="52"/>
        <v>-279.96000000000026</v>
      </c>
      <c r="I546" s="18">
        <f t="shared" si="53"/>
        <v>0</v>
      </c>
      <c r="J546" s="18">
        <f t="shared" si="49"/>
        <v>279.96000000000026</v>
      </c>
      <c r="K546" s="18">
        <f>MAX(K545,'All Trades'!S545)</f>
        <v>109476.67999999963</v>
      </c>
      <c r="L546" s="18">
        <f>'All Trades'!S545</f>
        <v>107927.71999999962</v>
      </c>
      <c r="M546" s="18">
        <f>MAX(0,K546-(L546+'All Trades'!Q546))</f>
        <v>1594.6800000000076</v>
      </c>
    </row>
    <row r="547" spans="1:13" x14ac:dyDescent="0.25">
      <c r="A547" s="11">
        <f>'All Trades'!A547</f>
        <v>541</v>
      </c>
      <c r="B547" s="29">
        <f>YEAR('All Trades'!B547)</f>
        <v>2024</v>
      </c>
      <c r="C547" s="24">
        <f>DATE(YEAR('All Trades'!B547),MONTH('All Trades'!B547),1)</f>
        <v>45323</v>
      </c>
      <c r="D547" s="18">
        <f>'All Trades'!O547</f>
        <v>-580.44000000000005</v>
      </c>
      <c r="E547" s="18">
        <f t="shared" si="50"/>
        <v>2425.0399999999991</v>
      </c>
      <c r="F547" s="18">
        <f t="shared" si="51"/>
        <v>3598.8799999999997</v>
      </c>
      <c r="G547" s="18">
        <f t="shared" si="48"/>
        <v>1173.8400000000006</v>
      </c>
      <c r="H547" s="18">
        <f t="shared" si="52"/>
        <v>-860.40000000000032</v>
      </c>
      <c r="I547" s="18">
        <f t="shared" si="53"/>
        <v>0</v>
      </c>
      <c r="J547" s="18">
        <f t="shared" si="49"/>
        <v>860.40000000000032</v>
      </c>
      <c r="K547" s="18">
        <f>MAX(K546,'All Trades'!S546)</f>
        <v>109476.67999999963</v>
      </c>
      <c r="L547" s="18">
        <f>'All Trades'!S546</f>
        <v>108883.27999999962</v>
      </c>
      <c r="M547" s="18">
        <f>MAX(0,K547-(L547+'All Trades'!Q547))</f>
        <v>1170.1200000000099</v>
      </c>
    </row>
    <row r="548" spans="1:13" x14ac:dyDescent="0.25">
      <c r="A548" s="11">
        <f>'All Trades'!A548</f>
        <v>542</v>
      </c>
      <c r="B548" s="29">
        <f>YEAR('All Trades'!B548)</f>
        <v>2024</v>
      </c>
      <c r="C548" s="24">
        <f>DATE(YEAR('All Trades'!B548),MONTH('All Trades'!B548),1)</f>
        <v>45323</v>
      </c>
      <c r="D548" s="18">
        <f>'All Trades'!O548</f>
        <v>-973.44</v>
      </c>
      <c r="E548" s="18">
        <f t="shared" si="50"/>
        <v>1451.599999999999</v>
      </c>
      <c r="F548" s="18">
        <f t="shared" si="51"/>
        <v>3598.8799999999997</v>
      </c>
      <c r="G548" s="18">
        <f t="shared" si="48"/>
        <v>2147.2800000000007</v>
      </c>
      <c r="H548" s="18">
        <f t="shared" si="52"/>
        <v>-1833.8400000000004</v>
      </c>
      <c r="I548" s="18">
        <f t="shared" si="53"/>
        <v>0</v>
      </c>
      <c r="J548" s="18">
        <f t="shared" si="49"/>
        <v>1833.8400000000004</v>
      </c>
      <c r="K548" s="18">
        <f>MAX(K547,'All Trades'!S547)</f>
        <v>109476.67999999963</v>
      </c>
      <c r="L548" s="18">
        <f>'All Trades'!S547</f>
        <v>108302.83999999962</v>
      </c>
      <c r="M548" s="18">
        <f>MAX(0,K548-(L548+'All Trades'!Q548))</f>
        <v>2143.5600000000122</v>
      </c>
    </row>
    <row r="549" spans="1:13" x14ac:dyDescent="0.25">
      <c r="A549" s="11">
        <f>'All Trades'!A549</f>
        <v>543</v>
      </c>
      <c r="B549" s="29">
        <f>YEAR('All Trades'!B549)</f>
        <v>2024</v>
      </c>
      <c r="C549" s="24">
        <f>DATE(YEAR('All Trades'!B549),MONTH('All Trades'!B549),1)</f>
        <v>45323</v>
      </c>
      <c r="D549" s="18">
        <f>'All Trades'!O549</f>
        <v>311.52</v>
      </c>
      <c r="E549" s="18">
        <f t="shared" si="50"/>
        <v>1763.119999999999</v>
      </c>
      <c r="F549" s="18">
        <f t="shared" si="51"/>
        <v>3598.8799999999997</v>
      </c>
      <c r="G549" s="18">
        <f t="shared" si="48"/>
        <v>1835.7600000000007</v>
      </c>
      <c r="H549" s="18">
        <f t="shared" si="52"/>
        <v>-1522.3200000000004</v>
      </c>
      <c r="I549" s="18">
        <f t="shared" si="53"/>
        <v>0</v>
      </c>
      <c r="J549" s="18">
        <f t="shared" si="49"/>
        <v>1522.3200000000004</v>
      </c>
      <c r="K549" s="18">
        <f>MAX(K548,'All Trades'!S548)</f>
        <v>109476.67999999963</v>
      </c>
      <c r="L549" s="18">
        <f>'All Trades'!S548</f>
        <v>107329.39999999962</v>
      </c>
      <c r="M549" s="18">
        <f>MAX(0,K549-(L549+'All Trades'!Q549))</f>
        <v>2412.5200000000186</v>
      </c>
    </row>
    <row r="550" spans="1:13" x14ac:dyDescent="0.25">
      <c r="A550" s="11">
        <f>'All Trades'!A550</f>
        <v>544</v>
      </c>
      <c r="B550" s="29">
        <f>YEAR('All Trades'!B550)</f>
        <v>2024</v>
      </c>
      <c r="C550" s="24">
        <f>DATE(YEAR('All Trades'!B550),MONTH('All Trades'!B550),1)</f>
        <v>45323</v>
      </c>
      <c r="D550" s="18">
        <f>'All Trades'!O550</f>
        <v>-613.44000000000005</v>
      </c>
      <c r="E550" s="18">
        <f t="shared" si="50"/>
        <v>1149.6799999999989</v>
      </c>
      <c r="F550" s="18">
        <f t="shared" si="51"/>
        <v>3598.8799999999997</v>
      </c>
      <c r="G550" s="18">
        <f t="shared" si="48"/>
        <v>2449.2000000000007</v>
      </c>
      <c r="H550" s="18">
        <f t="shared" si="52"/>
        <v>-2135.7600000000002</v>
      </c>
      <c r="I550" s="18">
        <f t="shared" si="53"/>
        <v>0</v>
      </c>
      <c r="J550" s="18">
        <f t="shared" si="49"/>
        <v>2135.7600000000002</v>
      </c>
      <c r="K550" s="18">
        <f>MAX(K549,'All Trades'!S549)</f>
        <v>109476.67999999963</v>
      </c>
      <c r="L550" s="18">
        <f>'All Trades'!S549</f>
        <v>107640.91999999962</v>
      </c>
      <c r="M550" s="18">
        <f>MAX(0,K550-(L550+'All Trades'!Q550))</f>
        <v>2445.4800000000105</v>
      </c>
    </row>
    <row r="551" spans="1:13" x14ac:dyDescent="0.25">
      <c r="A551" s="11">
        <f>'All Trades'!A551</f>
        <v>545</v>
      </c>
      <c r="B551" s="29">
        <f>YEAR('All Trades'!B551)</f>
        <v>2024</v>
      </c>
      <c r="C551" s="24">
        <f>DATE(YEAR('All Trades'!B551),MONTH('All Trades'!B551),1)</f>
        <v>45323</v>
      </c>
      <c r="D551" s="18">
        <f>'All Trades'!O551</f>
        <v>2387.6</v>
      </c>
      <c r="E551" s="18">
        <f t="shared" si="50"/>
        <v>3537.2799999999988</v>
      </c>
      <c r="F551" s="18">
        <f t="shared" si="51"/>
        <v>3598.8799999999997</v>
      </c>
      <c r="G551" s="18">
        <f t="shared" si="48"/>
        <v>61.600000000000819</v>
      </c>
      <c r="H551" s="18">
        <f t="shared" si="52"/>
        <v>251.83999999999969</v>
      </c>
      <c r="I551" s="18">
        <f t="shared" si="53"/>
        <v>251.83999999999969</v>
      </c>
      <c r="J551" s="18">
        <f t="shared" si="49"/>
        <v>0</v>
      </c>
      <c r="K551" s="18">
        <f>MAX(K550,'All Trades'!S550)</f>
        <v>109476.67999999963</v>
      </c>
      <c r="L551" s="18">
        <f>'All Trades'!S550</f>
        <v>107027.47999999962</v>
      </c>
      <c r="M551" s="18">
        <f>MAX(0,K551-(L551+'All Trades'!Q551))</f>
        <v>3250.4000000000087</v>
      </c>
    </row>
    <row r="552" spans="1:13" x14ac:dyDescent="0.25">
      <c r="A552" s="11">
        <f>'All Trades'!A552</f>
        <v>546</v>
      </c>
      <c r="B552" s="29">
        <f>YEAR('All Trades'!B552)</f>
        <v>2024</v>
      </c>
      <c r="C552" s="24">
        <f>DATE(YEAR('All Trades'!B552),MONTH('All Trades'!B552),1)</f>
        <v>45323</v>
      </c>
      <c r="D552" s="18">
        <f>'All Trades'!O552</f>
        <v>-224.96</v>
      </c>
      <c r="E552" s="18">
        <f t="shared" si="50"/>
        <v>3312.3199999999988</v>
      </c>
      <c r="F552" s="18">
        <f t="shared" si="51"/>
        <v>3598.8799999999997</v>
      </c>
      <c r="G552" s="18">
        <f t="shared" si="48"/>
        <v>286.56000000000085</v>
      </c>
      <c r="H552" s="18">
        <f t="shared" si="52"/>
        <v>26.879999999999683</v>
      </c>
      <c r="I552" s="18">
        <f t="shared" si="53"/>
        <v>251.83999999999969</v>
      </c>
      <c r="J552" s="18">
        <f t="shared" si="49"/>
        <v>224.96</v>
      </c>
      <c r="K552" s="18">
        <f>MAX(K551,'All Trades'!S551)</f>
        <v>109476.67999999963</v>
      </c>
      <c r="L552" s="18">
        <f>'All Trades'!S551</f>
        <v>109415.07999999962</v>
      </c>
      <c r="M552" s="18">
        <f>MAX(0,K552-(L552+'All Trades'!Q552))</f>
        <v>308.08000000000175</v>
      </c>
    </row>
    <row r="553" spans="1:13" x14ac:dyDescent="0.25">
      <c r="A553" s="11">
        <f>'All Trades'!A553</f>
        <v>547</v>
      </c>
      <c r="B553" s="29">
        <f>YEAR('All Trades'!B553)</f>
        <v>2024</v>
      </c>
      <c r="C553" s="24">
        <f>DATE(YEAR('All Trades'!B553),MONTH('All Trades'!B553),1)</f>
        <v>45323</v>
      </c>
      <c r="D553" s="18">
        <f>'All Trades'!O553</f>
        <v>64.56</v>
      </c>
      <c r="E553" s="18">
        <f t="shared" si="50"/>
        <v>3376.8799999999987</v>
      </c>
      <c r="F553" s="18">
        <f t="shared" si="51"/>
        <v>3598.8799999999997</v>
      </c>
      <c r="G553" s="18">
        <f t="shared" si="48"/>
        <v>222.00000000000091</v>
      </c>
      <c r="H553" s="18">
        <f t="shared" si="52"/>
        <v>91.439999999999685</v>
      </c>
      <c r="I553" s="18">
        <f t="shared" si="53"/>
        <v>251.83999999999969</v>
      </c>
      <c r="J553" s="18">
        <f t="shared" si="49"/>
        <v>160.4</v>
      </c>
      <c r="K553" s="18">
        <f>MAX(K552,'All Trades'!S552)</f>
        <v>109476.67999999963</v>
      </c>
      <c r="L553" s="18">
        <f>'All Trades'!S552</f>
        <v>109190.11999999962</v>
      </c>
      <c r="M553" s="18">
        <f>MAX(0,K553-(L553+'All Trades'!Q553))</f>
        <v>446.28000000001339</v>
      </c>
    </row>
    <row r="554" spans="1:13" x14ac:dyDescent="0.25">
      <c r="A554" s="11">
        <f>'All Trades'!A554</f>
        <v>548</v>
      </c>
      <c r="B554" s="29">
        <f>YEAR('All Trades'!B554)</f>
        <v>2024</v>
      </c>
      <c r="C554" s="24">
        <f>DATE(YEAR('All Trades'!B554),MONTH('All Trades'!B554),1)</f>
        <v>45323</v>
      </c>
      <c r="D554" s="18">
        <f>'All Trades'!O554</f>
        <v>-973.44</v>
      </c>
      <c r="E554" s="18">
        <f t="shared" si="50"/>
        <v>2403.4399999999987</v>
      </c>
      <c r="F554" s="18">
        <f t="shared" si="51"/>
        <v>3598.8799999999997</v>
      </c>
      <c r="G554" s="18">
        <f t="shared" si="48"/>
        <v>1195.440000000001</v>
      </c>
      <c r="H554" s="18">
        <f t="shared" si="52"/>
        <v>-882.00000000000034</v>
      </c>
      <c r="I554" s="18">
        <f t="shared" si="53"/>
        <v>251.83999999999969</v>
      </c>
      <c r="J554" s="18">
        <f t="shared" si="49"/>
        <v>1133.8400000000001</v>
      </c>
      <c r="K554" s="18">
        <f>MAX(K553,'All Trades'!S553)</f>
        <v>109476.67999999963</v>
      </c>
      <c r="L554" s="18">
        <f>'All Trades'!S553</f>
        <v>109254.67999999961</v>
      </c>
      <c r="M554" s="18">
        <f>MAX(0,K554-(L554+'All Trades'!Q554))</f>
        <v>1191.7200000000157</v>
      </c>
    </row>
    <row r="555" spans="1:13" x14ac:dyDescent="0.25">
      <c r="A555" s="11">
        <f>'All Trades'!A555</f>
        <v>549</v>
      </c>
      <c r="B555" s="29">
        <f>YEAR('All Trades'!B555)</f>
        <v>2024</v>
      </c>
      <c r="C555" s="24">
        <f>DATE(YEAR('All Trades'!B555),MONTH('All Trades'!B555),1)</f>
        <v>45352</v>
      </c>
      <c r="D555" s="18">
        <f>'All Trades'!O555</f>
        <v>769.56</v>
      </c>
      <c r="E555" s="18">
        <f t="shared" si="50"/>
        <v>3172.9999999999986</v>
      </c>
      <c r="F555" s="18">
        <f t="shared" si="51"/>
        <v>3598.8799999999997</v>
      </c>
      <c r="G555" s="18">
        <f t="shared" si="48"/>
        <v>425.88000000000102</v>
      </c>
      <c r="H555" s="18">
        <f t="shared" si="52"/>
        <v>769.56</v>
      </c>
      <c r="I555" s="18">
        <f t="shared" si="53"/>
        <v>769.56</v>
      </c>
      <c r="J555" s="18">
        <f t="shared" si="49"/>
        <v>0</v>
      </c>
      <c r="K555" s="18">
        <f>MAX(K554,'All Trades'!S554)</f>
        <v>109476.67999999963</v>
      </c>
      <c r="L555" s="18">
        <f>'All Trades'!S554</f>
        <v>108281.23999999961</v>
      </c>
      <c r="M555" s="18">
        <f>MAX(0,K555-(L555+'All Trades'!Q555))</f>
        <v>1478.160000000018</v>
      </c>
    </row>
    <row r="556" spans="1:13" x14ac:dyDescent="0.25">
      <c r="A556" s="11">
        <f>'All Trades'!A556</f>
        <v>550</v>
      </c>
      <c r="B556" s="29">
        <f>YEAR('All Trades'!B556)</f>
        <v>2024</v>
      </c>
      <c r="C556" s="24">
        <f>DATE(YEAR('All Trades'!B556),MONTH('All Trades'!B556),1)</f>
        <v>45352</v>
      </c>
      <c r="D556" s="18">
        <f>'All Trades'!O556</f>
        <v>-973.44</v>
      </c>
      <c r="E556" s="18">
        <f t="shared" si="50"/>
        <v>2199.5599999999986</v>
      </c>
      <c r="F556" s="18">
        <f t="shared" si="51"/>
        <v>3598.8799999999997</v>
      </c>
      <c r="G556" s="18">
        <f t="shared" si="48"/>
        <v>1399.3200000000011</v>
      </c>
      <c r="H556" s="18">
        <f t="shared" si="52"/>
        <v>-203.88000000000011</v>
      </c>
      <c r="I556" s="18">
        <f t="shared" si="53"/>
        <v>769.56</v>
      </c>
      <c r="J556" s="18">
        <f t="shared" si="49"/>
        <v>973.44</v>
      </c>
      <c r="K556" s="18">
        <f>MAX(K555,'All Trades'!S555)</f>
        <v>109476.67999999963</v>
      </c>
      <c r="L556" s="18">
        <f>'All Trades'!S555</f>
        <v>109050.79999999961</v>
      </c>
      <c r="M556" s="18">
        <f>MAX(0,K556-(L556+'All Trades'!Q556))</f>
        <v>1395.6000000000204</v>
      </c>
    </row>
    <row r="557" spans="1:13" x14ac:dyDescent="0.25">
      <c r="A557" s="11">
        <f>'All Trades'!A557</f>
        <v>551</v>
      </c>
      <c r="B557" s="29">
        <f>YEAR('All Trades'!B557)</f>
        <v>2024</v>
      </c>
      <c r="C557" s="24">
        <f>DATE(YEAR('All Trades'!B557),MONTH('All Trades'!B557),1)</f>
        <v>45352</v>
      </c>
      <c r="D557" s="18">
        <f>'All Trades'!O557</f>
        <v>2147.6</v>
      </c>
      <c r="E557" s="18">
        <f t="shared" si="50"/>
        <v>4347.159999999998</v>
      </c>
      <c r="F557" s="18">
        <f t="shared" si="51"/>
        <v>4347.159999999998</v>
      </c>
      <c r="G557" s="18">
        <f t="shared" si="48"/>
        <v>0</v>
      </c>
      <c r="H557" s="18">
        <f t="shared" si="52"/>
        <v>1943.7199999999998</v>
      </c>
      <c r="I557" s="18">
        <f t="shared" si="53"/>
        <v>1943.7199999999998</v>
      </c>
      <c r="J557" s="18">
        <f t="shared" si="49"/>
        <v>0</v>
      </c>
      <c r="K557" s="18">
        <f>MAX(K556,'All Trades'!S556)</f>
        <v>109476.67999999963</v>
      </c>
      <c r="L557" s="18">
        <f>'All Trades'!S556</f>
        <v>108077.35999999961</v>
      </c>
      <c r="M557" s="18">
        <f>MAX(0,K557-(L557+'All Trades'!Q557))</f>
        <v>1575.5200000000186</v>
      </c>
    </row>
    <row r="558" spans="1:13" x14ac:dyDescent="0.25">
      <c r="A558" s="11">
        <f>'All Trades'!A558</f>
        <v>552</v>
      </c>
      <c r="B558" s="29">
        <f>YEAR('All Trades'!B558)</f>
        <v>2024</v>
      </c>
      <c r="C558" s="24">
        <f>DATE(YEAR('All Trades'!B558),MONTH('All Trades'!B558),1)</f>
        <v>45352</v>
      </c>
      <c r="D558" s="18">
        <f>'All Trades'!O558</f>
        <v>-338.96</v>
      </c>
      <c r="E558" s="18">
        <f t="shared" si="50"/>
        <v>4008.199999999998</v>
      </c>
      <c r="F558" s="18">
        <f t="shared" si="51"/>
        <v>4347.159999999998</v>
      </c>
      <c r="G558" s="18">
        <f t="shared" si="48"/>
        <v>338.96000000000004</v>
      </c>
      <c r="H558" s="18">
        <f t="shared" si="52"/>
        <v>1604.7599999999998</v>
      </c>
      <c r="I558" s="18">
        <f t="shared" si="53"/>
        <v>1943.7199999999998</v>
      </c>
      <c r="J558" s="18">
        <f t="shared" si="49"/>
        <v>338.96000000000004</v>
      </c>
      <c r="K558" s="18">
        <f>MAX(K557,'All Trades'!S557)</f>
        <v>110224.95999999961</v>
      </c>
      <c r="L558" s="18">
        <f>'All Trades'!S557</f>
        <v>110224.95999999961</v>
      </c>
      <c r="M558" s="18">
        <f>MAX(0,K558-(L558+'All Trades'!Q558))</f>
        <v>432.47999999999593</v>
      </c>
    </row>
    <row r="559" spans="1:13" x14ac:dyDescent="0.25">
      <c r="A559" s="11">
        <f>'All Trades'!A559</f>
        <v>553</v>
      </c>
      <c r="B559" s="29">
        <f>YEAR('All Trades'!B559)</f>
        <v>2024</v>
      </c>
      <c r="C559" s="24">
        <f>DATE(YEAR('All Trades'!B559),MONTH('All Trades'!B559),1)</f>
        <v>45352</v>
      </c>
      <c r="D559" s="18">
        <f>'All Trades'!O559</f>
        <v>-880.44</v>
      </c>
      <c r="E559" s="18">
        <f t="shared" si="50"/>
        <v>3127.7599999999979</v>
      </c>
      <c r="F559" s="18">
        <f t="shared" si="51"/>
        <v>4347.159999999998</v>
      </c>
      <c r="G559" s="18">
        <f t="shared" si="48"/>
        <v>1219.4000000000001</v>
      </c>
      <c r="H559" s="18">
        <f t="shared" si="52"/>
        <v>724.31999999999971</v>
      </c>
      <c r="I559" s="18">
        <f t="shared" si="53"/>
        <v>1943.7199999999998</v>
      </c>
      <c r="J559" s="18">
        <f t="shared" si="49"/>
        <v>1219.4000000000001</v>
      </c>
      <c r="K559" s="18">
        <f>MAX(K558,'All Trades'!S558)</f>
        <v>110224.95999999961</v>
      </c>
      <c r="L559" s="18">
        <f>'All Trades'!S558</f>
        <v>109885.99999999961</v>
      </c>
      <c r="M559" s="18">
        <f>MAX(0,K559-(L559+'All Trades'!Q559))</f>
        <v>1215.6800000000076</v>
      </c>
    </row>
    <row r="560" spans="1:13" x14ac:dyDescent="0.25">
      <c r="A560" s="11">
        <f>'All Trades'!A560</f>
        <v>554</v>
      </c>
      <c r="B560" s="29">
        <f>YEAR('All Trades'!B560)</f>
        <v>2024</v>
      </c>
      <c r="C560" s="24">
        <f>DATE(YEAR('All Trades'!B560),MONTH('All Trades'!B560),1)</f>
        <v>45352</v>
      </c>
      <c r="D560" s="18">
        <f>'All Trades'!O560</f>
        <v>-1622.4</v>
      </c>
      <c r="E560" s="18">
        <f t="shared" si="50"/>
        <v>1505.3599999999979</v>
      </c>
      <c r="F560" s="18">
        <f t="shared" si="51"/>
        <v>4347.159999999998</v>
      </c>
      <c r="G560" s="18">
        <f t="shared" si="48"/>
        <v>2841.8</v>
      </c>
      <c r="H560" s="18">
        <f t="shared" si="52"/>
        <v>-898.08000000000038</v>
      </c>
      <c r="I560" s="18">
        <f t="shared" si="53"/>
        <v>1943.7199999999998</v>
      </c>
      <c r="J560" s="18">
        <f t="shared" si="49"/>
        <v>2841.8</v>
      </c>
      <c r="K560" s="18">
        <f>MAX(K559,'All Trades'!S559)</f>
        <v>110224.95999999961</v>
      </c>
      <c r="L560" s="18">
        <f>'All Trades'!S559</f>
        <v>109005.5599999996</v>
      </c>
      <c r="M560" s="18">
        <f>MAX(0,K560-(L560+'All Trades'!Q560))</f>
        <v>2835.6000000000058</v>
      </c>
    </row>
    <row r="561" spans="1:13" x14ac:dyDescent="0.25">
      <c r="A561" s="11">
        <f>'All Trades'!A561</f>
        <v>555</v>
      </c>
      <c r="B561" s="29">
        <f>YEAR('All Trades'!B561)</f>
        <v>2024</v>
      </c>
      <c r="C561" s="24">
        <f>DATE(YEAR('All Trades'!B561),MONTH('All Trades'!B561),1)</f>
        <v>45352</v>
      </c>
      <c r="D561" s="18">
        <f>'All Trades'!O561</f>
        <v>493.56</v>
      </c>
      <c r="E561" s="18">
        <f t="shared" si="50"/>
        <v>1998.9199999999978</v>
      </c>
      <c r="F561" s="18">
        <f t="shared" si="51"/>
        <v>4347.159999999998</v>
      </c>
      <c r="G561" s="18">
        <f t="shared" si="48"/>
        <v>2348.2400000000002</v>
      </c>
      <c r="H561" s="18">
        <f t="shared" si="52"/>
        <v>-404.52000000000038</v>
      </c>
      <c r="I561" s="18">
        <f t="shared" si="53"/>
        <v>1943.7199999999998</v>
      </c>
      <c r="J561" s="18">
        <f t="shared" si="49"/>
        <v>2348.2400000000002</v>
      </c>
      <c r="K561" s="18">
        <f>MAX(K560,'All Trades'!S560)</f>
        <v>110224.95999999961</v>
      </c>
      <c r="L561" s="18">
        <f>'All Trades'!S560</f>
        <v>107383.15999999961</v>
      </c>
      <c r="M561" s="18">
        <f>MAX(0,K561-(L561+'All Trades'!Q561))</f>
        <v>3106.5200000000041</v>
      </c>
    </row>
    <row r="562" spans="1:13" x14ac:dyDescent="0.25">
      <c r="A562" s="11">
        <f>'All Trades'!A562</f>
        <v>556</v>
      </c>
      <c r="B562" s="29">
        <f>YEAR('All Trades'!B562)</f>
        <v>2024</v>
      </c>
      <c r="C562" s="24">
        <f>DATE(YEAR('All Trades'!B562),MONTH('All Trades'!B562),1)</f>
        <v>45383</v>
      </c>
      <c r="D562" s="18">
        <f>'All Trades'!O562</f>
        <v>889.56</v>
      </c>
      <c r="E562" s="18">
        <f t="shared" si="50"/>
        <v>2888.4799999999977</v>
      </c>
      <c r="F562" s="18">
        <f t="shared" si="51"/>
        <v>4347.159999999998</v>
      </c>
      <c r="G562" s="18">
        <f t="shared" si="48"/>
        <v>1458.6800000000003</v>
      </c>
      <c r="H562" s="18">
        <f t="shared" si="52"/>
        <v>889.56</v>
      </c>
      <c r="I562" s="18">
        <f t="shared" si="53"/>
        <v>889.56</v>
      </c>
      <c r="J562" s="18">
        <f t="shared" si="49"/>
        <v>0</v>
      </c>
      <c r="K562" s="18">
        <f>MAX(K561,'All Trades'!S561)</f>
        <v>110224.95999999961</v>
      </c>
      <c r="L562" s="18">
        <f>'All Trades'!S561</f>
        <v>107876.71999999961</v>
      </c>
      <c r="M562" s="18">
        <f>MAX(0,K562-(L562+'All Trades'!Q562))</f>
        <v>2393.9600000000064</v>
      </c>
    </row>
    <row r="563" spans="1:13" x14ac:dyDescent="0.25">
      <c r="A563" s="11">
        <f>'All Trades'!A563</f>
        <v>557</v>
      </c>
      <c r="B563" s="29">
        <f>YEAR('All Trades'!B563)</f>
        <v>2024</v>
      </c>
      <c r="C563" s="24">
        <f>DATE(YEAR('All Trades'!B563),MONTH('All Trades'!B563),1)</f>
        <v>45383</v>
      </c>
      <c r="D563" s="18">
        <f>'All Trades'!O563</f>
        <v>240.52</v>
      </c>
      <c r="E563" s="18">
        <f t="shared" si="50"/>
        <v>3128.9999999999977</v>
      </c>
      <c r="F563" s="18">
        <f t="shared" si="51"/>
        <v>4347.159999999998</v>
      </c>
      <c r="G563" s="18">
        <f t="shared" si="48"/>
        <v>1218.1600000000003</v>
      </c>
      <c r="H563" s="18">
        <f t="shared" si="52"/>
        <v>1130.08</v>
      </c>
      <c r="I563" s="18">
        <f t="shared" si="53"/>
        <v>1130.08</v>
      </c>
      <c r="J563" s="18">
        <f t="shared" si="49"/>
        <v>0</v>
      </c>
      <c r="K563" s="18">
        <f>MAX(K562,'All Trades'!S562)</f>
        <v>110224.95999999961</v>
      </c>
      <c r="L563" s="18">
        <f>'All Trades'!S562</f>
        <v>108766.27999999961</v>
      </c>
      <c r="M563" s="18">
        <f>MAX(0,K563-(L563+'All Trades'!Q563))</f>
        <v>1685.9200000000128</v>
      </c>
    </row>
    <row r="564" spans="1:13" x14ac:dyDescent="0.25">
      <c r="A564" s="11">
        <f>'All Trades'!A564</f>
        <v>558</v>
      </c>
      <c r="B564" s="29">
        <f>YEAR('All Trades'!B564)</f>
        <v>2024</v>
      </c>
      <c r="C564" s="24">
        <f>DATE(YEAR('All Trades'!B564),MONTH('All Trades'!B564),1)</f>
        <v>45383</v>
      </c>
      <c r="D564" s="18">
        <f>'All Trades'!O564</f>
        <v>976.56</v>
      </c>
      <c r="E564" s="18">
        <f t="shared" si="50"/>
        <v>4105.5599999999977</v>
      </c>
      <c r="F564" s="18">
        <f t="shared" si="51"/>
        <v>4347.159999999998</v>
      </c>
      <c r="G564" s="18">
        <f t="shared" si="48"/>
        <v>241.60000000000036</v>
      </c>
      <c r="H564" s="18">
        <f t="shared" si="52"/>
        <v>2106.64</v>
      </c>
      <c r="I564" s="18">
        <f t="shared" si="53"/>
        <v>2106.64</v>
      </c>
      <c r="J564" s="18">
        <f t="shared" si="49"/>
        <v>0</v>
      </c>
      <c r="K564" s="18">
        <f>MAX(K563,'All Trades'!S563)</f>
        <v>110224.95999999961</v>
      </c>
      <c r="L564" s="18">
        <f>'All Trades'!S563</f>
        <v>109006.79999999961</v>
      </c>
      <c r="M564" s="18">
        <f>MAX(0,K564-(L564+'All Trades'!Q564))</f>
        <v>1380.8800000000047</v>
      </c>
    </row>
    <row r="565" spans="1:13" x14ac:dyDescent="0.25">
      <c r="A565" s="11">
        <f>'All Trades'!A565</f>
        <v>559</v>
      </c>
      <c r="B565" s="29">
        <f>YEAR('All Trades'!B565)</f>
        <v>2024</v>
      </c>
      <c r="C565" s="24">
        <f>DATE(YEAR('All Trades'!B565),MONTH('All Trades'!B565),1)</f>
        <v>45383</v>
      </c>
      <c r="D565" s="18">
        <f>'All Trades'!O565</f>
        <v>667.56</v>
      </c>
      <c r="E565" s="18">
        <f t="shared" si="50"/>
        <v>4773.1199999999972</v>
      </c>
      <c r="F565" s="18">
        <f t="shared" si="51"/>
        <v>4773.1199999999972</v>
      </c>
      <c r="G565" s="18">
        <f t="shared" si="48"/>
        <v>0</v>
      </c>
      <c r="H565" s="18">
        <f t="shared" si="52"/>
        <v>2774.2</v>
      </c>
      <c r="I565" s="18">
        <f t="shared" si="53"/>
        <v>2774.2</v>
      </c>
      <c r="J565" s="18">
        <f t="shared" si="49"/>
        <v>0</v>
      </c>
      <c r="K565" s="18">
        <f>MAX(K564,'All Trades'!S564)</f>
        <v>110224.95999999961</v>
      </c>
      <c r="L565" s="18">
        <f>'All Trades'!S564</f>
        <v>109983.35999999961</v>
      </c>
      <c r="M565" s="18">
        <f>MAX(0,K565-(L565+'All Trades'!Q565))</f>
        <v>365.32000000000698</v>
      </c>
    </row>
    <row r="566" spans="1:13" x14ac:dyDescent="0.25">
      <c r="A566" s="11">
        <f>'All Trades'!A566</f>
        <v>560</v>
      </c>
      <c r="B566" s="29">
        <f>YEAR('All Trades'!B566)</f>
        <v>2024</v>
      </c>
      <c r="C566" s="24">
        <f>DATE(YEAR('All Trades'!B566),MONTH('All Trades'!B566),1)</f>
        <v>45383</v>
      </c>
      <c r="D566" s="18">
        <f>'All Trades'!O566</f>
        <v>1162.56</v>
      </c>
      <c r="E566" s="18">
        <f t="shared" si="50"/>
        <v>5935.6799999999967</v>
      </c>
      <c r="F566" s="18">
        <f t="shared" si="51"/>
        <v>5935.6799999999967</v>
      </c>
      <c r="G566" s="18">
        <f t="shared" si="48"/>
        <v>0</v>
      </c>
      <c r="H566" s="18">
        <f t="shared" si="52"/>
        <v>3936.7599999999998</v>
      </c>
      <c r="I566" s="18">
        <f t="shared" si="53"/>
        <v>3936.7599999999998</v>
      </c>
      <c r="J566" s="18">
        <f t="shared" si="49"/>
        <v>0</v>
      </c>
      <c r="K566" s="18">
        <f>MAX(K565,'All Trades'!S565)</f>
        <v>110650.91999999961</v>
      </c>
      <c r="L566" s="18">
        <f>'All Trades'!S565</f>
        <v>110650.91999999961</v>
      </c>
      <c r="M566" s="18">
        <f>MAX(0,K566-(L566+'All Trades'!Q566))</f>
        <v>729.72000000000116</v>
      </c>
    </row>
    <row r="567" spans="1:13" x14ac:dyDescent="0.25">
      <c r="A567" s="11">
        <f>'All Trades'!A567</f>
        <v>561</v>
      </c>
      <c r="B567" s="29">
        <f>YEAR('All Trades'!B567)</f>
        <v>2024</v>
      </c>
      <c r="C567" s="24">
        <f>DATE(YEAR('All Trades'!B567),MONTH('All Trades'!B567),1)</f>
        <v>45383</v>
      </c>
      <c r="D567" s="18">
        <f>'All Trades'!O567</f>
        <v>898.56</v>
      </c>
      <c r="E567" s="18">
        <f t="shared" si="50"/>
        <v>6834.2399999999961</v>
      </c>
      <c r="F567" s="18">
        <f t="shared" si="51"/>
        <v>6834.2399999999961</v>
      </c>
      <c r="G567" s="18">
        <f t="shared" si="48"/>
        <v>0</v>
      </c>
      <c r="H567" s="18">
        <f t="shared" si="52"/>
        <v>4835.32</v>
      </c>
      <c r="I567" s="18">
        <f t="shared" si="53"/>
        <v>4835.32</v>
      </c>
      <c r="J567" s="18">
        <f t="shared" si="49"/>
        <v>0</v>
      </c>
      <c r="K567" s="18">
        <f>MAX(K566,'All Trades'!S566)</f>
        <v>111813.4799999996</v>
      </c>
      <c r="L567" s="18">
        <f>'All Trades'!S566</f>
        <v>111813.4799999996</v>
      </c>
      <c r="M567" s="18">
        <f>MAX(0,K567-(L567+'All Trades'!Q567))</f>
        <v>408.72000000000116</v>
      </c>
    </row>
    <row r="568" spans="1:13" x14ac:dyDescent="0.25">
      <c r="A568" s="11">
        <f>'All Trades'!A568</f>
        <v>562</v>
      </c>
      <c r="B568" s="29">
        <f>YEAR('All Trades'!B568)</f>
        <v>2024</v>
      </c>
      <c r="C568" s="24">
        <f>DATE(YEAR('All Trades'!B568),MONTH('All Trades'!B568),1)</f>
        <v>45383</v>
      </c>
      <c r="D568" s="18">
        <f>'All Trades'!O568</f>
        <v>343.04</v>
      </c>
      <c r="E568" s="18">
        <f t="shared" si="50"/>
        <v>7177.2799999999961</v>
      </c>
      <c r="F568" s="18">
        <f t="shared" si="51"/>
        <v>7177.2799999999961</v>
      </c>
      <c r="G568" s="18">
        <f t="shared" si="48"/>
        <v>0</v>
      </c>
      <c r="H568" s="18">
        <f t="shared" si="52"/>
        <v>5178.3599999999997</v>
      </c>
      <c r="I568" s="18">
        <f t="shared" si="53"/>
        <v>5178.3599999999997</v>
      </c>
      <c r="J568" s="18">
        <f t="shared" si="49"/>
        <v>0</v>
      </c>
      <c r="K568" s="18">
        <f>MAX(K567,'All Trades'!S567)</f>
        <v>112712.0399999996</v>
      </c>
      <c r="L568" s="18">
        <f>'All Trades'!S567</f>
        <v>112712.0399999996</v>
      </c>
      <c r="M568" s="18">
        <f>MAX(0,K568-(L568+'All Trades'!Q568))</f>
        <v>208.47999999999593</v>
      </c>
    </row>
    <row r="569" spans="1:13" x14ac:dyDescent="0.25">
      <c r="A569" s="11">
        <f>'All Trades'!A569</f>
        <v>563</v>
      </c>
      <c r="B569" s="29">
        <f>YEAR('All Trades'!B569)</f>
        <v>2024</v>
      </c>
      <c r="C569" s="24">
        <f>DATE(YEAR('All Trades'!B569),MONTH('All Trades'!B569),1)</f>
        <v>45383</v>
      </c>
      <c r="D569" s="18">
        <f>'All Trades'!O569</f>
        <v>67.56</v>
      </c>
      <c r="E569" s="18">
        <f t="shared" si="50"/>
        <v>7244.8399999999965</v>
      </c>
      <c r="F569" s="18">
        <f t="shared" si="51"/>
        <v>7244.8399999999965</v>
      </c>
      <c r="G569" s="18">
        <f t="shared" si="48"/>
        <v>0</v>
      </c>
      <c r="H569" s="18">
        <f t="shared" si="52"/>
        <v>5245.92</v>
      </c>
      <c r="I569" s="18">
        <f t="shared" si="53"/>
        <v>5245.92</v>
      </c>
      <c r="J569" s="18">
        <f t="shared" si="49"/>
        <v>0</v>
      </c>
      <c r="K569" s="18">
        <f>MAX(K568,'All Trades'!S568)</f>
        <v>113055.07999999959</v>
      </c>
      <c r="L569" s="18">
        <f>'All Trades'!S568</f>
        <v>113055.07999999959</v>
      </c>
      <c r="M569" s="18">
        <f>MAX(0,K569-(L569+'All Trades'!Q569))</f>
        <v>291.72000000000116</v>
      </c>
    </row>
    <row r="570" spans="1:13" x14ac:dyDescent="0.25">
      <c r="A570" s="11">
        <f>'All Trades'!A570</f>
        <v>564</v>
      </c>
      <c r="B570" s="29">
        <f>YEAR('All Trades'!B570)</f>
        <v>2024</v>
      </c>
      <c r="C570" s="24">
        <f>DATE(YEAR('All Trades'!B570),MONTH('All Trades'!B570),1)</f>
        <v>45383</v>
      </c>
      <c r="D570" s="18">
        <f>'All Trades'!O570</f>
        <v>-721.44</v>
      </c>
      <c r="E570" s="18">
        <f t="shared" si="50"/>
        <v>6523.399999999996</v>
      </c>
      <c r="F570" s="18">
        <f t="shared" si="51"/>
        <v>7244.8399999999965</v>
      </c>
      <c r="G570" s="18">
        <f t="shared" si="48"/>
        <v>721.44000000000051</v>
      </c>
      <c r="H570" s="18">
        <f t="shared" si="52"/>
        <v>4524.4799999999996</v>
      </c>
      <c r="I570" s="18">
        <f t="shared" si="53"/>
        <v>5245.92</v>
      </c>
      <c r="J570" s="18">
        <f t="shared" si="49"/>
        <v>721.44000000000051</v>
      </c>
      <c r="K570" s="18">
        <f>MAX(K569,'All Trades'!S569)</f>
        <v>113122.63999999959</v>
      </c>
      <c r="L570" s="18">
        <f>'All Trades'!S569</f>
        <v>113122.63999999959</v>
      </c>
      <c r="M570" s="18">
        <f>MAX(0,K570-(L570+'All Trades'!Q570))</f>
        <v>717.72000000000116</v>
      </c>
    </row>
    <row r="571" spans="1:13" x14ac:dyDescent="0.25">
      <c r="A571" s="11">
        <f>'All Trades'!A571</f>
        <v>565</v>
      </c>
      <c r="B571" s="29">
        <f>YEAR('All Trades'!B571)</f>
        <v>2024</v>
      </c>
      <c r="C571" s="24">
        <f>DATE(YEAR('All Trades'!B571),MONTH('All Trades'!B571),1)</f>
        <v>45413</v>
      </c>
      <c r="D571" s="18">
        <f>'All Trades'!O571</f>
        <v>1487.6</v>
      </c>
      <c r="E571" s="18">
        <f t="shared" si="50"/>
        <v>8010.9999999999964</v>
      </c>
      <c r="F571" s="18">
        <f t="shared" si="51"/>
        <v>8010.9999999999964</v>
      </c>
      <c r="G571" s="18">
        <f t="shared" si="48"/>
        <v>0</v>
      </c>
      <c r="H571" s="18">
        <f t="shared" si="52"/>
        <v>1487.6</v>
      </c>
      <c r="I571" s="18">
        <f t="shared" si="53"/>
        <v>1487.6</v>
      </c>
      <c r="J571" s="18">
        <f t="shared" si="49"/>
        <v>0</v>
      </c>
      <c r="K571" s="18">
        <f>MAX(K570,'All Trades'!S570)</f>
        <v>113122.63999999959</v>
      </c>
      <c r="L571" s="18">
        <f>'All Trades'!S570</f>
        <v>112401.19999999959</v>
      </c>
      <c r="M571" s="18">
        <f>MAX(0,K571-(L571+'All Trades'!Q571))</f>
        <v>1582.6399999999994</v>
      </c>
    </row>
    <row r="572" spans="1:13" x14ac:dyDescent="0.25">
      <c r="A572" s="11">
        <f>'All Trades'!A572</f>
        <v>566</v>
      </c>
      <c r="B572" s="29">
        <f>YEAR('All Trades'!B572)</f>
        <v>2024</v>
      </c>
      <c r="C572" s="24">
        <f>DATE(YEAR('All Trades'!B572),MONTH('All Trades'!B572),1)</f>
        <v>45413</v>
      </c>
      <c r="D572" s="18">
        <f>'All Trades'!O572</f>
        <v>856.56</v>
      </c>
      <c r="E572" s="18">
        <f t="shared" si="50"/>
        <v>8867.5599999999959</v>
      </c>
      <c r="F572" s="18">
        <f t="shared" si="51"/>
        <v>8867.5599999999959</v>
      </c>
      <c r="G572" s="18">
        <f t="shared" si="48"/>
        <v>0</v>
      </c>
      <c r="H572" s="18">
        <f t="shared" si="52"/>
        <v>2344.16</v>
      </c>
      <c r="I572" s="18">
        <f t="shared" si="53"/>
        <v>2344.16</v>
      </c>
      <c r="J572" s="18">
        <f t="shared" si="49"/>
        <v>0</v>
      </c>
      <c r="K572" s="18">
        <f>MAX(K571,'All Trades'!S571)</f>
        <v>113888.7999999996</v>
      </c>
      <c r="L572" s="18">
        <f>'All Trades'!S571</f>
        <v>113888.7999999996</v>
      </c>
      <c r="M572" s="18">
        <f>MAX(0,K572-(L572+'All Trades'!Q572))</f>
        <v>33.720000000001164</v>
      </c>
    </row>
    <row r="573" spans="1:13" x14ac:dyDescent="0.25">
      <c r="A573" s="11">
        <f>'All Trades'!A573</f>
        <v>567</v>
      </c>
      <c r="B573" s="29">
        <f>YEAR('All Trades'!B573)</f>
        <v>2024</v>
      </c>
      <c r="C573" s="24">
        <f>DATE(YEAR('All Trades'!B573),MONTH('All Trades'!B573),1)</f>
        <v>45413</v>
      </c>
      <c r="D573" s="18">
        <f>'All Trades'!O573</f>
        <v>22.56</v>
      </c>
      <c r="E573" s="18">
        <f t="shared" si="50"/>
        <v>8890.1199999999953</v>
      </c>
      <c r="F573" s="18">
        <f t="shared" si="51"/>
        <v>8890.1199999999953</v>
      </c>
      <c r="G573" s="18">
        <f t="shared" si="48"/>
        <v>0</v>
      </c>
      <c r="H573" s="18">
        <f t="shared" si="52"/>
        <v>2366.7199999999998</v>
      </c>
      <c r="I573" s="18">
        <f t="shared" si="53"/>
        <v>2366.7199999999998</v>
      </c>
      <c r="J573" s="18">
        <f t="shared" si="49"/>
        <v>0</v>
      </c>
      <c r="K573" s="18">
        <f>MAX(K572,'All Trades'!S572)</f>
        <v>114745.35999999959</v>
      </c>
      <c r="L573" s="18">
        <f>'All Trades'!S572</f>
        <v>114745.35999999959</v>
      </c>
      <c r="M573" s="18">
        <f>MAX(0,K573-(L573+'All Trades'!Q573))</f>
        <v>351.72000000000116</v>
      </c>
    </row>
    <row r="574" spans="1:13" x14ac:dyDescent="0.25">
      <c r="A574" s="11">
        <f>'All Trades'!A574</f>
        <v>568</v>
      </c>
      <c r="B574" s="29">
        <f>YEAR('All Trades'!B574)</f>
        <v>2024</v>
      </c>
      <c r="C574" s="24">
        <f>DATE(YEAR('All Trades'!B574),MONTH('All Trades'!B574),1)</f>
        <v>45413</v>
      </c>
      <c r="D574" s="18">
        <f>'All Trades'!O574</f>
        <v>223.56</v>
      </c>
      <c r="E574" s="18">
        <f t="shared" si="50"/>
        <v>9113.6799999999948</v>
      </c>
      <c r="F574" s="18">
        <f t="shared" si="51"/>
        <v>9113.6799999999948</v>
      </c>
      <c r="G574" s="18">
        <f t="shared" si="48"/>
        <v>0</v>
      </c>
      <c r="H574" s="18">
        <f t="shared" si="52"/>
        <v>2590.2799999999997</v>
      </c>
      <c r="I574" s="18">
        <f t="shared" si="53"/>
        <v>2590.2799999999997</v>
      </c>
      <c r="J574" s="18">
        <f t="shared" si="49"/>
        <v>0</v>
      </c>
      <c r="K574" s="18">
        <f>MAX(K573,'All Trades'!S573)</f>
        <v>114767.91999999959</v>
      </c>
      <c r="L574" s="18">
        <f>'All Trades'!S573</f>
        <v>114767.91999999959</v>
      </c>
      <c r="M574" s="18">
        <f>MAX(0,K574-(L574+'All Trades'!Q574))</f>
        <v>18.720000000001164</v>
      </c>
    </row>
    <row r="575" spans="1:13" x14ac:dyDescent="0.25">
      <c r="A575" s="11">
        <f>'All Trades'!A575</f>
        <v>569</v>
      </c>
      <c r="B575" s="29">
        <f>YEAR('All Trades'!B575)</f>
        <v>2024</v>
      </c>
      <c r="C575" s="24">
        <f>DATE(YEAR('All Trades'!B575),MONTH('All Trades'!B575),1)</f>
        <v>45413</v>
      </c>
      <c r="D575" s="18">
        <f>'All Trades'!O575</f>
        <v>-973.44</v>
      </c>
      <c r="E575" s="18">
        <f t="shared" si="50"/>
        <v>8140.2399999999943</v>
      </c>
      <c r="F575" s="18">
        <f t="shared" si="51"/>
        <v>9113.6799999999948</v>
      </c>
      <c r="G575" s="18">
        <f t="shared" si="48"/>
        <v>973.44000000000051</v>
      </c>
      <c r="H575" s="18">
        <f t="shared" si="52"/>
        <v>1616.8399999999997</v>
      </c>
      <c r="I575" s="18">
        <f t="shared" si="53"/>
        <v>2590.2799999999997</v>
      </c>
      <c r="J575" s="18">
        <f t="shared" si="49"/>
        <v>973.44</v>
      </c>
      <c r="K575" s="18">
        <f>MAX(K574,'All Trades'!S574)</f>
        <v>114991.47999999959</v>
      </c>
      <c r="L575" s="18">
        <f>'All Trades'!S574</f>
        <v>114991.47999999959</v>
      </c>
      <c r="M575" s="18">
        <f>MAX(0,K575-(L575+'All Trades'!Q575))</f>
        <v>969.72000000000116</v>
      </c>
    </row>
    <row r="576" spans="1:13" x14ac:dyDescent="0.25">
      <c r="A576" s="11">
        <f>'All Trades'!A576</f>
        <v>570</v>
      </c>
      <c r="B576" s="29">
        <f>YEAR('All Trades'!B576)</f>
        <v>2024</v>
      </c>
      <c r="C576" s="24">
        <f>DATE(YEAR('All Trades'!B576),MONTH('All Trades'!B576),1)</f>
        <v>45413</v>
      </c>
      <c r="D576" s="18">
        <f>'All Trades'!O576</f>
        <v>331.52</v>
      </c>
      <c r="E576" s="18">
        <f t="shared" si="50"/>
        <v>8471.7599999999948</v>
      </c>
      <c r="F576" s="18">
        <f t="shared" si="51"/>
        <v>9113.6799999999948</v>
      </c>
      <c r="G576" s="18">
        <f t="shared" si="48"/>
        <v>641.92000000000007</v>
      </c>
      <c r="H576" s="18">
        <f t="shared" si="52"/>
        <v>1948.3599999999997</v>
      </c>
      <c r="I576" s="18">
        <f t="shared" si="53"/>
        <v>2590.2799999999997</v>
      </c>
      <c r="J576" s="18">
        <f t="shared" si="49"/>
        <v>641.92000000000007</v>
      </c>
      <c r="K576" s="18">
        <f>MAX(K575,'All Trades'!S575)</f>
        <v>114991.47999999959</v>
      </c>
      <c r="L576" s="18">
        <f>'All Trades'!S575</f>
        <v>114018.03999999959</v>
      </c>
      <c r="M576" s="18">
        <f>MAX(0,K576-(L576+'All Trades'!Q576))</f>
        <v>1121.6800000000076</v>
      </c>
    </row>
    <row r="577" spans="1:13" x14ac:dyDescent="0.25">
      <c r="A577" s="11">
        <f>'All Trades'!A577</f>
        <v>571</v>
      </c>
      <c r="B577" s="29">
        <f>YEAR('All Trades'!B577)</f>
        <v>2024</v>
      </c>
      <c r="C577" s="24">
        <f>DATE(YEAR('All Trades'!B577),MONTH('All Trades'!B577),1)</f>
        <v>45413</v>
      </c>
      <c r="D577" s="18">
        <f>'All Trades'!O577</f>
        <v>-1.44</v>
      </c>
      <c r="E577" s="18">
        <f t="shared" si="50"/>
        <v>8470.3199999999943</v>
      </c>
      <c r="F577" s="18">
        <f t="shared" si="51"/>
        <v>9113.6799999999948</v>
      </c>
      <c r="G577" s="18">
        <f t="shared" si="48"/>
        <v>643.36000000000058</v>
      </c>
      <c r="H577" s="18">
        <f t="shared" si="52"/>
        <v>1946.9199999999996</v>
      </c>
      <c r="I577" s="18">
        <f t="shared" si="53"/>
        <v>2590.2799999999997</v>
      </c>
      <c r="J577" s="18">
        <f t="shared" si="49"/>
        <v>643.36000000000013</v>
      </c>
      <c r="K577" s="18">
        <f>MAX(K576,'All Trades'!S576)</f>
        <v>114991.47999999959</v>
      </c>
      <c r="L577" s="18">
        <f>'All Trades'!S576</f>
        <v>114349.55999999959</v>
      </c>
      <c r="M577" s="18">
        <f>MAX(0,K577-(L577+'All Trades'!Q577))</f>
        <v>696.63999999999942</v>
      </c>
    </row>
    <row r="578" spans="1:13" x14ac:dyDescent="0.25">
      <c r="A578" s="11">
        <f>'All Trades'!A578</f>
        <v>572</v>
      </c>
      <c r="B578" s="29">
        <f>YEAR('All Trades'!B578)</f>
        <v>2024</v>
      </c>
      <c r="C578" s="24">
        <f>DATE(YEAR('All Trades'!B578),MONTH('All Trades'!B578),1)</f>
        <v>45413</v>
      </c>
      <c r="D578" s="18">
        <f>'All Trades'!O578</f>
        <v>1452.6</v>
      </c>
      <c r="E578" s="18">
        <f t="shared" si="50"/>
        <v>9922.9199999999946</v>
      </c>
      <c r="F578" s="18">
        <f t="shared" si="51"/>
        <v>9922.9199999999946</v>
      </c>
      <c r="G578" s="18">
        <f t="shared" si="48"/>
        <v>0</v>
      </c>
      <c r="H578" s="18">
        <f t="shared" si="52"/>
        <v>3399.5199999999995</v>
      </c>
      <c r="I578" s="18">
        <f t="shared" si="53"/>
        <v>3399.5199999999995</v>
      </c>
      <c r="J578" s="18">
        <f t="shared" si="49"/>
        <v>0</v>
      </c>
      <c r="K578" s="18">
        <f>MAX(K577,'All Trades'!S577)</f>
        <v>114991.47999999959</v>
      </c>
      <c r="L578" s="18">
        <f>'All Trades'!S577</f>
        <v>114348.11999999959</v>
      </c>
      <c r="M578" s="18">
        <f>MAX(0,K578-(L578+'All Trades'!Q578))</f>
        <v>829.55999999999767</v>
      </c>
    </row>
    <row r="579" spans="1:13" x14ac:dyDescent="0.25">
      <c r="A579" s="11">
        <f>'All Trades'!A579</f>
        <v>573</v>
      </c>
      <c r="B579" s="29">
        <f>YEAR('All Trades'!B579)</f>
        <v>2024</v>
      </c>
      <c r="C579" s="24">
        <f>DATE(YEAR('All Trades'!B579),MONTH('All Trades'!B579),1)</f>
        <v>45413</v>
      </c>
      <c r="D579" s="18">
        <f>'All Trades'!O579</f>
        <v>286.52</v>
      </c>
      <c r="E579" s="18">
        <f t="shared" si="50"/>
        <v>10209.439999999995</v>
      </c>
      <c r="F579" s="18">
        <f t="shared" si="51"/>
        <v>10209.439999999995</v>
      </c>
      <c r="G579" s="18">
        <f t="shared" si="48"/>
        <v>0</v>
      </c>
      <c r="H579" s="18">
        <f t="shared" si="52"/>
        <v>3686.0399999999995</v>
      </c>
      <c r="I579" s="18">
        <f t="shared" si="53"/>
        <v>3686.0399999999995</v>
      </c>
      <c r="J579" s="18">
        <f t="shared" si="49"/>
        <v>0</v>
      </c>
      <c r="K579" s="18">
        <f>MAX(K578,'All Trades'!S578)</f>
        <v>115800.71999999959</v>
      </c>
      <c r="L579" s="18">
        <f>'All Trades'!S578</f>
        <v>115800.71999999959</v>
      </c>
      <c r="M579" s="18">
        <f>MAX(0,K579-(L579+'All Trades'!Q579))</f>
        <v>146.24000000000524</v>
      </c>
    </row>
    <row r="580" spans="1:13" x14ac:dyDescent="0.25">
      <c r="A580" s="11">
        <f>'All Trades'!A580</f>
        <v>574</v>
      </c>
      <c r="B580" s="29">
        <f>YEAR('All Trades'!B580)</f>
        <v>2024</v>
      </c>
      <c r="C580" s="24">
        <f>DATE(YEAR('All Trades'!B580),MONTH('All Trades'!B580),1)</f>
        <v>45444</v>
      </c>
      <c r="D580" s="18">
        <f>'All Trades'!O580</f>
        <v>2992.6</v>
      </c>
      <c r="E580" s="18">
        <f t="shared" si="50"/>
        <v>13202.039999999995</v>
      </c>
      <c r="F580" s="18">
        <f t="shared" si="51"/>
        <v>13202.039999999995</v>
      </c>
      <c r="G580" s="18">
        <f t="shared" si="48"/>
        <v>0</v>
      </c>
      <c r="H580" s="18">
        <f t="shared" si="52"/>
        <v>2992.6</v>
      </c>
      <c r="I580" s="18">
        <f t="shared" si="53"/>
        <v>2992.6</v>
      </c>
      <c r="J580" s="18">
        <f t="shared" si="49"/>
        <v>0</v>
      </c>
      <c r="K580" s="18">
        <f>MAX(K579,'All Trades'!S579)</f>
        <v>116087.2399999996</v>
      </c>
      <c r="L580" s="18">
        <f>'All Trades'!S579</f>
        <v>116087.2399999996</v>
      </c>
      <c r="M580" s="18">
        <f>MAX(0,K580-(L580+'All Trades'!Q580))</f>
        <v>1151.1999999999971</v>
      </c>
    </row>
    <row r="581" spans="1:13" x14ac:dyDescent="0.25">
      <c r="A581" s="11">
        <f>'All Trades'!A581</f>
        <v>575</v>
      </c>
      <c r="B581" s="29">
        <f>YEAR('All Trades'!B581)</f>
        <v>2024</v>
      </c>
      <c r="C581" s="24">
        <f>DATE(YEAR('All Trades'!B581),MONTH('All Trades'!B581),1)</f>
        <v>45444</v>
      </c>
      <c r="D581" s="18">
        <f>'All Trades'!O581</f>
        <v>323.04000000000002</v>
      </c>
      <c r="E581" s="18">
        <f t="shared" si="50"/>
        <v>13525.079999999996</v>
      </c>
      <c r="F581" s="18">
        <f t="shared" si="51"/>
        <v>13525.079999999996</v>
      </c>
      <c r="G581" s="18">
        <f t="shared" si="48"/>
        <v>0</v>
      </c>
      <c r="H581" s="18">
        <f t="shared" si="52"/>
        <v>3315.64</v>
      </c>
      <c r="I581" s="18">
        <f t="shared" si="53"/>
        <v>3315.64</v>
      </c>
      <c r="J581" s="18">
        <f t="shared" si="49"/>
        <v>0</v>
      </c>
      <c r="K581" s="18">
        <f>MAX(K580,'All Trades'!S580)</f>
        <v>119079.8399999996</v>
      </c>
      <c r="L581" s="18">
        <f>'All Trades'!S580</f>
        <v>119079.8399999996</v>
      </c>
      <c r="M581" s="18">
        <f>MAX(0,K581-(L581+'All Trades'!Q581))</f>
        <v>280.47999999999593</v>
      </c>
    </row>
    <row r="582" spans="1:13" x14ac:dyDescent="0.25">
      <c r="A582" s="11">
        <f>'All Trades'!A582</f>
        <v>576</v>
      </c>
      <c r="B582" s="29">
        <f>YEAR('All Trades'!B582)</f>
        <v>2024</v>
      </c>
      <c r="C582" s="24">
        <f>DATE(YEAR('All Trades'!B582),MONTH('All Trades'!B582),1)</f>
        <v>45444</v>
      </c>
      <c r="D582" s="18">
        <f>'All Trades'!O582</f>
        <v>277.56</v>
      </c>
      <c r="E582" s="18">
        <f t="shared" si="50"/>
        <v>13802.639999999996</v>
      </c>
      <c r="F582" s="18">
        <f t="shared" si="51"/>
        <v>13802.639999999996</v>
      </c>
      <c r="G582" s="18">
        <f t="shared" si="48"/>
        <v>0</v>
      </c>
      <c r="H582" s="18">
        <f t="shared" si="52"/>
        <v>3593.2</v>
      </c>
      <c r="I582" s="18">
        <f t="shared" si="53"/>
        <v>3593.2</v>
      </c>
      <c r="J582" s="18">
        <f t="shared" si="49"/>
        <v>0</v>
      </c>
      <c r="K582" s="18">
        <f>MAX(K581,'All Trades'!S581)</f>
        <v>119402.8799999996</v>
      </c>
      <c r="L582" s="18">
        <f>'All Trades'!S581</f>
        <v>119402.8799999996</v>
      </c>
      <c r="M582" s="18">
        <f>MAX(0,K582-(L582+'All Trades'!Q582))</f>
        <v>39.720000000001164</v>
      </c>
    </row>
    <row r="583" spans="1:13" x14ac:dyDescent="0.25">
      <c r="A583" s="11">
        <f>'All Trades'!A583</f>
        <v>577</v>
      </c>
      <c r="B583" s="29">
        <f>YEAR('All Trades'!B583)</f>
        <v>2024</v>
      </c>
      <c r="C583" s="24">
        <f>DATE(YEAR('All Trades'!B583),MONTH('All Trades'!B583),1)</f>
        <v>45444</v>
      </c>
      <c r="D583" s="18">
        <f>'All Trades'!O583</f>
        <v>-977.4</v>
      </c>
      <c r="E583" s="18">
        <f t="shared" si="50"/>
        <v>12825.239999999996</v>
      </c>
      <c r="F583" s="18">
        <f t="shared" si="51"/>
        <v>13802.639999999996</v>
      </c>
      <c r="G583" s="18">
        <f t="shared" ref="G583:G646" si="54">F583-E583</f>
        <v>977.39999999999964</v>
      </c>
      <c r="H583" s="18">
        <f t="shared" si="52"/>
        <v>2615.7999999999997</v>
      </c>
      <c r="I583" s="18">
        <f t="shared" si="53"/>
        <v>3593.2</v>
      </c>
      <c r="J583" s="18">
        <f t="shared" ref="J583:J646" si="55">I583-H583</f>
        <v>977.40000000000009</v>
      </c>
      <c r="K583" s="18">
        <f>MAX(K582,'All Trades'!S582)</f>
        <v>119680.43999999959</v>
      </c>
      <c r="L583" s="18">
        <f>'All Trades'!S582</f>
        <v>119680.43999999959</v>
      </c>
      <c r="M583" s="18">
        <f>MAX(0,K583-(L583+'All Trades'!Q583))</f>
        <v>971.19999999999709</v>
      </c>
    </row>
    <row r="584" spans="1:13" x14ac:dyDescent="0.25">
      <c r="A584" s="11">
        <f>'All Trades'!A584</f>
        <v>578</v>
      </c>
      <c r="B584" s="29">
        <f>YEAR('All Trades'!B584)</f>
        <v>2024</v>
      </c>
      <c r="C584" s="24">
        <f>DATE(YEAR('All Trades'!B584),MONTH('All Trades'!B584),1)</f>
        <v>45444</v>
      </c>
      <c r="D584" s="18">
        <f>'All Trades'!O584</f>
        <v>799.56</v>
      </c>
      <c r="E584" s="18">
        <f t="shared" ref="E584:E647" si="56">IF(B584&lt;&gt;B583,D584,E583+D584)</f>
        <v>13624.799999999996</v>
      </c>
      <c r="F584" s="18">
        <f t="shared" ref="F584:F647" si="57">IF(B584&lt;&gt;B583,MAX(0,E584),MAX(F583,E584))</f>
        <v>13802.639999999996</v>
      </c>
      <c r="G584" s="18">
        <f t="shared" si="54"/>
        <v>177.84000000000015</v>
      </c>
      <c r="H584" s="18">
        <f t="shared" ref="H584:H647" si="58">IF(C584&lt;&gt;C583,D584,H583+D584)</f>
        <v>3415.3599999999997</v>
      </c>
      <c r="I584" s="18">
        <f t="shared" ref="I584:I647" si="59">IF(C584&lt;&gt;C583,MAX(0,H584),MAX(I583,H584))</f>
        <v>3593.2</v>
      </c>
      <c r="J584" s="18">
        <f t="shared" si="55"/>
        <v>177.84000000000015</v>
      </c>
      <c r="K584" s="18">
        <f>MAX(K583,'All Trades'!S583)</f>
        <v>119680.43999999959</v>
      </c>
      <c r="L584" s="18">
        <f>'All Trades'!S583</f>
        <v>118703.0399999996</v>
      </c>
      <c r="M584" s="18">
        <f>MAX(0,K584-(L584+'All Trades'!Q584))</f>
        <v>1638.1199999999953</v>
      </c>
    </row>
    <row r="585" spans="1:13" x14ac:dyDescent="0.25">
      <c r="A585" s="11">
        <f>'All Trades'!A585</f>
        <v>579</v>
      </c>
      <c r="B585" s="29">
        <f>YEAR('All Trades'!B585)</f>
        <v>2024</v>
      </c>
      <c r="C585" s="24">
        <f>DATE(YEAR('All Trades'!B585),MONTH('All Trades'!B585),1)</f>
        <v>45444</v>
      </c>
      <c r="D585" s="18">
        <f>'All Trades'!O585</f>
        <v>421.04</v>
      </c>
      <c r="E585" s="18">
        <f t="shared" si="56"/>
        <v>14045.839999999997</v>
      </c>
      <c r="F585" s="18">
        <f t="shared" si="57"/>
        <v>14045.839999999997</v>
      </c>
      <c r="G585" s="18">
        <f t="shared" si="54"/>
        <v>0</v>
      </c>
      <c r="H585" s="18">
        <f t="shared" si="58"/>
        <v>3836.3999999999996</v>
      </c>
      <c r="I585" s="18">
        <f t="shared" si="59"/>
        <v>3836.3999999999996</v>
      </c>
      <c r="J585" s="18">
        <f t="shared" si="55"/>
        <v>0</v>
      </c>
      <c r="K585" s="18">
        <f>MAX(K584,'All Trades'!S584)</f>
        <v>119680.43999999959</v>
      </c>
      <c r="L585" s="18">
        <f>'All Trades'!S584</f>
        <v>119502.5999999996</v>
      </c>
      <c r="M585" s="18">
        <f>MAX(0,K585-(L585+'All Trades'!Q585))</f>
        <v>182.31999999999243</v>
      </c>
    </row>
    <row r="586" spans="1:13" x14ac:dyDescent="0.25">
      <c r="A586" s="11">
        <f>'All Trades'!A586</f>
        <v>580</v>
      </c>
      <c r="B586" s="29">
        <f>YEAR('All Trades'!B586)</f>
        <v>2024</v>
      </c>
      <c r="C586" s="24">
        <f>DATE(YEAR('All Trades'!B586),MONTH('All Trades'!B586),1)</f>
        <v>45444</v>
      </c>
      <c r="D586" s="18">
        <f>'All Trades'!O586</f>
        <v>207.52</v>
      </c>
      <c r="E586" s="18">
        <f t="shared" si="56"/>
        <v>14253.359999999997</v>
      </c>
      <c r="F586" s="18">
        <f t="shared" si="57"/>
        <v>14253.359999999997</v>
      </c>
      <c r="G586" s="18">
        <f t="shared" si="54"/>
        <v>0</v>
      </c>
      <c r="H586" s="18">
        <f t="shared" si="58"/>
        <v>4043.9199999999996</v>
      </c>
      <c r="I586" s="18">
        <f t="shared" si="59"/>
        <v>4043.9199999999996</v>
      </c>
      <c r="J586" s="18">
        <f t="shared" si="55"/>
        <v>0</v>
      </c>
      <c r="K586" s="18">
        <f>MAX(K585,'All Trades'!S585)</f>
        <v>119923.63999999959</v>
      </c>
      <c r="L586" s="18">
        <f>'All Trades'!S585</f>
        <v>119923.63999999959</v>
      </c>
      <c r="M586" s="18">
        <f>MAX(0,K586-(L586+'All Trades'!Q586))</f>
        <v>173.24000000000524</v>
      </c>
    </row>
    <row r="587" spans="1:13" x14ac:dyDescent="0.25">
      <c r="A587" s="11">
        <f>'All Trades'!A587</f>
        <v>581</v>
      </c>
      <c r="B587" s="29">
        <f>YEAR('All Trades'!B587)</f>
        <v>2024</v>
      </c>
      <c r="C587" s="24">
        <f>DATE(YEAR('All Trades'!B587),MONTH('All Trades'!B587),1)</f>
        <v>45444</v>
      </c>
      <c r="D587" s="18">
        <f>'All Trades'!O587</f>
        <v>-259.44</v>
      </c>
      <c r="E587" s="18">
        <f t="shared" si="56"/>
        <v>13993.919999999996</v>
      </c>
      <c r="F587" s="18">
        <f t="shared" si="57"/>
        <v>14253.359999999997</v>
      </c>
      <c r="G587" s="18">
        <f t="shared" si="54"/>
        <v>259.44000000000051</v>
      </c>
      <c r="H587" s="18">
        <f t="shared" si="58"/>
        <v>3784.4799999999996</v>
      </c>
      <c r="I587" s="18">
        <f t="shared" si="59"/>
        <v>4043.9199999999996</v>
      </c>
      <c r="J587" s="18">
        <f t="shared" si="55"/>
        <v>259.44000000000005</v>
      </c>
      <c r="K587" s="18">
        <f>MAX(K586,'All Trades'!S586)</f>
        <v>120131.1599999996</v>
      </c>
      <c r="L587" s="18">
        <f>'All Trades'!S586</f>
        <v>120131.1599999996</v>
      </c>
      <c r="M587" s="18">
        <f>MAX(0,K587-(L587+'All Trades'!Q587))</f>
        <v>606.72000000000116</v>
      </c>
    </row>
    <row r="588" spans="1:13" x14ac:dyDescent="0.25">
      <c r="A588" s="11">
        <f>'All Trades'!A588</f>
        <v>582</v>
      </c>
      <c r="B588" s="29">
        <f>YEAR('All Trades'!B588)</f>
        <v>2024</v>
      </c>
      <c r="C588" s="24">
        <f>DATE(YEAR('All Trades'!B588),MONTH('All Trades'!B588),1)</f>
        <v>45444</v>
      </c>
      <c r="D588" s="18">
        <f>'All Trades'!O588</f>
        <v>-973.44</v>
      </c>
      <c r="E588" s="18">
        <f t="shared" si="56"/>
        <v>13020.479999999996</v>
      </c>
      <c r="F588" s="18">
        <f t="shared" si="57"/>
        <v>14253.359999999997</v>
      </c>
      <c r="G588" s="18">
        <f t="shared" si="54"/>
        <v>1232.880000000001</v>
      </c>
      <c r="H588" s="18">
        <f t="shared" si="58"/>
        <v>2811.0399999999995</v>
      </c>
      <c r="I588" s="18">
        <f t="shared" si="59"/>
        <v>4043.9199999999996</v>
      </c>
      <c r="J588" s="18">
        <f t="shared" si="55"/>
        <v>1232.8800000000001</v>
      </c>
      <c r="K588" s="18">
        <f>MAX(K587,'All Trades'!S587)</f>
        <v>120131.1599999996</v>
      </c>
      <c r="L588" s="18">
        <f>'All Trades'!S587</f>
        <v>119871.71999999959</v>
      </c>
      <c r="M588" s="18">
        <f>MAX(0,K588-(L588+'All Trades'!Q588))</f>
        <v>1229.1600000000035</v>
      </c>
    </row>
    <row r="589" spans="1:13" x14ac:dyDescent="0.25">
      <c r="A589" s="11">
        <f>'All Trades'!A589</f>
        <v>583</v>
      </c>
      <c r="B589" s="29">
        <f>YEAR('All Trades'!B589)</f>
        <v>2024</v>
      </c>
      <c r="C589" s="24">
        <f>DATE(YEAR('All Trades'!B589),MONTH('All Trades'!B589),1)</f>
        <v>45444</v>
      </c>
      <c r="D589" s="18">
        <f>'All Trades'!O589</f>
        <v>-973.44</v>
      </c>
      <c r="E589" s="18">
        <f t="shared" si="56"/>
        <v>12047.039999999995</v>
      </c>
      <c r="F589" s="18">
        <f t="shared" si="57"/>
        <v>14253.359999999997</v>
      </c>
      <c r="G589" s="18">
        <f t="shared" si="54"/>
        <v>2206.3200000000015</v>
      </c>
      <c r="H589" s="18">
        <f t="shared" si="58"/>
        <v>1837.5999999999995</v>
      </c>
      <c r="I589" s="18">
        <f t="shared" si="59"/>
        <v>4043.9199999999996</v>
      </c>
      <c r="J589" s="18">
        <f t="shared" si="55"/>
        <v>2206.3200000000002</v>
      </c>
      <c r="K589" s="18">
        <f>MAX(K588,'All Trades'!S588)</f>
        <v>120131.1599999996</v>
      </c>
      <c r="L589" s="18">
        <f>'All Trades'!S588</f>
        <v>118898.27999999959</v>
      </c>
      <c r="M589" s="18">
        <f>MAX(0,K589-(L589+'All Trades'!Q589))</f>
        <v>2202.6000000000058</v>
      </c>
    </row>
    <row r="590" spans="1:13" x14ac:dyDescent="0.25">
      <c r="A590" s="11">
        <f>'All Trades'!A590</f>
        <v>584</v>
      </c>
      <c r="B590" s="29">
        <f>YEAR('All Trades'!B590)</f>
        <v>2024</v>
      </c>
      <c r="C590" s="24">
        <f>DATE(YEAR('All Trades'!B590),MONTH('All Trades'!B590),1)</f>
        <v>45444</v>
      </c>
      <c r="D590" s="18">
        <f>'All Trades'!O590</f>
        <v>-217.44</v>
      </c>
      <c r="E590" s="18">
        <f t="shared" si="56"/>
        <v>11829.599999999995</v>
      </c>
      <c r="F590" s="18">
        <f t="shared" si="57"/>
        <v>14253.359999999997</v>
      </c>
      <c r="G590" s="18">
        <f t="shared" si="54"/>
        <v>2423.760000000002</v>
      </c>
      <c r="H590" s="18">
        <f t="shared" si="58"/>
        <v>1620.1599999999994</v>
      </c>
      <c r="I590" s="18">
        <f t="shared" si="59"/>
        <v>4043.9199999999996</v>
      </c>
      <c r="J590" s="18">
        <f t="shared" si="55"/>
        <v>2423.7600000000002</v>
      </c>
      <c r="K590" s="18">
        <f>MAX(K589,'All Trades'!S589)</f>
        <v>120131.1599999996</v>
      </c>
      <c r="L590" s="18">
        <f>'All Trades'!S589</f>
        <v>117924.83999999959</v>
      </c>
      <c r="M590" s="18">
        <f>MAX(0,K590-(L590+'All Trades'!Q590))</f>
        <v>2420.0400000000081</v>
      </c>
    </row>
    <row r="591" spans="1:13" x14ac:dyDescent="0.25">
      <c r="A591" s="11">
        <f>'All Trades'!A591</f>
        <v>585</v>
      </c>
      <c r="B591" s="29">
        <f>YEAR('All Trades'!B591)</f>
        <v>2024</v>
      </c>
      <c r="C591" s="24">
        <f>DATE(YEAR('All Trades'!B591),MONTH('All Trades'!B591),1)</f>
        <v>45444</v>
      </c>
      <c r="D591" s="18">
        <f>'All Trades'!O591</f>
        <v>1108.56</v>
      </c>
      <c r="E591" s="18">
        <f t="shared" si="56"/>
        <v>12938.159999999994</v>
      </c>
      <c r="F591" s="18">
        <f t="shared" si="57"/>
        <v>14253.359999999997</v>
      </c>
      <c r="G591" s="18">
        <f t="shared" si="54"/>
        <v>1315.2000000000025</v>
      </c>
      <c r="H591" s="18">
        <f t="shared" si="58"/>
        <v>2728.7199999999993</v>
      </c>
      <c r="I591" s="18">
        <f t="shared" si="59"/>
        <v>4043.9199999999996</v>
      </c>
      <c r="J591" s="18">
        <f t="shared" si="55"/>
        <v>1315.2000000000003</v>
      </c>
      <c r="K591" s="18">
        <f>MAX(K590,'All Trades'!S590)</f>
        <v>120131.1599999996</v>
      </c>
      <c r="L591" s="18">
        <f>'All Trades'!S590</f>
        <v>117707.39999999959</v>
      </c>
      <c r="M591" s="18">
        <f>MAX(0,K591-(L591+'All Trades'!Q591))</f>
        <v>2775.4800000000105</v>
      </c>
    </row>
    <row r="592" spans="1:13" x14ac:dyDescent="0.25">
      <c r="A592" s="11">
        <f>'All Trades'!A592</f>
        <v>586</v>
      </c>
      <c r="B592" s="29">
        <f>YEAR('All Trades'!B592)</f>
        <v>2024</v>
      </c>
      <c r="C592" s="24">
        <f>DATE(YEAR('All Trades'!B592),MONTH('All Trades'!B592),1)</f>
        <v>45444</v>
      </c>
      <c r="D592" s="18">
        <f>'All Trades'!O592</f>
        <v>229.56</v>
      </c>
      <c r="E592" s="18">
        <f t="shared" si="56"/>
        <v>13167.719999999994</v>
      </c>
      <c r="F592" s="18">
        <f t="shared" si="57"/>
        <v>14253.359999999997</v>
      </c>
      <c r="G592" s="18">
        <f t="shared" si="54"/>
        <v>1085.6400000000031</v>
      </c>
      <c r="H592" s="18">
        <f t="shared" si="58"/>
        <v>2958.2799999999993</v>
      </c>
      <c r="I592" s="18">
        <f t="shared" si="59"/>
        <v>4043.9199999999996</v>
      </c>
      <c r="J592" s="18">
        <f t="shared" si="55"/>
        <v>1085.6400000000003</v>
      </c>
      <c r="K592" s="18">
        <f>MAX(K591,'All Trades'!S591)</f>
        <v>120131.1599999996</v>
      </c>
      <c r="L592" s="18">
        <f>'All Trades'!S591</f>
        <v>118815.95999999958</v>
      </c>
      <c r="M592" s="18">
        <f>MAX(0,K592-(L592+'All Trades'!Q592))</f>
        <v>1387.9200000000128</v>
      </c>
    </row>
    <row r="593" spans="1:13" x14ac:dyDescent="0.25">
      <c r="A593" s="11">
        <f>'All Trades'!A593</f>
        <v>587</v>
      </c>
      <c r="B593" s="29">
        <f>YEAR('All Trades'!B593)</f>
        <v>2024</v>
      </c>
      <c r="C593" s="24">
        <f>DATE(YEAR('All Trades'!B593),MONTH('All Trades'!B593),1)</f>
        <v>45474</v>
      </c>
      <c r="D593" s="18">
        <f>'All Trades'!O593</f>
        <v>1942.56</v>
      </c>
      <c r="E593" s="18">
        <f t="shared" si="56"/>
        <v>15110.279999999993</v>
      </c>
      <c r="F593" s="18">
        <f t="shared" si="57"/>
        <v>15110.279999999993</v>
      </c>
      <c r="G593" s="18">
        <f t="shared" si="54"/>
        <v>0</v>
      </c>
      <c r="H593" s="18">
        <f t="shared" si="58"/>
        <v>1942.56</v>
      </c>
      <c r="I593" s="18">
        <f t="shared" si="59"/>
        <v>1942.56</v>
      </c>
      <c r="J593" s="18">
        <f t="shared" si="55"/>
        <v>0</v>
      </c>
      <c r="K593" s="18">
        <f>MAX(K592,'All Trades'!S592)</f>
        <v>120131.1599999996</v>
      </c>
      <c r="L593" s="18">
        <f>'All Trades'!S592</f>
        <v>119045.51999999958</v>
      </c>
      <c r="M593" s="18">
        <f>MAX(0,K593-(L593+'All Trades'!Q593))</f>
        <v>1458.3600000000151</v>
      </c>
    </row>
    <row r="594" spans="1:13" x14ac:dyDescent="0.25">
      <c r="A594" s="11">
        <f>'All Trades'!A594</f>
        <v>588</v>
      </c>
      <c r="B594" s="29">
        <f>YEAR('All Trades'!B594)</f>
        <v>2024</v>
      </c>
      <c r="C594" s="24">
        <f>DATE(YEAR('All Trades'!B594),MONTH('All Trades'!B594),1)</f>
        <v>45474</v>
      </c>
      <c r="D594" s="18">
        <f>'All Trades'!O594</f>
        <v>862.56</v>
      </c>
      <c r="E594" s="18">
        <f t="shared" si="56"/>
        <v>15972.839999999993</v>
      </c>
      <c r="F594" s="18">
        <f t="shared" si="57"/>
        <v>15972.839999999993</v>
      </c>
      <c r="G594" s="18">
        <f t="shared" si="54"/>
        <v>0</v>
      </c>
      <c r="H594" s="18">
        <f t="shared" si="58"/>
        <v>2805.12</v>
      </c>
      <c r="I594" s="18">
        <f t="shared" si="59"/>
        <v>2805.12</v>
      </c>
      <c r="J594" s="18">
        <f t="shared" si="55"/>
        <v>0</v>
      </c>
      <c r="K594" s="18">
        <f>MAX(K593,'All Trades'!S593)</f>
        <v>120988.07999999958</v>
      </c>
      <c r="L594" s="18">
        <f>'All Trades'!S593</f>
        <v>120988.07999999958</v>
      </c>
      <c r="M594" s="18">
        <f>MAX(0,K594-(L594+'All Trades'!Q594))</f>
        <v>483.72000000000116</v>
      </c>
    </row>
    <row r="595" spans="1:13" x14ac:dyDescent="0.25">
      <c r="A595" s="11">
        <f>'All Trades'!A595</f>
        <v>589</v>
      </c>
      <c r="B595" s="29">
        <f>YEAR('All Trades'!B595)</f>
        <v>2024</v>
      </c>
      <c r="C595" s="24">
        <f>DATE(YEAR('All Trades'!B595),MONTH('All Trades'!B595),1)</f>
        <v>45474</v>
      </c>
      <c r="D595" s="18">
        <f>'All Trades'!O595</f>
        <v>154.56</v>
      </c>
      <c r="E595" s="18">
        <f t="shared" si="56"/>
        <v>16127.399999999992</v>
      </c>
      <c r="F595" s="18">
        <f t="shared" si="57"/>
        <v>16127.399999999992</v>
      </c>
      <c r="G595" s="18">
        <f t="shared" si="54"/>
        <v>0</v>
      </c>
      <c r="H595" s="18">
        <f t="shared" si="58"/>
        <v>2959.68</v>
      </c>
      <c r="I595" s="18">
        <f t="shared" si="59"/>
        <v>2959.68</v>
      </c>
      <c r="J595" s="18">
        <f t="shared" si="55"/>
        <v>0</v>
      </c>
      <c r="K595" s="18">
        <f>MAX(K594,'All Trades'!S594)</f>
        <v>121850.63999999958</v>
      </c>
      <c r="L595" s="18">
        <f>'All Trades'!S594</f>
        <v>121850.63999999958</v>
      </c>
      <c r="M595" s="18">
        <f>MAX(0,K595-(L595+'All Trades'!Q595))</f>
        <v>645.72000000000116</v>
      </c>
    </row>
    <row r="596" spans="1:13" x14ac:dyDescent="0.25">
      <c r="A596" s="11">
        <f>'All Trades'!A596</f>
        <v>590</v>
      </c>
      <c r="B596" s="29">
        <f>YEAR('All Trades'!B596)</f>
        <v>2024</v>
      </c>
      <c r="C596" s="24">
        <f>DATE(YEAR('All Trades'!B596),MONTH('All Trades'!B596),1)</f>
        <v>45474</v>
      </c>
      <c r="D596" s="18">
        <f>'All Trades'!O596</f>
        <v>1303.56</v>
      </c>
      <c r="E596" s="18">
        <f t="shared" si="56"/>
        <v>17430.959999999992</v>
      </c>
      <c r="F596" s="18">
        <f t="shared" si="57"/>
        <v>17430.959999999992</v>
      </c>
      <c r="G596" s="18">
        <f t="shared" si="54"/>
        <v>0</v>
      </c>
      <c r="H596" s="18">
        <f t="shared" si="58"/>
        <v>4263.24</v>
      </c>
      <c r="I596" s="18">
        <f t="shared" si="59"/>
        <v>4263.24</v>
      </c>
      <c r="J596" s="18">
        <f t="shared" si="55"/>
        <v>0</v>
      </c>
      <c r="K596" s="18">
        <f>MAX(K595,'All Trades'!S595)</f>
        <v>122005.19999999958</v>
      </c>
      <c r="L596" s="18">
        <f>'All Trades'!S595</f>
        <v>122005.19999999958</v>
      </c>
      <c r="M596" s="18">
        <f>MAX(0,K596-(L596+'All Trades'!Q596))</f>
        <v>876.72000000000116</v>
      </c>
    </row>
    <row r="597" spans="1:13" x14ac:dyDescent="0.25">
      <c r="A597" s="11">
        <f>'All Trades'!A597</f>
        <v>591</v>
      </c>
      <c r="B597" s="29">
        <f>YEAR('All Trades'!B597)</f>
        <v>2024</v>
      </c>
      <c r="C597" s="24">
        <f>DATE(YEAR('All Trades'!B597),MONTH('All Trades'!B597),1)</f>
        <v>45474</v>
      </c>
      <c r="D597" s="18">
        <f>'All Trades'!O597</f>
        <v>-823.44</v>
      </c>
      <c r="E597" s="18">
        <f t="shared" si="56"/>
        <v>16607.519999999993</v>
      </c>
      <c r="F597" s="18">
        <f t="shared" si="57"/>
        <v>17430.959999999992</v>
      </c>
      <c r="G597" s="18">
        <f t="shared" si="54"/>
        <v>823.43999999999869</v>
      </c>
      <c r="H597" s="18">
        <f t="shared" si="58"/>
        <v>3439.7999999999997</v>
      </c>
      <c r="I597" s="18">
        <f t="shared" si="59"/>
        <v>4263.24</v>
      </c>
      <c r="J597" s="18">
        <f t="shared" si="55"/>
        <v>823.44</v>
      </c>
      <c r="K597" s="18">
        <f>MAX(K596,'All Trades'!S596)</f>
        <v>123308.75999999957</v>
      </c>
      <c r="L597" s="18">
        <f>'All Trades'!S596</f>
        <v>123308.75999999957</v>
      </c>
      <c r="M597" s="18">
        <f>MAX(0,K597-(L597+'All Trades'!Q597))</f>
        <v>819.72000000000116</v>
      </c>
    </row>
    <row r="598" spans="1:13" x14ac:dyDescent="0.25">
      <c r="A598" s="11">
        <f>'All Trades'!A598</f>
        <v>592</v>
      </c>
      <c r="B598" s="29">
        <f>YEAR('All Trades'!B598)</f>
        <v>2024</v>
      </c>
      <c r="C598" s="24">
        <f>DATE(YEAR('All Trades'!B598),MONTH('All Trades'!B598),1)</f>
        <v>45474</v>
      </c>
      <c r="D598" s="18">
        <f>'All Trades'!O598</f>
        <v>796.56</v>
      </c>
      <c r="E598" s="18">
        <f t="shared" si="56"/>
        <v>17404.079999999994</v>
      </c>
      <c r="F598" s="18">
        <f t="shared" si="57"/>
        <v>17430.959999999992</v>
      </c>
      <c r="G598" s="18">
        <f t="shared" si="54"/>
        <v>26.879999999997381</v>
      </c>
      <c r="H598" s="18">
        <f t="shared" si="58"/>
        <v>4236.3599999999997</v>
      </c>
      <c r="I598" s="18">
        <f t="shared" si="59"/>
        <v>4263.24</v>
      </c>
      <c r="J598" s="18">
        <f t="shared" si="55"/>
        <v>26.880000000000109</v>
      </c>
      <c r="K598" s="18">
        <f>MAX(K597,'All Trades'!S597)</f>
        <v>123308.75999999957</v>
      </c>
      <c r="L598" s="18">
        <f>'All Trades'!S597</f>
        <v>122485.31999999957</v>
      </c>
      <c r="M598" s="18">
        <f>MAX(0,K598-(L598+'All Trades'!Q598))</f>
        <v>1049.1600000000035</v>
      </c>
    </row>
    <row r="599" spans="1:13" x14ac:dyDescent="0.25">
      <c r="A599" s="11">
        <f>'All Trades'!A599</f>
        <v>593</v>
      </c>
      <c r="B599" s="29">
        <f>YEAR('All Trades'!B599)</f>
        <v>2024</v>
      </c>
      <c r="C599" s="24">
        <f>DATE(YEAR('All Trades'!B599),MONTH('All Trades'!B599),1)</f>
        <v>45474</v>
      </c>
      <c r="D599" s="18">
        <f>'All Trades'!O599</f>
        <v>448.56</v>
      </c>
      <c r="E599" s="18">
        <f t="shared" si="56"/>
        <v>17852.639999999996</v>
      </c>
      <c r="F599" s="18">
        <f t="shared" si="57"/>
        <v>17852.639999999996</v>
      </c>
      <c r="G599" s="18">
        <f t="shared" si="54"/>
        <v>0</v>
      </c>
      <c r="H599" s="18">
        <f t="shared" si="58"/>
        <v>4684.92</v>
      </c>
      <c r="I599" s="18">
        <f t="shared" si="59"/>
        <v>4684.92</v>
      </c>
      <c r="J599" s="18">
        <f t="shared" si="55"/>
        <v>0</v>
      </c>
      <c r="K599" s="18">
        <f>MAX(K598,'All Trades'!S598)</f>
        <v>123308.75999999957</v>
      </c>
      <c r="L599" s="18">
        <f>'All Trades'!S598</f>
        <v>123281.87999999957</v>
      </c>
      <c r="M599" s="18">
        <f>MAX(0,K599-(L599+'All Trades'!Q599))</f>
        <v>240.60000000000582</v>
      </c>
    </row>
    <row r="600" spans="1:13" x14ac:dyDescent="0.25">
      <c r="A600" s="11">
        <f>'All Trades'!A600</f>
        <v>594</v>
      </c>
      <c r="B600" s="29">
        <f>YEAR('All Trades'!B600)</f>
        <v>2024</v>
      </c>
      <c r="C600" s="24">
        <f>DATE(YEAR('All Trades'!B600),MONTH('All Trades'!B600),1)</f>
        <v>45474</v>
      </c>
      <c r="D600" s="18">
        <f>'All Trades'!O600</f>
        <v>179.52</v>
      </c>
      <c r="E600" s="18">
        <f t="shared" si="56"/>
        <v>18032.159999999996</v>
      </c>
      <c r="F600" s="18">
        <f t="shared" si="57"/>
        <v>18032.159999999996</v>
      </c>
      <c r="G600" s="18">
        <f t="shared" si="54"/>
        <v>0</v>
      </c>
      <c r="H600" s="18">
        <f t="shared" si="58"/>
        <v>4864.4400000000005</v>
      </c>
      <c r="I600" s="18">
        <f t="shared" si="59"/>
        <v>4864.4400000000005</v>
      </c>
      <c r="J600" s="18">
        <f t="shared" si="55"/>
        <v>0</v>
      </c>
      <c r="K600" s="18">
        <f>MAX(K599,'All Trades'!S599)</f>
        <v>123730.43999999957</v>
      </c>
      <c r="L600" s="18">
        <f>'All Trades'!S599</f>
        <v>123730.43999999957</v>
      </c>
      <c r="M600" s="18">
        <f>MAX(0,K600-(L600+'All Trades'!Q600))</f>
        <v>73.240000000005239</v>
      </c>
    </row>
    <row r="601" spans="1:13" x14ac:dyDescent="0.25">
      <c r="A601" s="11">
        <f>'All Trades'!A601</f>
        <v>595</v>
      </c>
      <c r="B601" s="29">
        <f>YEAR('All Trades'!B601)</f>
        <v>2024</v>
      </c>
      <c r="C601" s="24">
        <f>DATE(YEAR('All Trades'!B601),MONTH('All Trades'!B601),1)</f>
        <v>45474</v>
      </c>
      <c r="D601" s="18">
        <f>'All Trades'!O601</f>
        <v>1072.56</v>
      </c>
      <c r="E601" s="18">
        <f t="shared" si="56"/>
        <v>19104.719999999998</v>
      </c>
      <c r="F601" s="18">
        <f t="shared" si="57"/>
        <v>19104.719999999998</v>
      </c>
      <c r="G601" s="18">
        <f t="shared" si="54"/>
        <v>0</v>
      </c>
      <c r="H601" s="18">
        <f t="shared" si="58"/>
        <v>5937</v>
      </c>
      <c r="I601" s="18">
        <f t="shared" si="59"/>
        <v>5937</v>
      </c>
      <c r="J601" s="18">
        <f t="shared" si="55"/>
        <v>0</v>
      </c>
      <c r="K601" s="18">
        <f>MAX(K600,'All Trades'!S600)</f>
        <v>123909.95999999957</v>
      </c>
      <c r="L601" s="18">
        <f>'All Trades'!S600</f>
        <v>123909.95999999957</v>
      </c>
      <c r="M601" s="18">
        <f>MAX(0,K601-(L601+'All Trades'!Q601))</f>
        <v>297.72000000000116</v>
      </c>
    </row>
    <row r="602" spans="1:13" x14ac:dyDescent="0.25">
      <c r="A602" s="11">
        <f>'All Trades'!A602</f>
        <v>596</v>
      </c>
      <c r="B602" s="29">
        <f>YEAR('All Trades'!B602)</f>
        <v>2024</v>
      </c>
      <c r="C602" s="24">
        <f>DATE(YEAR('All Trades'!B602),MONTH('All Trades'!B602),1)</f>
        <v>45474</v>
      </c>
      <c r="D602" s="18">
        <f>'All Trades'!O602</f>
        <v>1927.6</v>
      </c>
      <c r="E602" s="18">
        <f t="shared" si="56"/>
        <v>21032.319999999996</v>
      </c>
      <c r="F602" s="18">
        <f t="shared" si="57"/>
        <v>21032.319999999996</v>
      </c>
      <c r="G602" s="18">
        <f t="shared" si="54"/>
        <v>0</v>
      </c>
      <c r="H602" s="18">
        <f t="shared" si="58"/>
        <v>7864.6</v>
      </c>
      <c r="I602" s="18">
        <f t="shared" si="59"/>
        <v>7864.6</v>
      </c>
      <c r="J602" s="18">
        <f t="shared" si="55"/>
        <v>0</v>
      </c>
      <c r="K602" s="18">
        <f>MAX(K601,'All Trades'!S601)</f>
        <v>124982.51999999957</v>
      </c>
      <c r="L602" s="18">
        <f>'All Trades'!S601</f>
        <v>124982.51999999957</v>
      </c>
      <c r="M602" s="18">
        <f>MAX(0,K602-(L602+'All Trades'!Q602))</f>
        <v>236.19999999999709</v>
      </c>
    </row>
    <row r="603" spans="1:13" x14ac:dyDescent="0.25">
      <c r="A603" s="11">
        <f>'All Trades'!A603</f>
        <v>597</v>
      </c>
      <c r="B603" s="29">
        <f>YEAR('All Trades'!B603)</f>
        <v>2024</v>
      </c>
      <c r="C603" s="24">
        <f>DATE(YEAR('All Trades'!B603),MONTH('All Trades'!B603),1)</f>
        <v>45474</v>
      </c>
      <c r="D603" s="18">
        <f>'All Trades'!O603</f>
        <v>607.55999999999995</v>
      </c>
      <c r="E603" s="18">
        <f t="shared" si="56"/>
        <v>21639.879999999997</v>
      </c>
      <c r="F603" s="18">
        <f t="shared" si="57"/>
        <v>21639.879999999997</v>
      </c>
      <c r="G603" s="18">
        <f t="shared" si="54"/>
        <v>0</v>
      </c>
      <c r="H603" s="18">
        <f t="shared" si="58"/>
        <v>8472.16</v>
      </c>
      <c r="I603" s="18">
        <f t="shared" si="59"/>
        <v>8472.16</v>
      </c>
      <c r="J603" s="18">
        <f t="shared" si="55"/>
        <v>0</v>
      </c>
      <c r="K603" s="18">
        <f>MAX(K602,'All Trades'!S602)</f>
        <v>126910.11999999957</v>
      </c>
      <c r="L603" s="18">
        <f>'All Trades'!S602</f>
        <v>126910.11999999957</v>
      </c>
      <c r="M603" s="18">
        <f>MAX(0,K603-(L603+'All Trades'!Q603))</f>
        <v>84.720000000001164</v>
      </c>
    </row>
    <row r="604" spans="1:13" x14ac:dyDescent="0.25">
      <c r="A604" s="11">
        <f>'All Trades'!A604</f>
        <v>598</v>
      </c>
      <c r="B604" s="29">
        <f>YEAR('All Trades'!B604)</f>
        <v>2024</v>
      </c>
      <c r="C604" s="24">
        <f>DATE(YEAR('All Trades'!B604),MONTH('All Trades'!B604),1)</f>
        <v>45505</v>
      </c>
      <c r="D604" s="18">
        <f>'All Trades'!O604</f>
        <v>447.52</v>
      </c>
      <c r="E604" s="18">
        <f t="shared" si="56"/>
        <v>22087.399999999998</v>
      </c>
      <c r="F604" s="18">
        <f t="shared" si="57"/>
        <v>22087.399999999998</v>
      </c>
      <c r="G604" s="18">
        <f t="shared" si="54"/>
        <v>0</v>
      </c>
      <c r="H604" s="18">
        <f t="shared" si="58"/>
        <v>447.52</v>
      </c>
      <c r="I604" s="18">
        <f t="shared" si="59"/>
        <v>447.52</v>
      </c>
      <c r="J604" s="18">
        <f t="shared" si="55"/>
        <v>0</v>
      </c>
      <c r="K604" s="18">
        <f>MAX(K603,'All Trades'!S603)</f>
        <v>127517.67999999957</v>
      </c>
      <c r="L604" s="18">
        <f>'All Trades'!S603</f>
        <v>127517.67999999957</v>
      </c>
      <c r="M604" s="18">
        <f>MAX(0,K604-(L604+'All Trades'!Q604))</f>
        <v>28.240000000005239</v>
      </c>
    </row>
    <row r="605" spans="1:13" x14ac:dyDescent="0.25">
      <c r="A605" s="11">
        <f>'All Trades'!A605</f>
        <v>599</v>
      </c>
      <c r="B605" s="29">
        <f>YEAR('All Trades'!B605)</f>
        <v>2024</v>
      </c>
      <c r="C605" s="24">
        <f>DATE(YEAR('All Trades'!B605),MONTH('All Trades'!B605),1)</f>
        <v>45505</v>
      </c>
      <c r="D605" s="18">
        <f>'All Trades'!O605</f>
        <v>-973.44</v>
      </c>
      <c r="E605" s="18">
        <f t="shared" si="56"/>
        <v>21113.96</v>
      </c>
      <c r="F605" s="18">
        <f t="shared" si="57"/>
        <v>22087.399999999998</v>
      </c>
      <c r="G605" s="18">
        <f t="shared" si="54"/>
        <v>973.43999999999869</v>
      </c>
      <c r="H605" s="18">
        <f t="shared" si="58"/>
        <v>-525.92000000000007</v>
      </c>
      <c r="I605" s="18">
        <f t="shared" si="59"/>
        <v>447.52</v>
      </c>
      <c r="J605" s="18">
        <f t="shared" si="55"/>
        <v>973.44</v>
      </c>
      <c r="K605" s="18">
        <f>MAX(K604,'All Trades'!S604)</f>
        <v>127965.19999999958</v>
      </c>
      <c r="L605" s="18">
        <f>'All Trades'!S604</f>
        <v>127965.19999999958</v>
      </c>
      <c r="M605" s="18">
        <f>MAX(0,K605-(L605+'All Trades'!Q605))</f>
        <v>969.72000000000116</v>
      </c>
    </row>
    <row r="606" spans="1:13" x14ac:dyDescent="0.25">
      <c r="A606" s="11">
        <f>'All Trades'!A606</f>
        <v>600</v>
      </c>
      <c r="B606" s="29">
        <f>YEAR('All Trades'!B606)</f>
        <v>2024</v>
      </c>
      <c r="C606" s="24">
        <f>DATE(YEAR('All Trades'!B606),MONTH('All Trades'!B606),1)</f>
        <v>45505</v>
      </c>
      <c r="D606" s="18">
        <f>'All Trades'!O606</f>
        <v>886.56</v>
      </c>
      <c r="E606" s="18">
        <f t="shared" si="56"/>
        <v>22000.52</v>
      </c>
      <c r="F606" s="18">
        <f t="shared" si="57"/>
        <v>22087.399999999998</v>
      </c>
      <c r="G606" s="18">
        <f t="shared" si="54"/>
        <v>86.879999999997381</v>
      </c>
      <c r="H606" s="18">
        <f t="shared" si="58"/>
        <v>360.63999999999987</v>
      </c>
      <c r="I606" s="18">
        <f t="shared" si="59"/>
        <v>447.52</v>
      </c>
      <c r="J606" s="18">
        <f t="shared" si="55"/>
        <v>86.880000000000109</v>
      </c>
      <c r="K606" s="18">
        <f>MAX(K605,'All Trades'!S605)</f>
        <v>127965.19999999958</v>
      </c>
      <c r="L606" s="18">
        <f>'All Trades'!S605</f>
        <v>126991.75999999957</v>
      </c>
      <c r="M606" s="18">
        <f>MAX(0,K606-(L606+'All Trades'!Q606))</f>
        <v>1637.1600000000035</v>
      </c>
    </row>
    <row r="607" spans="1:13" x14ac:dyDescent="0.25">
      <c r="A607" s="11">
        <f>'All Trades'!A607</f>
        <v>601</v>
      </c>
      <c r="B607" s="29">
        <f>YEAR('All Trades'!B607)</f>
        <v>2024</v>
      </c>
      <c r="C607" s="24">
        <f>DATE(YEAR('All Trades'!B607),MONTH('All Trades'!B607),1)</f>
        <v>45505</v>
      </c>
      <c r="D607" s="18">
        <f>'All Trades'!O607</f>
        <v>652.55999999999995</v>
      </c>
      <c r="E607" s="18">
        <f t="shared" si="56"/>
        <v>22653.08</v>
      </c>
      <c r="F607" s="18">
        <f t="shared" si="57"/>
        <v>22653.08</v>
      </c>
      <c r="G607" s="18">
        <f t="shared" si="54"/>
        <v>0</v>
      </c>
      <c r="H607" s="18">
        <f t="shared" si="58"/>
        <v>1013.1999999999998</v>
      </c>
      <c r="I607" s="18">
        <f t="shared" si="59"/>
        <v>1013.1999999999998</v>
      </c>
      <c r="J607" s="18">
        <f t="shared" si="55"/>
        <v>0</v>
      </c>
      <c r="K607" s="18">
        <f>MAX(K606,'All Trades'!S606)</f>
        <v>127965.19999999958</v>
      </c>
      <c r="L607" s="18">
        <f>'All Trades'!S606</f>
        <v>127878.31999999957</v>
      </c>
      <c r="M607" s="18">
        <f>MAX(0,K607-(L607+'All Trades'!Q607))</f>
        <v>639.60000000000582</v>
      </c>
    </row>
    <row r="608" spans="1:13" x14ac:dyDescent="0.25">
      <c r="A608" s="11">
        <f>'All Trades'!A608</f>
        <v>602</v>
      </c>
      <c r="B608" s="29">
        <f>YEAR('All Trades'!B608)</f>
        <v>2024</v>
      </c>
      <c r="C608" s="24">
        <f>DATE(YEAR('All Trades'!B608),MONTH('All Trades'!B608),1)</f>
        <v>45505</v>
      </c>
      <c r="D608" s="18">
        <f>'All Trades'!O608</f>
        <v>763.56</v>
      </c>
      <c r="E608" s="18">
        <f t="shared" si="56"/>
        <v>23416.640000000003</v>
      </c>
      <c r="F608" s="18">
        <f t="shared" si="57"/>
        <v>23416.640000000003</v>
      </c>
      <c r="G608" s="18">
        <f t="shared" si="54"/>
        <v>0</v>
      </c>
      <c r="H608" s="18">
        <f t="shared" si="58"/>
        <v>1776.7599999999998</v>
      </c>
      <c r="I608" s="18">
        <f t="shared" si="59"/>
        <v>1776.7599999999998</v>
      </c>
      <c r="J608" s="18">
        <f t="shared" si="55"/>
        <v>0</v>
      </c>
      <c r="K608" s="18">
        <f>MAX(K607,'All Trades'!S607)</f>
        <v>128530.87999999957</v>
      </c>
      <c r="L608" s="18">
        <f>'All Trades'!S607</f>
        <v>128530.87999999957</v>
      </c>
      <c r="M608" s="18">
        <f>MAX(0,K608-(L608+'All Trades'!Q608))</f>
        <v>198.72000000000116</v>
      </c>
    </row>
    <row r="609" spans="1:13" x14ac:dyDescent="0.25">
      <c r="A609" s="11">
        <f>'All Trades'!A609</f>
        <v>603</v>
      </c>
      <c r="B609" s="29">
        <f>YEAR('All Trades'!B609)</f>
        <v>2024</v>
      </c>
      <c r="C609" s="24">
        <f>DATE(YEAR('All Trades'!B609),MONTH('All Trades'!B609),1)</f>
        <v>45505</v>
      </c>
      <c r="D609" s="18">
        <f>'All Trades'!O609</f>
        <v>-648.96</v>
      </c>
      <c r="E609" s="18">
        <f t="shared" si="56"/>
        <v>22767.680000000004</v>
      </c>
      <c r="F609" s="18">
        <f t="shared" si="57"/>
        <v>23416.640000000003</v>
      </c>
      <c r="G609" s="18">
        <f t="shared" si="54"/>
        <v>648.95999999999913</v>
      </c>
      <c r="H609" s="18">
        <f t="shared" si="58"/>
        <v>1127.7999999999997</v>
      </c>
      <c r="I609" s="18">
        <f t="shared" si="59"/>
        <v>1776.7599999999998</v>
      </c>
      <c r="J609" s="18">
        <f t="shared" si="55"/>
        <v>648.96</v>
      </c>
      <c r="K609" s="18">
        <f>MAX(K608,'All Trades'!S608)</f>
        <v>129294.43999999957</v>
      </c>
      <c r="L609" s="18">
        <f>'All Trades'!S608</f>
        <v>129294.43999999957</v>
      </c>
      <c r="M609" s="18">
        <f>MAX(0,K609-(L609+'All Trades'!Q609))</f>
        <v>646.47999999999593</v>
      </c>
    </row>
    <row r="610" spans="1:13" x14ac:dyDescent="0.25">
      <c r="A610" s="11">
        <f>'All Trades'!A610</f>
        <v>604</v>
      </c>
      <c r="B610" s="29">
        <f>YEAR('All Trades'!B610)</f>
        <v>2024</v>
      </c>
      <c r="C610" s="24">
        <f>DATE(YEAR('All Trades'!B610),MONTH('All Trades'!B610),1)</f>
        <v>45505</v>
      </c>
      <c r="D610" s="18">
        <f>'All Trades'!O610</f>
        <v>955.56</v>
      </c>
      <c r="E610" s="18">
        <f t="shared" si="56"/>
        <v>23723.240000000005</v>
      </c>
      <c r="F610" s="18">
        <f t="shared" si="57"/>
        <v>23723.240000000005</v>
      </c>
      <c r="G610" s="18">
        <f t="shared" si="54"/>
        <v>0</v>
      </c>
      <c r="H610" s="18">
        <f t="shared" si="58"/>
        <v>2083.3599999999997</v>
      </c>
      <c r="I610" s="18">
        <f t="shared" si="59"/>
        <v>2083.3599999999997</v>
      </c>
      <c r="J610" s="18">
        <f t="shared" si="55"/>
        <v>0</v>
      </c>
      <c r="K610" s="18">
        <f>MAX(K609,'All Trades'!S609)</f>
        <v>129294.43999999957</v>
      </c>
      <c r="L610" s="18">
        <f>'All Trades'!S609</f>
        <v>128645.47999999956</v>
      </c>
      <c r="M610" s="18">
        <f>MAX(0,K610-(L610+'All Trades'!Q610))</f>
        <v>925.68000000000757</v>
      </c>
    </row>
    <row r="611" spans="1:13" x14ac:dyDescent="0.25">
      <c r="A611" s="11">
        <f>'All Trades'!A611</f>
        <v>605</v>
      </c>
      <c r="B611" s="29">
        <f>YEAR('All Trades'!B611)</f>
        <v>2024</v>
      </c>
      <c r="C611" s="24">
        <f>DATE(YEAR('All Trades'!B611),MONTH('All Trades'!B611),1)</f>
        <v>45505</v>
      </c>
      <c r="D611" s="18">
        <f>'All Trades'!O611</f>
        <v>-562.44000000000005</v>
      </c>
      <c r="E611" s="18">
        <f t="shared" si="56"/>
        <v>23160.800000000007</v>
      </c>
      <c r="F611" s="18">
        <f t="shared" si="57"/>
        <v>23723.240000000005</v>
      </c>
      <c r="G611" s="18">
        <f t="shared" si="54"/>
        <v>562.43999999999869</v>
      </c>
      <c r="H611" s="18">
        <f t="shared" si="58"/>
        <v>1520.9199999999996</v>
      </c>
      <c r="I611" s="18">
        <f t="shared" si="59"/>
        <v>2083.3599999999997</v>
      </c>
      <c r="J611" s="18">
        <f t="shared" si="55"/>
        <v>562.44000000000005</v>
      </c>
      <c r="K611" s="18">
        <f>MAX(K610,'All Trades'!S610)</f>
        <v>129601.03999999956</v>
      </c>
      <c r="L611" s="18">
        <f>'All Trades'!S610</f>
        <v>129601.03999999956</v>
      </c>
      <c r="M611" s="18">
        <f>MAX(0,K611-(L611+'All Trades'!Q611))</f>
        <v>558.72000000000116</v>
      </c>
    </row>
    <row r="612" spans="1:13" x14ac:dyDescent="0.25">
      <c r="A612" s="11">
        <f>'All Trades'!A612</f>
        <v>606</v>
      </c>
      <c r="B612" s="29">
        <f>YEAR('All Trades'!B612)</f>
        <v>2024</v>
      </c>
      <c r="C612" s="24">
        <f>DATE(YEAR('All Trades'!B612),MONTH('All Trades'!B612),1)</f>
        <v>45505</v>
      </c>
      <c r="D612" s="18">
        <f>'All Trades'!O612</f>
        <v>-613.44000000000005</v>
      </c>
      <c r="E612" s="18">
        <f t="shared" si="56"/>
        <v>22547.360000000008</v>
      </c>
      <c r="F612" s="18">
        <f t="shared" si="57"/>
        <v>23723.240000000005</v>
      </c>
      <c r="G612" s="18">
        <f t="shared" si="54"/>
        <v>1175.8799999999974</v>
      </c>
      <c r="H612" s="18">
        <f t="shared" si="58"/>
        <v>907.47999999999956</v>
      </c>
      <c r="I612" s="18">
        <f t="shared" si="59"/>
        <v>2083.3599999999997</v>
      </c>
      <c r="J612" s="18">
        <f t="shared" si="55"/>
        <v>1175.8800000000001</v>
      </c>
      <c r="K612" s="18">
        <f>MAX(K611,'All Trades'!S611)</f>
        <v>129601.03999999956</v>
      </c>
      <c r="L612" s="18">
        <f>'All Trades'!S611</f>
        <v>129038.59999999955</v>
      </c>
      <c r="M612" s="18">
        <f>MAX(0,K612-(L612+'All Trades'!Q612))</f>
        <v>1172.1600000000035</v>
      </c>
    </row>
    <row r="613" spans="1:13" x14ac:dyDescent="0.25">
      <c r="A613" s="11">
        <f>'All Trades'!A613</f>
        <v>607</v>
      </c>
      <c r="B613" s="29">
        <f>YEAR('All Trades'!B613)</f>
        <v>2024</v>
      </c>
      <c r="C613" s="24">
        <f>DATE(YEAR('All Trades'!B613),MONTH('All Trades'!B613),1)</f>
        <v>45505</v>
      </c>
      <c r="D613" s="18">
        <f>'All Trades'!O613</f>
        <v>1186.56</v>
      </c>
      <c r="E613" s="18">
        <f t="shared" si="56"/>
        <v>23733.920000000009</v>
      </c>
      <c r="F613" s="18">
        <f t="shared" si="57"/>
        <v>23733.920000000009</v>
      </c>
      <c r="G613" s="18">
        <f t="shared" si="54"/>
        <v>0</v>
      </c>
      <c r="H613" s="18">
        <f t="shared" si="58"/>
        <v>2094.0399999999995</v>
      </c>
      <c r="I613" s="18">
        <f t="shared" si="59"/>
        <v>2094.0399999999995</v>
      </c>
      <c r="J613" s="18">
        <f t="shared" si="55"/>
        <v>0</v>
      </c>
      <c r="K613" s="18">
        <f>MAX(K612,'All Trades'!S612)</f>
        <v>129601.03999999956</v>
      </c>
      <c r="L613" s="18">
        <f>'All Trades'!S612</f>
        <v>128425.15999999955</v>
      </c>
      <c r="M613" s="18">
        <f>MAX(0,K613-(L613+'All Trades'!Q613))</f>
        <v>1326.6000000000058</v>
      </c>
    </row>
    <row r="614" spans="1:13" x14ac:dyDescent="0.25">
      <c r="A614" s="11">
        <f>'All Trades'!A614</f>
        <v>608</v>
      </c>
      <c r="B614" s="29">
        <f>YEAR('All Trades'!B614)</f>
        <v>2024</v>
      </c>
      <c r="C614" s="24">
        <f>DATE(YEAR('All Trades'!B614),MONTH('All Trades'!B614),1)</f>
        <v>45505</v>
      </c>
      <c r="D614" s="18">
        <f>'All Trades'!O614</f>
        <v>323.04000000000002</v>
      </c>
      <c r="E614" s="18">
        <f t="shared" si="56"/>
        <v>24056.96000000001</v>
      </c>
      <c r="F614" s="18">
        <f t="shared" si="57"/>
        <v>24056.96000000001</v>
      </c>
      <c r="G614" s="18">
        <f t="shared" si="54"/>
        <v>0</v>
      </c>
      <c r="H614" s="18">
        <f t="shared" si="58"/>
        <v>2417.0799999999995</v>
      </c>
      <c r="I614" s="18">
        <f t="shared" si="59"/>
        <v>2417.0799999999995</v>
      </c>
      <c r="J614" s="18">
        <f t="shared" si="55"/>
        <v>0</v>
      </c>
      <c r="K614" s="18">
        <f>MAX(K613,'All Trades'!S613)</f>
        <v>129611.71999999955</v>
      </c>
      <c r="L614" s="18">
        <f>'All Trades'!S613</f>
        <v>129611.71999999955</v>
      </c>
      <c r="M614" s="18">
        <f>MAX(0,K614-(L614+'All Trades'!Q614))</f>
        <v>140.47999999999593</v>
      </c>
    </row>
    <row r="615" spans="1:13" x14ac:dyDescent="0.25">
      <c r="A615" s="11">
        <f>'All Trades'!A615</f>
        <v>609</v>
      </c>
      <c r="B615" s="29">
        <f>YEAR('All Trades'!B615)</f>
        <v>2024</v>
      </c>
      <c r="C615" s="24">
        <f>DATE(YEAR('All Trades'!B615),MONTH('All Trades'!B615),1)</f>
        <v>45505</v>
      </c>
      <c r="D615" s="18">
        <f>'All Trades'!O615</f>
        <v>70.52</v>
      </c>
      <c r="E615" s="18">
        <f t="shared" si="56"/>
        <v>24127.48000000001</v>
      </c>
      <c r="F615" s="18">
        <f t="shared" si="57"/>
        <v>24127.48000000001</v>
      </c>
      <c r="G615" s="18">
        <f t="shared" si="54"/>
        <v>0</v>
      </c>
      <c r="H615" s="18">
        <f t="shared" si="58"/>
        <v>2487.5999999999995</v>
      </c>
      <c r="I615" s="18">
        <f t="shared" si="59"/>
        <v>2487.5999999999995</v>
      </c>
      <c r="J615" s="18">
        <f t="shared" si="55"/>
        <v>0</v>
      </c>
      <c r="K615" s="18">
        <f>MAX(K614,'All Trades'!S614)</f>
        <v>129934.75999999954</v>
      </c>
      <c r="L615" s="18">
        <f>'All Trades'!S614</f>
        <v>129934.75999999954</v>
      </c>
      <c r="M615" s="18">
        <f>MAX(0,K615-(L615+'All Trades'!Q615))</f>
        <v>18.240000000005239</v>
      </c>
    </row>
    <row r="616" spans="1:13" x14ac:dyDescent="0.25">
      <c r="A616" s="11">
        <f>'All Trades'!A616</f>
        <v>610</v>
      </c>
      <c r="B616" s="29">
        <f>YEAR('All Trades'!B616)</f>
        <v>2024</v>
      </c>
      <c r="C616" s="24">
        <f>DATE(YEAR('All Trades'!B616),MONTH('All Trades'!B616),1)</f>
        <v>45536</v>
      </c>
      <c r="D616" s="18">
        <f>'All Trades'!O616</f>
        <v>358.56</v>
      </c>
      <c r="E616" s="18">
        <f t="shared" si="56"/>
        <v>24486.040000000012</v>
      </c>
      <c r="F616" s="18">
        <f t="shared" si="57"/>
        <v>24486.040000000012</v>
      </c>
      <c r="G616" s="18">
        <f t="shared" si="54"/>
        <v>0</v>
      </c>
      <c r="H616" s="18">
        <f t="shared" si="58"/>
        <v>358.56</v>
      </c>
      <c r="I616" s="18">
        <f t="shared" si="59"/>
        <v>358.56</v>
      </c>
      <c r="J616" s="18">
        <f t="shared" si="55"/>
        <v>0</v>
      </c>
      <c r="K616" s="18">
        <f>MAX(K615,'All Trades'!S615)</f>
        <v>130005.27999999955</v>
      </c>
      <c r="L616" s="18">
        <f>'All Trades'!S615</f>
        <v>130005.27999999955</v>
      </c>
      <c r="M616" s="18">
        <f>MAX(0,K616-(L616+'All Trades'!Q616))</f>
        <v>264.72000000000116</v>
      </c>
    </row>
    <row r="617" spans="1:13" x14ac:dyDescent="0.25">
      <c r="A617" s="11">
        <f>'All Trades'!A617</f>
        <v>611</v>
      </c>
      <c r="B617" s="29">
        <f>YEAR('All Trades'!B617)</f>
        <v>2024</v>
      </c>
      <c r="C617" s="24">
        <f>DATE(YEAR('All Trades'!B617),MONTH('All Trades'!B617),1)</f>
        <v>45536</v>
      </c>
      <c r="D617" s="18">
        <f>'All Trades'!O617</f>
        <v>1477.56</v>
      </c>
      <c r="E617" s="18">
        <f t="shared" si="56"/>
        <v>25963.600000000013</v>
      </c>
      <c r="F617" s="18">
        <f t="shared" si="57"/>
        <v>25963.600000000013</v>
      </c>
      <c r="G617" s="18">
        <f t="shared" si="54"/>
        <v>0</v>
      </c>
      <c r="H617" s="18">
        <f t="shared" si="58"/>
        <v>1836.12</v>
      </c>
      <c r="I617" s="18">
        <f t="shared" si="59"/>
        <v>1836.12</v>
      </c>
      <c r="J617" s="18">
        <f t="shared" si="55"/>
        <v>0</v>
      </c>
      <c r="K617" s="18">
        <f>MAX(K616,'All Trades'!S616)</f>
        <v>130363.83999999955</v>
      </c>
      <c r="L617" s="18">
        <f>'All Trades'!S616</f>
        <v>130363.83999999955</v>
      </c>
      <c r="M617" s="18">
        <f>MAX(0,K617-(L617+'All Trades'!Q617))</f>
        <v>567.72000000000116</v>
      </c>
    </row>
    <row r="618" spans="1:13" x14ac:dyDescent="0.25">
      <c r="A618" s="11">
        <f>'All Trades'!A618</f>
        <v>612</v>
      </c>
      <c r="B618" s="29">
        <f>YEAR('All Trades'!B618)</f>
        <v>2024</v>
      </c>
      <c r="C618" s="24">
        <f>DATE(YEAR('All Trades'!B618),MONTH('All Trades'!B618),1)</f>
        <v>45536</v>
      </c>
      <c r="D618" s="18">
        <f>'All Trades'!O618</f>
        <v>-1021.44</v>
      </c>
      <c r="E618" s="18">
        <f t="shared" si="56"/>
        <v>24942.160000000014</v>
      </c>
      <c r="F618" s="18">
        <f t="shared" si="57"/>
        <v>25963.600000000013</v>
      </c>
      <c r="G618" s="18">
        <f t="shared" si="54"/>
        <v>1021.4399999999987</v>
      </c>
      <c r="H618" s="18">
        <f t="shared" si="58"/>
        <v>814.67999999999984</v>
      </c>
      <c r="I618" s="18">
        <f t="shared" si="59"/>
        <v>1836.12</v>
      </c>
      <c r="J618" s="18">
        <f t="shared" si="55"/>
        <v>1021.44</v>
      </c>
      <c r="K618" s="18">
        <f>MAX(K617,'All Trades'!S617)</f>
        <v>131841.39999999956</v>
      </c>
      <c r="L618" s="18">
        <f>'All Trades'!S617</f>
        <v>131841.39999999956</v>
      </c>
      <c r="M618" s="18">
        <f>MAX(0,K618-(L618+'All Trades'!Q618))</f>
        <v>1017.7200000000012</v>
      </c>
    </row>
    <row r="619" spans="1:13" x14ac:dyDescent="0.25">
      <c r="A619" s="11">
        <f>'All Trades'!A619</f>
        <v>613</v>
      </c>
      <c r="B619" s="29">
        <f>YEAR('All Trades'!B619)</f>
        <v>2024</v>
      </c>
      <c r="C619" s="24">
        <f>DATE(YEAR('All Trades'!B619),MONTH('All Trades'!B619),1)</f>
        <v>45536</v>
      </c>
      <c r="D619" s="18">
        <f>'All Trades'!O619</f>
        <v>-973.44</v>
      </c>
      <c r="E619" s="18">
        <f t="shared" si="56"/>
        <v>23968.720000000016</v>
      </c>
      <c r="F619" s="18">
        <f t="shared" si="57"/>
        <v>25963.600000000013</v>
      </c>
      <c r="G619" s="18">
        <f t="shared" si="54"/>
        <v>1994.8799999999974</v>
      </c>
      <c r="H619" s="18">
        <f t="shared" si="58"/>
        <v>-158.76000000000022</v>
      </c>
      <c r="I619" s="18">
        <f t="shared" si="59"/>
        <v>1836.12</v>
      </c>
      <c r="J619" s="18">
        <f t="shared" si="55"/>
        <v>1994.88</v>
      </c>
      <c r="K619" s="18">
        <f>MAX(K618,'All Trades'!S618)</f>
        <v>131841.39999999956</v>
      </c>
      <c r="L619" s="18">
        <f>'All Trades'!S618</f>
        <v>130819.95999999956</v>
      </c>
      <c r="M619" s="18">
        <f>MAX(0,K619-(L619+'All Trades'!Q619))</f>
        <v>1991.1600000000035</v>
      </c>
    </row>
    <row r="620" spans="1:13" x14ac:dyDescent="0.25">
      <c r="A620" s="11">
        <f>'All Trades'!A620</f>
        <v>614</v>
      </c>
      <c r="B620" s="29">
        <f>YEAR('All Trades'!B620)</f>
        <v>2024</v>
      </c>
      <c r="C620" s="24">
        <f>DATE(YEAR('All Trades'!B620),MONTH('All Trades'!B620),1)</f>
        <v>45536</v>
      </c>
      <c r="D620" s="18">
        <f>'All Trades'!O620</f>
        <v>-190.44</v>
      </c>
      <c r="E620" s="18">
        <f t="shared" si="56"/>
        <v>23778.280000000017</v>
      </c>
      <c r="F620" s="18">
        <f t="shared" si="57"/>
        <v>25963.600000000013</v>
      </c>
      <c r="G620" s="18">
        <f t="shared" si="54"/>
        <v>2185.3199999999961</v>
      </c>
      <c r="H620" s="18">
        <f t="shared" si="58"/>
        <v>-349.20000000000022</v>
      </c>
      <c r="I620" s="18">
        <f t="shared" si="59"/>
        <v>1836.12</v>
      </c>
      <c r="J620" s="18">
        <f t="shared" si="55"/>
        <v>2185.3200000000002</v>
      </c>
      <c r="K620" s="18">
        <f>MAX(K619,'All Trades'!S619)</f>
        <v>131841.39999999956</v>
      </c>
      <c r="L620" s="18">
        <f>'All Trades'!S619</f>
        <v>129846.51999999955</v>
      </c>
      <c r="M620" s="18">
        <f>MAX(0,K620-(L620+'All Trades'!Q620))</f>
        <v>2181.6000000000058</v>
      </c>
    </row>
    <row r="621" spans="1:13" x14ac:dyDescent="0.25">
      <c r="A621" s="11">
        <f>'All Trades'!A621</f>
        <v>615</v>
      </c>
      <c r="B621" s="29">
        <f>YEAR('All Trades'!B621)</f>
        <v>2024</v>
      </c>
      <c r="C621" s="24">
        <f>DATE(YEAR('All Trades'!B621),MONTH('All Trades'!B621),1)</f>
        <v>45536</v>
      </c>
      <c r="D621" s="18">
        <f>'All Trades'!O621</f>
        <v>-295.44</v>
      </c>
      <c r="E621" s="18">
        <f t="shared" si="56"/>
        <v>23482.840000000018</v>
      </c>
      <c r="F621" s="18">
        <f t="shared" si="57"/>
        <v>25963.600000000013</v>
      </c>
      <c r="G621" s="18">
        <f t="shared" si="54"/>
        <v>2480.7599999999948</v>
      </c>
      <c r="H621" s="18">
        <f t="shared" si="58"/>
        <v>-644.64000000000021</v>
      </c>
      <c r="I621" s="18">
        <f t="shared" si="59"/>
        <v>1836.12</v>
      </c>
      <c r="J621" s="18">
        <f t="shared" si="55"/>
        <v>2480.7600000000002</v>
      </c>
      <c r="K621" s="18">
        <f>MAX(K620,'All Trades'!S620)</f>
        <v>131841.39999999956</v>
      </c>
      <c r="L621" s="18">
        <f>'All Trades'!S620</f>
        <v>129656.07999999955</v>
      </c>
      <c r="M621" s="18">
        <f>MAX(0,K621-(L621+'All Trades'!Q621))</f>
        <v>2477.0400000000081</v>
      </c>
    </row>
    <row r="622" spans="1:13" x14ac:dyDescent="0.25">
      <c r="A622" s="11">
        <f>'All Trades'!A622</f>
        <v>616</v>
      </c>
      <c r="B622" s="29">
        <f>YEAR('All Trades'!B622)</f>
        <v>2024</v>
      </c>
      <c r="C622" s="24">
        <f>DATE(YEAR('All Trades'!B622),MONTH('All Trades'!B622),1)</f>
        <v>45536</v>
      </c>
      <c r="D622" s="18">
        <f>'All Trades'!O622</f>
        <v>-222.4</v>
      </c>
      <c r="E622" s="18">
        <f t="shared" si="56"/>
        <v>23260.440000000017</v>
      </c>
      <c r="F622" s="18">
        <f t="shared" si="57"/>
        <v>25963.600000000013</v>
      </c>
      <c r="G622" s="18">
        <f t="shared" si="54"/>
        <v>2703.1599999999962</v>
      </c>
      <c r="H622" s="18">
        <f t="shared" si="58"/>
        <v>-867.04000000000019</v>
      </c>
      <c r="I622" s="18">
        <f t="shared" si="59"/>
        <v>1836.12</v>
      </c>
      <c r="J622" s="18">
        <f t="shared" si="55"/>
        <v>2703.16</v>
      </c>
      <c r="K622" s="18">
        <f>MAX(K621,'All Trades'!S621)</f>
        <v>131841.39999999956</v>
      </c>
      <c r="L622" s="18">
        <f>'All Trades'!S621</f>
        <v>129360.63999999955</v>
      </c>
      <c r="M622" s="18">
        <f>MAX(0,K622-(L622+'All Trades'!Q622))</f>
        <v>3926.9600000000064</v>
      </c>
    </row>
    <row r="623" spans="1:13" x14ac:dyDescent="0.25">
      <c r="A623" s="11">
        <f>'All Trades'!A623</f>
        <v>617</v>
      </c>
      <c r="B623" s="29">
        <f>YEAR('All Trades'!B623)</f>
        <v>2024</v>
      </c>
      <c r="C623" s="24">
        <f>DATE(YEAR('All Trades'!B623),MONTH('All Trades'!B623),1)</f>
        <v>45536</v>
      </c>
      <c r="D623" s="18">
        <f>'All Trades'!O623</f>
        <v>-973.44</v>
      </c>
      <c r="E623" s="18">
        <f t="shared" si="56"/>
        <v>22287.000000000018</v>
      </c>
      <c r="F623" s="18">
        <f t="shared" si="57"/>
        <v>25963.600000000013</v>
      </c>
      <c r="G623" s="18">
        <f t="shared" si="54"/>
        <v>3676.5999999999949</v>
      </c>
      <c r="H623" s="18">
        <f t="shared" si="58"/>
        <v>-1840.4800000000002</v>
      </c>
      <c r="I623" s="18">
        <f t="shared" si="59"/>
        <v>1836.12</v>
      </c>
      <c r="J623" s="18">
        <f t="shared" si="55"/>
        <v>3676.6000000000004</v>
      </c>
      <c r="K623" s="18">
        <f>MAX(K622,'All Trades'!S622)</f>
        <v>131841.39999999956</v>
      </c>
      <c r="L623" s="18">
        <f>'All Trades'!S622</f>
        <v>129138.23999999955</v>
      </c>
      <c r="M623" s="18">
        <f>MAX(0,K623-(L623+'All Trades'!Q623))</f>
        <v>3672.8800000000047</v>
      </c>
    </row>
    <row r="624" spans="1:13" x14ac:dyDescent="0.25">
      <c r="A624" s="11">
        <f>'All Trades'!A624</f>
        <v>618</v>
      </c>
      <c r="B624" s="29">
        <f>YEAR('All Trades'!B624)</f>
        <v>2024</v>
      </c>
      <c r="C624" s="24">
        <f>DATE(YEAR('All Trades'!B624),MONTH('All Trades'!B624),1)</f>
        <v>45566</v>
      </c>
      <c r="D624" s="18">
        <f>'All Trades'!O624</f>
        <v>1452.6</v>
      </c>
      <c r="E624" s="18">
        <f t="shared" si="56"/>
        <v>23739.600000000017</v>
      </c>
      <c r="F624" s="18">
        <f t="shared" si="57"/>
        <v>25963.600000000013</v>
      </c>
      <c r="G624" s="18">
        <f t="shared" si="54"/>
        <v>2223.9999999999964</v>
      </c>
      <c r="H624" s="18">
        <f t="shared" si="58"/>
        <v>1452.6</v>
      </c>
      <c r="I624" s="18">
        <f t="shared" si="59"/>
        <v>1452.6</v>
      </c>
      <c r="J624" s="18">
        <f t="shared" si="55"/>
        <v>0</v>
      </c>
      <c r="K624" s="18">
        <f>MAX(K623,'All Trades'!S623)</f>
        <v>131841.39999999956</v>
      </c>
      <c r="L624" s="18">
        <f>'All Trades'!S623</f>
        <v>128164.79999999955</v>
      </c>
      <c r="M624" s="18">
        <f>MAX(0,K624-(L624+'All Trades'!Q624))</f>
        <v>4147.8000000000029</v>
      </c>
    </row>
    <row r="625" spans="1:13" x14ac:dyDescent="0.25">
      <c r="A625" s="11">
        <f>'All Trades'!A625</f>
        <v>619</v>
      </c>
      <c r="B625" s="29">
        <f>YEAR('All Trades'!B625)</f>
        <v>2024</v>
      </c>
      <c r="C625" s="24">
        <f>DATE(YEAR('All Trades'!B625),MONTH('All Trades'!B625),1)</f>
        <v>45566</v>
      </c>
      <c r="D625" s="18">
        <f>'All Trades'!O625</f>
        <v>17.600000000000001</v>
      </c>
      <c r="E625" s="18">
        <f t="shared" si="56"/>
        <v>23757.200000000015</v>
      </c>
      <c r="F625" s="18">
        <f t="shared" si="57"/>
        <v>25963.600000000013</v>
      </c>
      <c r="G625" s="18">
        <f t="shared" si="54"/>
        <v>2206.3999999999978</v>
      </c>
      <c r="H625" s="18">
        <f t="shared" si="58"/>
        <v>1470.1999999999998</v>
      </c>
      <c r="I625" s="18">
        <f t="shared" si="59"/>
        <v>1470.1999999999998</v>
      </c>
      <c r="J625" s="18">
        <f t="shared" si="55"/>
        <v>0</v>
      </c>
      <c r="K625" s="18">
        <f>MAX(K624,'All Trades'!S624)</f>
        <v>131841.39999999956</v>
      </c>
      <c r="L625" s="18">
        <f>'All Trades'!S624</f>
        <v>129617.39999999956</v>
      </c>
      <c r="M625" s="18">
        <f>MAX(0,K625-(L625+'All Trades'!Q625))</f>
        <v>2875.1999999999971</v>
      </c>
    </row>
    <row r="626" spans="1:13" x14ac:dyDescent="0.25">
      <c r="A626" s="11">
        <f>'All Trades'!A626</f>
        <v>620</v>
      </c>
      <c r="B626" s="29">
        <f>YEAR('All Trades'!B626)</f>
        <v>2024</v>
      </c>
      <c r="C626" s="24">
        <f>DATE(YEAR('All Trades'!B626),MONTH('All Trades'!B626),1)</f>
        <v>45566</v>
      </c>
      <c r="D626" s="18">
        <f>'All Trades'!O626</f>
        <v>685.04</v>
      </c>
      <c r="E626" s="18">
        <f t="shared" si="56"/>
        <v>24442.240000000016</v>
      </c>
      <c r="F626" s="18">
        <f t="shared" si="57"/>
        <v>25963.600000000013</v>
      </c>
      <c r="G626" s="18">
        <f t="shared" si="54"/>
        <v>1521.3599999999969</v>
      </c>
      <c r="H626" s="18">
        <f t="shared" si="58"/>
        <v>2155.2399999999998</v>
      </c>
      <c r="I626" s="18">
        <f t="shared" si="59"/>
        <v>2155.2399999999998</v>
      </c>
      <c r="J626" s="18">
        <f t="shared" si="55"/>
        <v>0</v>
      </c>
      <c r="K626" s="18">
        <f>MAX(K625,'All Trades'!S625)</f>
        <v>131841.39999999956</v>
      </c>
      <c r="L626" s="18">
        <f>'All Trades'!S625</f>
        <v>129634.99999999956</v>
      </c>
      <c r="M626" s="18">
        <f>MAX(0,K626-(L626+'All Trades'!Q626))</f>
        <v>2296.8799999999901</v>
      </c>
    </row>
    <row r="627" spans="1:13" x14ac:dyDescent="0.25">
      <c r="A627" s="11">
        <f>'All Trades'!A627</f>
        <v>621</v>
      </c>
      <c r="B627" s="29">
        <f>YEAR('All Trades'!B627)</f>
        <v>2024</v>
      </c>
      <c r="C627" s="24">
        <f>DATE(YEAR('All Trades'!B627),MONTH('All Trades'!B627),1)</f>
        <v>45566</v>
      </c>
      <c r="D627" s="18">
        <f>'All Trades'!O627</f>
        <v>1399.56</v>
      </c>
      <c r="E627" s="18">
        <f t="shared" si="56"/>
        <v>25841.800000000017</v>
      </c>
      <c r="F627" s="18">
        <f t="shared" si="57"/>
        <v>25963.600000000013</v>
      </c>
      <c r="G627" s="18">
        <f t="shared" si="54"/>
        <v>121.79999999999563</v>
      </c>
      <c r="H627" s="18">
        <f t="shared" si="58"/>
        <v>3554.7999999999997</v>
      </c>
      <c r="I627" s="18">
        <f t="shared" si="59"/>
        <v>3554.7999999999997</v>
      </c>
      <c r="J627" s="18">
        <f t="shared" si="55"/>
        <v>0</v>
      </c>
      <c r="K627" s="18">
        <f>MAX(K626,'All Trades'!S626)</f>
        <v>131841.39999999956</v>
      </c>
      <c r="L627" s="18">
        <f>'All Trades'!S626</f>
        <v>130320.03999999956</v>
      </c>
      <c r="M627" s="18">
        <f>MAX(0,K627-(L627+'All Trades'!Q627))</f>
        <v>1684.0800000000017</v>
      </c>
    </row>
    <row r="628" spans="1:13" x14ac:dyDescent="0.25">
      <c r="A628" s="11">
        <f>'All Trades'!A628</f>
        <v>622</v>
      </c>
      <c r="B628" s="29">
        <f>YEAR('All Trades'!B628)</f>
        <v>2024</v>
      </c>
      <c r="C628" s="24">
        <f>DATE(YEAR('All Trades'!B628),MONTH('All Trades'!B628),1)</f>
        <v>45566</v>
      </c>
      <c r="D628" s="18">
        <f>'All Trades'!O628</f>
        <v>-1622.4</v>
      </c>
      <c r="E628" s="18">
        <f t="shared" si="56"/>
        <v>24219.400000000016</v>
      </c>
      <c r="F628" s="18">
        <f t="shared" si="57"/>
        <v>25963.600000000013</v>
      </c>
      <c r="G628" s="18">
        <f t="shared" si="54"/>
        <v>1744.1999999999971</v>
      </c>
      <c r="H628" s="18">
        <f t="shared" si="58"/>
        <v>1932.3999999999996</v>
      </c>
      <c r="I628" s="18">
        <f t="shared" si="59"/>
        <v>3554.7999999999997</v>
      </c>
      <c r="J628" s="18">
        <f t="shared" si="55"/>
        <v>1622.4</v>
      </c>
      <c r="K628" s="18">
        <f>MAX(K627,'All Trades'!S627)</f>
        <v>131841.39999999956</v>
      </c>
      <c r="L628" s="18">
        <f>'All Trades'!S627</f>
        <v>131719.59999999957</v>
      </c>
      <c r="M628" s="18">
        <f>MAX(0,K628-(L628+'All Trades'!Q628))</f>
        <v>1737.9999999999854</v>
      </c>
    </row>
    <row r="629" spans="1:13" x14ac:dyDescent="0.25">
      <c r="A629" s="11">
        <f>'All Trades'!A629</f>
        <v>623</v>
      </c>
      <c r="B629" s="29">
        <f>YEAR('All Trades'!B629)</f>
        <v>2024</v>
      </c>
      <c r="C629" s="24">
        <f>DATE(YEAR('All Trades'!B629),MONTH('All Trades'!B629),1)</f>
        <v>45566</v>
      </c>
      <c r="D629" s="18">
        <f>'All Trades'!O629</f>
        <v>-172.4</v>
      </c>
      <c r="E629" s="18">
        <f t="shared" si="56"/>
        <v>24047.000000000015</v>
      </c>
      <c r="F629" s="18">
        <f t="shared" si="57"/>
        <v>25963.600000000013</v>
      </c>
      <c r="G629" s="18">
        <f t="shared" si="54"/>
        <v>1916.5999999999985</v>
      </c>
      <c r="H629" s="18">
        <f t="shared" si="58"/>
        <v>1759.9999999999995</v>
      </c>
      <c r="I629" s="18">
        <f t="shared" si="59"/>
        <v>3554.7999999999997</v>
      </c>
      <c r="J629" s="18">
        <f t="shared" si="55"/>
        <v>1794.8000000000002</v>
      </c>
      <c r="K629" s="18">
        <f>MAX(K628,'All Trades'!S628)</f>
        <v>131841.39999999956</v>
      </c>
      <c r="L629" s="18">
        <f>'All Trades'!S628</f>
        <v>130097.19999999958</v>
      </c>
      <c r="M629" s="18">
        <f>MAX(0,K629-(L629+'All Trades'!Q629))</f>
        <v>2155.3999999999796</v>
      </c>
    </row>
    <row r="630" spans="1:13" x14ac:dyDescent="0.25">
      <c r="A630" s="11">
        <f>'All Trades'!A630</f>
        <v>624</v>
      </c>
      <c r="B630" s="29">
        <f>YEAR('All Trades'!B630)</f>
        <v>2024</v>
      </c>
      <c r="C630" s="24">
        <f>DATE(YEAR('All Trades'!B630),MONTH('All Trades'!B630),1)</f>
        <v>45566</v>
      </c>
      <c r="D630" s="18">
        <f>'All Trades'!O630</f>
        <v>305.52</v>
      </c>
      <c r="E630" s="18">
        <f t="shared" si="56"/>
        <v>24352.520000000015</v>
      </c>
      <c r="F630" s="18">
        <f t="shared" si="57"/>
        <v>25963.600000000013</v>
      </c>
      <c r="G630" s="18">
        <f t="shared" si="54"/>
        <v>1611.0799999999981</v>
      </c>
      <c r="H630" s="18">
        <f t="shared" si="58"/>
        <v>2065.5199999999995</v>
      </c>
      <c r="I630" s="18">
        <f t="shared" si="59"/>
        <v>3554.7999999999997</v>
      </c>
      <c r="J630" s="18">
        <f t="shared" si="55"/>
        <v>1489.2800000000002</v>
      </c>
      <c r="K630" s="18">
        <f>MAX(K629,'All Trades'!S629)</f>
        <v>131841.39999999956</v>
      </c>
      <c r="L630" s="18">
        <f>'All Trades'!S629</f>
        <v>129924.79999999958</v>
      </c>
      <c r="M630" s="18">
        <f>MAX(0,K630-(L630+'All Trades'!Q630))</f>
        <v>1978.839999999982</v>
      </c>
    </row>
    <row r="631" spans="1:13" x14ac:dyDescent="0.25">
      <c r="A631" s="11">
        <f>'All Trades'!A631</f>
        <v>625</v>
      </c>
      <c r="B631" s="29">
        <f>YEAR('All Trades'!B631)</f>
        <v>2024</v>
      </c>
      <c r="C631" s="24">
        <f>DATE(YEAR('All Trades'!B631),MONTH('All Trades'!B631),1)</f>
        <v>45566</v>
      </c>
      <c r="D631" s="18">
        <f>'All Trades'!O631</f>
        <v>-262.44</v>
      </c>
      <c r="E631" s="18">
        <f t="shared" si="56"/>
        <v>24090.080000000016</v>
      </c>
      <c r="F631" s="18">
        <f t="shared" si="57"/>
        <v>25963.600000000013</v>
      </c>
      <c r="G631" s="18">
        <f t="shared" si="54"/>
        <v>1873.5199999999968</v>
      </c>
      <c r="H631" s="18">
        <f t="shared" si="58"/>
        <v>1803.0799999999995</v>
      </c>
      <c r="I631" s="18">
        <f t="shared" si="59"/>
        <v>3554.7999999999997</v>
      </c>
      <c r="J631" s="18">
        <f t="shared" si="55"/>
        <v>1751.7200000000003</v>
      </c>
      <c r="K631" s="18">
        <f>MAX(K630,'All Trades'!S630)</f>
        <v>131841.39999999956</v>
      </c>
      <c r="L631" s="18">
        <f>'All Trades'!S630</f>
        <v>130230.31999999958</v>
      </c>
      <c r="M631" s="18">
        <f>MAX(0,K631-(L631+'All Trades'!Q631))</f>
        <v>2475.7999999999738</v>
      </c>
    </row>
    <row r="632" spans="1:13" x14ac:dyDescent="0.25">
      <c r="A632" s="11">
        <f>'All Trades'!A632</f>
        <v>626</v>
      </c>
      <c r="B632" s="29">
        <f>YEAR('All Trades'!B632)</f>
        <v>2024</v>
      </c>
      <c r="C632" s="24">
        <f>DATE(YEAR('All Trades'!B632),MONTH('All Trades'!B632),1)</f>
        <v>45566</v>
      </c>
      <c r="D632" s="18">
        <f>'All Trades'!O632</f>
        <v>1532.6</v>
      </c>
      <c r="E632" s="18">
        <f t="shared" si="56"/>
        <v>25622.680000000015</v>
      </c>
      <c r="F632" s="18">
        <f t="shared" si="57"/>
        <v>25963.600000000013</v>
      </c>
      <c r="G632" s="18">
        <f t="shared" si="54"/>
        <v>340.91999999999825</v>
      </c>
      <c r="H632" s="18">
        <f t="shared" si="58"/>
        <v>3335.6799999999994</v>
      </c>
      <c r="I632" s="18">
        <f t="shared" si="59"/>
        <v>3554.7999999999997</v>
      </c>
      <c r="J632" s="18">
        <f t="shared" si="55"/>
        <v>219.12000000000035</v>
      </c>
      <c r="K632" s="18">
        <f>MAX(K631,'All Trades'!S631)</f>
        <v>131841.39999999956</v>
      </c>
      <c r="L632" s="18">
        <f>'All Trades'!S631</f>
        <v>129967.87999999958</v>
      </c>
      <c r="M632" s="18">
        <f>MAX(0,K632-(L632+'All Trades'!Q632))</f>
        <v>3089.7199999999721</v>
      </c>
    </row>
    <row r="633" spans="1:13" x14ac:dyDescent="0.25">
      <c r="A633" s="11">
        <f>'All Trades'!A633</f>
        <v>627</v>
      </c>
      <c r="B633" s="29">
        <f>YEAR('All Trades'!B633)</f>
        <v>2024</v>
      </c>
      <c r="C633" s="24">
        <f>DATE(YEAR('All Trades'!B633),MONTH('All Trades'!B633),1)</f>
        <v>45566</v>
      </c>
      <c r="D633" s="18">
        <f>'All Trades'!O633</f>
        <v>349.04</v>
      </c>
      <c r="E633" s="18">
        <f t="shared" si="56"/>
        <v>25971.720000000016</v>
      </c>
      <c r="F633" s="18">
        <f t="shared" si="57"/>
        <v>25971.720000000016</v>
      </c>
      <c r="G633" s="18">
        <f t="shared" si="54"/>
        <v>0</v>
      </c>
      <c r="H633" s="18">
        <f t="shared" si="58"/>
        <v>3684.7199999999993</v>
      </c>
      <c r="I633" s="18">
        <f t="shared" si="59"/>
        <v>3684.7199999999993</v>
      </c>
      <c r="J633" s="18">
        <f t="shared" si="55"/>
        <v>0</v>
      </c>
      <c r="K633" s="18">
        <f>MAX(K632,'All Trades'!S632)</f>
        <v>131841.39999999956</v>
      </c>
      <c r="L633" s="18">
        <f>'All Trades'!S632</f>
        <v>131500.47999999957</v>
      </c>
      <c r="M633" s="18">
        <f>MAX(0,K633-(L633+'All Trades'!Q633))</f>
        <v>461.39999999999418</v>
      </c>
    </row>
    <row r="634" spans="1:13" x14ac:dyDescent="0.25">
      <c r="A634" s="11">
        <f>'All Trades'!A634</f>
        <v>628</v>
      </c>
      <c r="B634" s="29">
        <f>YEAR('All Trades'!B634)</f>
        <v>2024</v>
      </c>
      <c r="C634" s="24">
        <f>DATE(YEAR('All Trades'!B634),MONTH('All Trades'!B634),1)</f>
        <v>45566</v>
      </c>
      <c r="D634" s="18">
        <f>'All Trades'!O634</f>
        <v>-324.48</v>
      </c>
      <c r="E634" s="18">
        <f t="shared" si="56"/>
        <v>25647.240000000016</v>
      </c>
      <c r="F634" s="18">
        <f t="shared" si="57"/>
        <v>25971.720000000016</v>
      </c>
      <c r="G634" s="18">
        <f t="shared" si="54"/>
        <v>324.47999999999956</v>
      </c>
      <c r="H634" s="18">
        <f t="shared" si="58"/>
        <v>3360.2399999999993</v>
      </c>
      <c r="I634" s="18">
        <f t="shared" si="59"/>
        <v>3684.7199999999993</v>
      </c>
      <c r="J634" s="18">
        <f t="shared" si="55"/>
        <v>324.48</v>
      </c>
      <c r="K634" s="18">
        <f>MAX(K633,'All Trades'!S633)</f>
        <v>131849.51999999958</v>
      </c>
      <c r="L634" s="18">
        <f>'All Trades'!S633</f>
        <v>131849.51999999958</v>
      </c>
      <c r="M634" s="18">
        <f>MAX(0,K634-(L634+'All Trades'!Q634))</f>
        <v>323.23999999999069</v>
      </c>
    </row>
    <row r="635" spans="1:13" x14ac:dyDescent="0.25">
      <c r="A635" s="11">
        <f>'All Trades'!A635</f>
        <v>629</v>
      </c>
      <c r="B635" s="29">
        <f>YEAR('All Trades'!B635)</f>
        <v>2024</v>
      </c>
      <c r="C635" s="24">
        <f>DATE(YEAR('All Trades'!B635),MONTH('All Trades'!B635),1)</f>
        <v>45597</v>
      </c>
      <c r="D635" s="18">
        <f>'All Trades'!O635</f>
        <v>1597.6</v>
      </c>
      <c r="E635" s="18">
        <f t="shared" si="56"/>
        <v>27244.840000000015</v>
      </c>
      <c r="F635" s="18">
        <f t="shared" si="57"/>
        <v>27244.840000000015</v>
      </c>
      <c r="G635" s="18">
        <f t="shared" si="54"/>
        <v>0</v>
      </c>
      <c r="H635" s="18">
        <f t="shared" si="58"/>
        <v>1597.6</v>
      </c>
      <c r="I635" s="18">
        <f t="shared" si="59"/>
        <v>1597.6</v>
      </c>
      <c r="J635" s="18">
        <f t="shared" si="55"/>
        <v>0</v>
      </c>
      <c r="K635" s="18">
        <f>MAX(K634,'All Trades'!S634)</f>
        <v>131849.51999999958</v>
      </c>
      <c r="L635" s="18">
        <f>'All Trades'!S634</f>
        <v>131525.03999999957</v>
      </c>
      <c r="M635" s="18">
        <f>MAX(0,K635-(L635+'All Trades'!Q635))</f>
        <v>1095.6800000000076</v>
      </c>
    </row>
    <row r="636" spans="1:13" x14ac:dyDescent="0.25">
      <c r="A636" s="11">
        <f>'All Trades'!A636</f>
        <v>630</v>
      </c>
      <c r="B636" s="29">
        <f>YEAR('All Trades'!B636)</f>
        <v>2024</v>
      </c>
      <c r="C636" s="24">
        <f>DATE(YEAR('All Trades'!B636),MONTH('All Trades'!B636),1)</f>
        <v>45597</v>
      </c>
      <c r="D636" s="18">
        <f>'All Trades'!O636</f>
        <v>1427.6</v>
      </c>
      <c r="E636" s="18">
        <f t="shared" si="56"/>
        <v>28672.440000000013</v>
      </c>
      <c r="F636" s="18">
        <f t="shared" si="57"/>
        <v>28672.440000000013</v>
      </c>
      <c r="G636" s="18">
        <f t="shared" si="54"/>
        <v>0</v>
      </c>
      <c r="H636" s="18">
        <f t="shared" si="58"/>
        <v>3025.2</v>
      </c>
      <c r="I636" s="18">
        <f t="shared" si="59"/>
        <v>3025.2</v>
      </c>
      <c r="J636" s="18">
        <f t="shared" si="55"/>
        <v>0</v>
      </c>
      <c r="K636" s="18">
        <f>MAX(K635,'All Trades'!S635)</f>
        <v>133122.63999999958</v>
      </c>
      <c r="L636" s="18">
        <f>'All Trades'!S635</f>
        <v>133122.63999999958</v>
      </c>
      <c r="M636" s="18">
        <f>MAX(0,K636-(L636+'All Trades'!Q636))</f>
        <v>556.20000000001164</v>
      </c>
    </row>
    <row r="637" spans="1:13" x14ac:dyDescent="0.25">
      <c r="A637" s="11">
        <f>'All Trades'!A637</f>
        <v>631</v>
      </c>
      <c r="B637" s="29">
        <f>YEAR('All Trades'!B637)</f>
        <v>2024</v>
      </c>
      <c r="C637" s="24">
        <f>DATE(YEAR('All Trades'!B637),MONTH('All Trades'!B637),1)</f>
        <v>45597</v>
      </c>
      <c r="D637" s="18">
        <f>'All Trades'!O637</f>
        <v>1632.6</v>
      </c>
      <c r="E637" s="18">
        <f t="shared" si="56"/>
        <v>30305.040000000012</v>
      </c>
      <c r="F637" s="18">
        <f t="shared" si="57"/>
        <v>30305.040000000012</v>
      </c>
      <c r="G637" s="18">
        <f t="shared" si="54"/>
        <v>0</v>
      </c>
      <c r="H637" s="18">
        <f t="shared" si="58"/>
        <v>4657.7999999999993</v>
      </c>
      <c r="I637" s="18">
        <f t="shared" si="59"/>
        <v>4657.7999999999993</v>
      </c>
      <c r="J637" s="18">
        <f t="shared" si="55"/>
        <v>0</v>
      </c>
      <c r="K637" s="18">
        <f>MAX(K636,'All Trades'!S636)</f>
        <v>134550.23999999958</v>
      </c>
      <c r="L637" s="18">
        <f>'All Trades'!S636</f>
        <v>134550.23999999958</v>
      </c>
      <c r="M637" s="18">
        <f>MAX(0,K637-(L637+'All Trades'!Q637))</f>
        <v>291.20000000001164</v>
      </c>
    </row>
    <row r="638" spans="1:13" x14ac:dyDescent="0.25">
      <c r="A638" s="11">
        <f>'All Trades'!A638</f>
        <v>632</v>
      </c>
      <c r="B638" s="29">
        <f>YEAR('All Trades'!B638)</f>
        <v>2024</v>
      </c>
      <c r="C638" s="24">
        <f>DATE(YEAR('All Trades'!B638),MONTH('All Trades'!B638),1)</f>
        <v>45597</v>
      </c>
      <c r="D638" s="18">
        <f>'All Trades'!O638</f>
        <v>122.52</v>
      </c>
      <c r="E638" s="18">
        <f t="shared" si="56"/>
        <v>30427.560000000012</v>
      </c>
      <c r="F638" s="18">
        <f t="shared" si="57"/>
        <v>30427.560000000012</v>
      </c>
      <c r="G638" s="18">
        <f t="shared" si="54"/>
        <v>0</v>
      </c>
      <c r="H638" s="18">
        <f t="shared" si="58"/>
        <v>4780.32</v>
      </c>
      <c r="I638" s="18">
        <f t="shared" si="59"/>
        <v>4780.32</v>
      </c>
      <c r="J638" s="18">
        <f t="shared" si="55"/>
        <v>0</v>
      </c>
      <c r="K638" s="18">
        <f>MAX(K637,'All Trades'!S637)</f>
        <v>136182.83999999959</v>
      </c>
      <c r="L638" s="18">
        <f>'All Trades'!S637</f>
        <v>136182.83999999959</v>
      </c>
      <c r="M638" s="18">
        <f>MAX(0,K638-(L638+'All Trades'!Q638))</f>
        <v>150.23999999999069</v>
      </c>
    </row>
    <row r="639" spans="1:13" x14ac:dyDescent="0.25">
      <c r="A639" s="11">
        <f>'All Trades'!A639</f>
        <v>633</v>
      </c>
      <c r="B639" s="29">
        <f>YEAR('All Trades'!B639)</f>
        <v>2024</v>
      </c>
      <c r="C639" s="24">
        <f>DATE(YEAR('All Trades'!B639),MONTH('All Trades'!B639),1)</f>
        <v>45597</v>
      </c>
      <c r="D639" s="18">
        <f>'All Trades'!O639</f>
        <v>17.600000000000001</v>
      </c>
      <c r="E639" s="18">
        <f t="shared" si="56"/>
        <v>30445.160000000011</v>
      </c>
      <c r="F639" s="18">
        <f t="shared" si="57"/>
        <v>30445.160000000011</v>
      </c>
      <c r="G639" s="18">
        <f t="shared" si="54"/>
        <v>0</v>
      </c>
      <c r="H639" s="18">
        <f t="shared" si="58"/>
        <v>4797.92</v>
      </c>
      <c r="I639" s="18">
        <f t="shared" si="59"/>
        <v>4797.92</v>
      </c>
      <c r="J639" s="18">
        <f t="shared" si="55"/>
        <v>0</v>
      </c>
      <c r="K639" s="18">
        <f>MAX(K638,'All Trades'!S638)</f>
        <v>136305.35999999958</v>
      </c>
      <c r="L639" s="18">
        <f>'All Trades'!S638</f>
        <v>136305.35999999958</v>
      </c>
      <c r="M639" s="18">
        <f>MAX(0,K639-(L639+'All Trades'!Q639))</f>
        <v>61.200000000011642</v>
      </c>
    </row>
    <row r="640" spans="1:13" x14ac:dyDescent="0.25">
      <c r="A640" s="11">
        <f>'All Trades'!A640</f>
        <v>634</v>
      </c>
      <c r="B640" s="29">
        <f>YEAR('All Trades'!B640)</f>
        <v>2024</v>
      </c>
      <c r="C640" s="24">
        <f>DATE(YEAR('All Trades'!B640),MONTH('All Trades'!B640),1)</f>
        <v>45597</v>
      </c>
      <c r="D640" s="18">
        <f>'All Trades'!O640</f>
        <v>-106.96</v>
      </c>
      <c r="E640" s="18">
        <f t="shared" si="56"/>
        <v>30338.200000000012</v>
      </c>
      <c r="F640" s="18">
        <f t="shared" si="57"/>
        <v>30445.160000000011</v>
      </c>
      <c r="G640" s="18">
        <f t="shared" si="54"/>
        <v>106.95999999999913</v>
      </c>
      <c r="H640" s="18">
        <f t="shared" si="58"/>
        <v>4690.96</v>
      </c>
      <c r="I640" s="18">
        <f t="shared" si="59"/>
        <v>4797.92</v>
      </c>
      <c r="J640" s="18">
        <f t="shared" si="55"/>
        <v>106.96000000000004</v>
      </c>
      <c r="K640" s="18">
        <f>MAX(K639,'All Trades'!S639)</f>
        <v>136322.95999999958</v>
      </c>
      <c r="L640" s="18">
        <f>'All Trades'!S639</f>
        <v>136322.95999999958</v>
      </c>
      <c r="M640" s="18">
        <f>MAX(0,K640-(L640+'All Trades'!Q640))</f>
        <v>558.48000000001048</v>
      </c>
    </row>
    <row r="641" spans="1:13" x14ac:dyDescent="0.25">
      <c r="A641" s="11">
        <f>'All Trades'!A641</f>
        <v>635</v>
      </c>
      <c r="B641" s="29">
        <f>YEAR('All Trades'!B641)</f>
        <v>2024</v>
      </c>
      <c r="C641" s="24">
        <f>DATE(YEAR('All Trades'!B641),MONTH('All Trades'!B641),1)</f>
        <v>45597</v>
      </c>
      <c r="D641" s="18">
        <f>'All Trades'!O641</f>
        <v>17.600000000000001</v>
      </c>
      <c r="E641" s="18">
        <f t="shared" si="56"/>
        <v>30355.80000000001</v>
      </c>
      <c r="F641" s="18">
        <f t="shared" si="57"/>
        <v>30445.160000000011</v>
      </c>
      <c r="G641" s="18">
        <f t="shared" si="54"/>
        <v>89.360000000000582</v>
      </c>
      <c r="H641" s="18">
        <f t="shared" si="58"/>
        <v>4708.5600000000004</v>
      </c>
      <c r="I641" s="18">
        <f t="shared" si="59"/>
        <v>4797.92</v>
      </c>
      <c r="J641" s="18">
        <f t="shared" si="55"/>
        <v>89.359999999999673</v>
      </c>
      <c r="K641" s="18">
        <f>MAX(K640,'All Trades'!S640)</f>
        <v>136322.95999999958</v>
      </c>
      <c r="L641" s="18">
        <f>'All Trades'!S640</f>
        <v>136215.99999999959</v>
      </c>
      <c r="M641" s="18">
        <f>MAX(0,K641-(L641+'All Trades'!Q641))</f>
        <v>218.16000000000349</v>
      </c>
    </row>
    <row r="642" spans="1:13" x14ac:dyDescent="0.25">
      <c r="A642" s="11">
        <f>'All Trades'!A642</f>
        <v>636</v>
      </c>
      <c r="B642" s="29">
        <f>YEAR('All Trades'!B642)</f>
        <v>2024</v>
      </c>
      <c r="C642" s="24">
        <f>DATE(YEAR('All Trades'!B642),MONTH('All Trades'!B642),1)</f>
        <v>45627</v>
      </c>
      <c r="D642" s="18">
        <f>'All Trades'!O642</f>
        <v>1372.6</v>
      </c>
      <c r="E642" s="18">
        <f t="shared" si="56"/>
        <v>31728.400000000009</v>
      </c>
      <c r="F642" s="18">
        <f t="shared" si="57"/>
        <v>31728.400000000009</v>
      </c>
      <c r="G642" s="18">
        <f t="shared" si="54"/>
        <v>0</v>
      </c>
      <c r="H642" s="18">
        <f t="shared" si="58"/>
        <v>1372.6</v>
      </c>
      <c r="I642" s="18">
        <f t="shared" si="59"/>
        <v>1372.6</v>
      </c>
      <c r="J642" s="18">
        <f t="shared" si="55"/>
        <v>0</v>
      </c>
      <c r="K642" s="18">
        <f>MAX(K641,'All Trades'!S641)</f>
        <v>136322.95999999958</v>
      </c>
      <c r="L642" s="18">
        <f>'All Trades'!S641</f>
        <v>136233.5999999996</v>
      </c>
      <c r="M642" s="18">
        <f>MAX(0,K642-(L642+'All Trades'!Q642))</f>
        <v>885.55999999999767</v>
      </c>
    </row>
    <row r="643" spans="1:13" x14ac:dyDescent="0.25">
      <c r="A643" s="11">
        <f>'All Trades'!A643</f>
        <v>637</v>
      </c>
      <c r="B643" s="29">
        <f>YEAR('All Trades'!B643)</f>
        <v>2024</v>
      </c>
      <c r="C643" s="24">
        <f>DATE(YEAR('All Trades'!B643),MONTH('All Trades'!B643),1)</f>
        <v>45627</v>
      </c>
      <c r="D643" s="18">
        <f>'All Trades'!O643</f>
        <v>292.56</v>
      </c>
      <c r="E643" s="18">
        <f t="shared" si="56"/>
        <v>32020.96000000001</v>
      </c>
      <c r="F643" s="18">
        <f t="shared" si="57"/>
        <v>32020.96000000001</v>
      </c>
      <c r="G643" s="18">
        <f t="shared" si="54"/>
        <v>0</v>
      </c>
      <c r="H643" s="18">
        <f t="shared" si="58"/>
        <v>1665.1599999999999</v>
      </c>
      <c r="I643" s="18">
        <f t="shared" si="59"/>
        <v>1665.1599999999999</v>
      </c>
      <c r="J643" s="18">
        <f t="shared" si="55"/>
        <v>0</v>
      </c>
      <c r="K643" s="18">
        <f>MAX(K642,'All Trades'!S642)</f>
        <v>137606.1999999996</v>
      </c>
      <c r="L643" s="18">
        <f>'All Trades'!S642</f>
        <v>137606.1999999996</v>
      </c>
      <c r="M643" s="18">
        <f>MAX(0,K643-(L643+'All Trades'!Q643))</f>
        <v>99.720000000001164</v>
      </c>
    </row>
    <row r="644" spans="1:13" x14ac:dyDescent="0.25">
      <c r="A644" s="11">
        <f>'All Trades'!A644</f>
        <v>638</v>
      </c>
      <c r="B644" s="29">
        <f>YEAR('All Trades'!B644)</f>
        <v>2024</v>
      </c>
      <c r="C644" s="24">
        <f>DATE(YEAR('All Trades'!B644),MONTH('All Trades'!B644),1)</f>
        <v>45627</v>
      </c>
      <c r="D644" s="18">
        <f>'All Trades'!O644</f>
        <v>-612.4</v>
      </c>
      <c r="E644" s="18">
        <f t="shared" si="56"/>
        <v>31408.560000000009</v>
      </c>
      <c r="F644" s="18">
        <f t="shared" si="57"/>
        <v>32020.96000000001</v>
      </c>
      <c r="G644" s="18">
        <f t="shared" si="54"/>
        <v>612.40000000000146</v>
      </c>
      <c r="H644" s="18">
        <f t="shared" si="58"/>
        <v>1052.7599999999998</v>
      </c>
      <c r="I644" s="18">
        <f t="shared" si="59"/>
        <v>1665.1599999999999</v>
      </c>
      <c r="J644" s="18">
        <f t="shared" si="55"/>
        <v>612.40000000000009</v>
      </c>
      <c r="K644" s="18">
        <f>MAX(K643,'All Trades'!S643)</f>
        <v>137898.7599999996</v>
      </c>
      <c r="L644" s="18">
        <f>'All Trades'!S643</f>
        <v>137898.7599999996</v>
      </c>
      <c r="M644" s="18">
        <f>MAX(0,K644-(L644+'All Trades'!Q644))</f>
        <v>606.20000000001164</v>
      </c>
    </row>
    <row r="645" spans="1:13" x14ac:dyDescent="0.25">
      <c r="A645" s="11">
        <f>'All Trades'!A645</f>
        <v>639</v>
      </c>
      <c r="B645" s="29">
        <f>YEAR('All Trades'!B645)</f>
        <v>2024</v>
      </c>
      <c r="C645" s="24">
        <f>DATE(YEAR('All Trades'!B645),MONTH('All Trades'!B645),1)</f>
        <v>45627</v>
      </c>
      <c r="D645" s="18">
        <f>'All Trades'!O645</f>
        <v>-973.44</v>
      </c>
      <c r="E645" s="18">
        <f t="shared" si="56"/>
        <v>30435.12000000001</v>
      </c>
      <c r="F645" s="18">
        <f t="shared" si="57"/>
        <v>32020.96000000001</v>
      </c>
      <c r="G645" s="18">
        <f t="shared" si="54"/>
        <v>1585.8400000000001</v>
      </c>
      <c r="H645" s="18">
        <f t="shared" si="58"/>
        <v>79.319999999999709</v>
      </c>
      <c r="I645" s="18">
        <f t="shared" si="59"/>
        <v>1665.1599999999999</v>
      </c>
      <c r="J645" s="18">
        <f t="shared" si="55"/>
        <v>1585.8400000000001</v>
      </c>
      <c r="K645" s="18">
        <f>MAX(K644,'All Trades'!S644)</f>
        <v>137898.7599999996</v>
      </c>
      <c r="L645" s="18">
        <f>'All Trades'!S644</f>
        <v>137286.35999999961</v>
      </c>
      <c r="M645" s="18">
        <f>MAX(0,K645-(L645+'All Trades'!Q645))</f>
        <v>1582.1199999999953</v>
      </c>
    </row>
    <row r="646" spans="1:13" x14ac:dyDescent="0.25">
      <c r="A646" s="11">
        <f>'All Trades'!A646</f>
        <v>640</v>
      </c>
      <c r="B646" s="29">
        <f>YEAR('All Trades'!B646)</f>
        <v>2024</v>
      </c>
      <c r="C646" s="24">
        <f>DATE(YEAR('All Trades'!B646),MONTH('All Trades'!B646),1)</f>
        <v>45627</v>
      </c>
      <c r="D646" s="18">
        <f>'All Trades'!O646</f>
        <v>-324.48</v>
      </c>
      <c r="E646" s="18">
        <f t="shared" si="56"/>
        <v>30110.64000000001</v>
      </c>
      <c r="F646" s="18">
        <f t="shared" si="57"/>
        <v>32020.96000000001</v>
      </c>
      <c r="G646" s="18">
        <f t="shared" si="54"/>
        <v>1910.3199999999997</v>
      </c>
      <c r="H646" s="18">
        <f t="shared" si="58"/>
        <v>-245.16000000000031</v>
      </c>
      <c r="I646" s="18">
        <f t="shared" si="59"/>
        <v>1665.1599999999999</v>
      </c>
      <c r="J646" s="18">
        <f t="shared" si="55"/>
        <v>1910.3200000000002</v>
      </c>
      <c r="K646" s="18">
        <f>MAX(K645,'All Trades'!S645)</f>
        <v>137898.7599999996</v>
      </c>
      <c r="L646" s="18">
        <f>'All Trades'!S645</f>
        <v>136312.91999999961</v>
      </c>
      <c r="M646" s="18">
        <f>MAX(0,K646-(L646+'All Trades'!Q646))</f>
        <v>1909.0799999999872</v>
      </c>
    </row>
    <row r="647" spans="1:13" x14ac:dyDescent="0.25">
      <c r="A647" s="11">
        <f>'All Trades'!A647</f>
        <v>641</v>
      </c>
      <c r="B647" s="29">
        <f>YEAR('All Trades'!B647)</f>
        <v>2024</v>
      </c>
      <c r="C647" s="24">
        <f>DATE(YEAR('All Trades'!B647),MONTH('All Trades'!B647),1)</f>
        <v>45627</v>
      </c>
      <c r="D647" s="18">
        <f>'All Trades'!O647</f>
        <v>1360.56</v>
      </c>
      <c r="E647" s="18">
        <f t="shared" si="56"/>
        <v>31471.200000000012</v>
      </c>
      <c r="F647" s="18">
        <f t="shared" si="57"/>
        <v>32020.96000000001</v>
      </c>
      <c r="G647" s="18">
        <f t="shared" ref="G647:G710" si="60">F647-E647</f>
        <v>549.7599999999984</v>
      </c>
      <c r="H647" s="18">
        <f t="shared" si="58"/>
        <v>1115.3999999999996</v>
      </c>
      <c r="I647" s="18">
        <f t="shared" si="59"/>
        <v>1665.1599999999999</v>
      </c>
      <c r="J647" s="18">
        <f t="shared" ref="J647:J710" si="61">I647-H647</f>
        <v>549.76000000000022</v>
      </c>
      <c r="K647" s="18">
        <f>MAX(K646,'All Trades'!S646)</f>
        <v>137898.7599999996</v>
      </c>
      <c r="L647" s="18">
        <f>'All Trades'!S646</f>
        <v>135988.43999999959</v>
      </c>
      <c r="M647" s="18">
        <f>MAX(0,K647-(L647+'All Trades'!Q647))</f>
        <v>2421.0400000000081</v>
      </c>
    </row>
    <row r="648" spans="1:13" x14ac:dyDescent="0.25">
      <c r="A648" s="11">
        <f>'All Trades'!A648</f>
        <v>642</v>
      </c>
      <c r="B648" s="29">
        <f>YEAR('All Trades'!B648)</f>
        <v>2024</v>
      </c>
      <c r="C648" s="24">
        <f>DATE(YEAR('All Trades'!B648),MONTH('All Trades'!B648),1)</f>
        <v>45627</v>
      </c>
      <c r="D648" s="18">
        <f>'All Trades'!O648</f>
        <v>568.55999999999995</v>
      </c>
      <c r="E648" s="18">
        <f t="shared" ref="E648:E711" si="62">IF(B648&lt;&gt;B647,D648,E647+D648)</f>
        <v>32039.760000000013</v>
      </c>
      <c r="F648" s="18">
        <f t="shared" ref="F648:F711" si="63">IF(B648&lt;&gt;B647,MAX(0,E648),MAX(F647,E648))</f>
        <v>32039.760000000013</v>
      </c>
      <c r="G648" s="18">
        <f t="shared" si="60"/>
        <v>0</v>
      </c>
      <c r="H648" s="18">
        <f t="shared" ref="H648:H711" si="64">IF(C648&lt;&gt;C647,D648,H647+D648)</f>
        <v>1683.9599999999996</v>
      </c>
      <c r="I648" s="18">
        <f t="shared" ref="I648:I711" si="65">IF(C648&lt;&gt;C647,MAX(0,H648),MAX(I647,H648))</f>
        <v>1683.9599999999996</v>
      </c>
      <c r="J648" s="18">
        <f t="shared" si="61"/>
        <v>0</v>
      </c>
      <c r="K648" s="18">
        <f>MAX(K647,'All Trades'!S647)</f>
        <v>137898.7599999996</v>
      </c>
      <c r="L648" s="18">
        <f>'All Trades'!S647</f>
        <v>137348.99999999959</v>
      </c>
      <c r="M648" s="18">
        <f>MAX(0,K648-(L648+'All Trades'!Q648))</f>
        <v>835.48000000001048</v>
      </c>
    </row>
    <row r="649" spans="1:13" x14ac:dyDescent="0.25">
      <c r="A649" s="11">
        <f>'All Trades'!A649</f>
        <v>643</v>
      </c>
      <c r="B649" s="29">
        <f>YEAR('All Trades'!B649)</f>
        <v>2024</v>
      </c>
      <c r="C649" s="24">
        <f>DATE(YEAR('All Trades'!B649),MONTH('All Trades'!B649),1)</f>
        <v>45627</v>
      </c>
      <c r="D649" s="18">
        <f>'All Trades'!O649</f>
        <v>2097.6</v>
      </c>
      <c r="E649" s="18">
        <f t="shared" si="62"/>
        <v>34137.360000000015</v>
      </c>
      <c r="F649" s="18">
        <f t="shared" si="63"/>
        <v>34137.360000000015</v>
      </c>
      <c r="G649" s="18">
        <f t="shared" si="60"/>
        <v>0</v>
      </c>
      <c r="H649" s="18">
        <f t="shared" si="64"/>
        <v>3781.5599999999995</v>
      </c>
      <c r="I649" s="18">
        <f t="shared" si="65"/>
        <v>3781.5599999999995</v>
      </c>
      <c r="J649" s="18">
        <f t="shared" si="61"/>
        <v>0</v>
      </c>
      <c r="K649" s="18">
        <f>MAX(K648,'All Trades'!S648)</f>
        <v>137917.55999999959</v>
      </c>
      <c r="L649" s="18">
        <f>'All Trades'!S648</f>
        <v>137917.55999999959</v>
      </c>
      <c r="M649" s="18">
        <f>MAX(0,K649-(L649+'All Trades'!Q649))</f>
        <v>171.20000000001164</v>
      </c>
    </row>
    <row r="650" spans="1:13" x14ac:dyDescent="0.25">
      <c r="A650" s="11">
        <f>'All Trades'!A650</f>
        <v>644</v>
      </c>
      <c r="B650" s="29">
        <f>YEAR('All Trades'!B650)</f>
        <v>2024</v>
      </c>
      <c r="C650" s="24">
        <f>DATE(YEAR('All Trades'!B650),MONTH('All Trades'!B650),1)</f>
        <v>45627</v>
      </c>
      <c r="D650" s="18">
        <f>'All Trades'!O650</f>
        <v>893.04</v>
      </c>
      <c r="E650" s="18">
        <f t="shared" si="62"/>
        <v>35030.400000000016</v>
      </c>
      <c r="F650" s="18">
        <f t="shared" si="63"/>
        <v>35030.400000000016</v>
      </c>
      <c r="G650" s="18">
        <f t="shared" si="60"/>
        <v>0</v>
      </c>
      <c r="H650" s="18">
        <f t="shared" si="64"/>
        <v>4674.5999999999995</v>
      </c>
      <c r="I650" s="18">
        <f t="shared" si="65"/>
        <v>4674.5999999999995</v>
      </c>
      <c r="J650" s="18">
        <f t="shared" si="61"/>
        <v>0</v>
      </c>
      <c r="K650" s="18">
        <f>MAX(K649,'All Trades'!S649)</f>
        <v>140015.1599999996</v>
      </c>
      <c r="L650" s="18">
        <f>'All Trades'!S649</f>
        <v>140015.1599999996</v>
      </c>
      <c r="M650" s="18">
        <f>MAX(0,K650-(L650+'All Trades'!Q650))</f>
        <v>104.48000000001048</v>
      </c>
    </row>
    <row r="651" spans="1:13" x14ac:dyDescent="0.25">
      <c r="A651" s="11">
        <f>'All Trades'!A651</f>
        <v>645</v>
      </c>
      <c r="B651" s="29">
        <f>YEAR('All Trades'!B651)</f>
        <v>2024</v>
      </c>
      <c r="C651" s="24">
        <f>DATE(YEAR('All Trades'!B651),MONTH('All Trades'!B651),1)</f>
        <v>45627</v>
      </c>
      <c r="D651" s="18">
        <f>'All Trades'!O651</f>
        <v>-973.44</v>
      </c>
      <c r="E651" s="18">
        <f t="shared" si="62"/>
        <v>34056.960000000014</v>
      </c>
      <c r="F651" s="18">
        <f t="shared" si="63"/>
        <v>35030.400000000016</v>
      </c>
      <c r="G651" s="18">
        <f t="shared" si="60"/>
        <v>973.44000000000233</v>
      </c>
      <c r="H651" s="18">
        <f t="shared" si="64"/>
        <v>3701.1599999999994</v>
      </c>
      <c r="I651" s="18">
        <f t="shared" si="65"/>
        <v>4674.5999999999995</v>
      </c>
      <c r="J651" s="18">
        <f t="shared" si="61"/>
        <v>973.44</v>
      </c>
      <c r="K651" s="18">
        <f>MAX(K650,'All Trades'!S650)</f>
        <v>140908.1999999996</v>
      </c>
      <c r="L651" s="18">
        <f>'All Trades'!S650</f>
        <v>140908.1999999996</v>
      </c>
      <c r="M651" s="18">
        <f>MAX(0,K651-(L651+'All Trades'!Q651))</f>
        <v>969.72000000000116</v>
      </c>
    </row>
    <row r="652" spans="1:13" x14ac:dyDescent="0.25">
      <c r="A652" s="11">
        <f>'All Trades'!A652</f>
        <v>646</v>
      </c>
      <c r="B652" s="29">
        <f>YEAR('All Trades'!B652)</f>
        <v>2024</v>
      </c>
      <c r="C652" s="24">
        <f>DATE(YEAR('All Trades'!B652),MONTH('All Trades'!B652),1)</f>
        <v>45627</v>
      </c>
      <c r="D652" s="18">
        <f>'All Trades'!O652</f>
        <v>124.52</v>
      </c>
      <c r="E652" s="18">
        <f t="shared" si="62"/>
        <v>34181.48000000001</v>
      </c>
      <c r="F652" s="18">
        <f t="shared" si="63"/>
        <v>35030.400000000016</v>
      </c>
      <c r="G652" s="18">
        <f t="shared" si="60"/>
        <v>848.92000000000553</v>
      </c>
      <c r="H652" s="18">
        <f t="shared" si="64"/>
        <v>3825.6799999999994</v>
      </c>
      <c r="I652" s="18">
        <f t="shared" si="65"/>
        <v>4674.5999999999995</v>
      </c>
      <c r="J652" s="18">
        <f t="shared" si="61"/>
        <v>848.92000000000007</v>
      </c>
      <c r="K652" s="18">
        <f>MAX(K651,'All Trades'!S651)</f>
        <v>140908.1999999996</v>
      </c>
      <c r="L652" s="18">
        <f>'All Trades'!S651</f>
        <v>139934.7599999996</v>
      </c>
      <c r="M652" s="18">
        <f>MAX(0,K652-(L652+'All Trades'!Q652))</f>
        <v>1080.679999999993</v>
      </c>
    </row>
    <row r="653" spans="1:13" x14ac:dyDescent="0.25">
      <c r="A653" s="11">
        <f>'All Trades'!A653</f>
        <v>647</v>
      </c>
      <c r="B653" s="29">
        <f>YEAR('All Trades'!B653)</f>
        <v>2025</v>
      </c>
      <c r="C653" s="24">
        <f>DATE(YEAR('All Trades'!B653),MONTH('All Trades'!B653),1)</f>
        <v>45658</v>
      </c>
      <c r="D653" s="18">
        <f>'All Trades'!O653</f>
        <v>178.56</v>
      </c>
      <c r="E653" s="18">
        <f t="shared" si="62"/>
        <v>178.56</v>
      </c>
      <c r="F653" s="18">
        <f t="shared" si="63"/>
        <v>178.56</v>
      </c>
      <c r="G653" s="18">
        <f t="shared" si="60"/>
        <v>0</v>
      </c>
      <c r="H653" s="18">
        <f t="shared" si="64"/>
        <v>178.56</v>
      </c>
      <c r="I653" s="18">
        <f t="shared" si="65"/>
        <v>178.56</v>
      </c>
      <c r="J653" s="18">
        <f t="shared" si="61"/>
        <v>0</v>
      </c>
      <c r="K653" s="18">
        <f>MAX(K652,'All Trades'!S652)</f>
        <v>140908.1999999996</v>
      </c>
      <c r="L653" s="18">
        <f>'All Trades'!S652</f>
        <v>140059.27999999959</v>
      </c>
      <c r="M653" s="18">
        <f>MAX(0,K653-(L653+'All Trades'!Q653))</f>
        <v>1116.640000000014</v>
      </c>
    </row>
    <row r="654" spans="1:13" x14ac:dyDescent="0.25">
      <c r="A654" s="11">
        <f>'All Trades'!A654</f>
        <v>648</v>
      </c>
      <c r="B654" s="29">
        <f>YEAR('All Trades'!B654)</f>
        <v>2025</v>
      </c>
      <c r="C654" s="24">
        <f>DATE(YEAR('All Trades'!B654),MONTH('All Trades'!B654),1)</f>
        <v>45658</v>
      </c>
      <c r="D654" s="18">
        <f>'All Trades'!O654</f>
        <v>253.56</v>
      </c>
      <c r="E654" s="18">
        <f t="shared" si="62"/>
        <v>432.12</v>
      </c>
      <c r="F654" s="18">
        <f t="shared" si="63"/>
        <v>432.12</v>
      </c>
      <c r="G654" s="18">
        <f t="shared" si="60"/>
        <v>0</v>
      </c>
      <c r="H654" s="18">
        <f t="shared" si="64"/>
        <v>432.12</v>
      </c>
      <c r="I654" s="18">
        <f t="shared" si="65"/>
        <v>432.12</v>
      </c>
      <c r="J654" s="18">
        <f t="shared" si="61"/>
        <v>0</v>
      </c>
      <c r="K654" s="18">
        <f>MAX(K653,'All Trades'!S653)</f>
        <v>140908.1999999996</v>
      </c>
      <c r="L654" s="18">
        <f>'All Trades'!S653</f>
        <v>140237.83999999959</v>
      </c>
      <c r="M654" s="18">
        <f>MAX(0,K654-(L654+'All Trades'!Q654))</f>
        <v>710.0800000000163</v>
      </c>
    </row>
    <row r="655" spans="1:13" x14ac:dyDescent="0.25">
      <c r="A655" s="11">
        <f>'All Trades'!A655</f>
        <v>649</v>
      </c>
      <c r="B655" s="29">
        <f>YEAR('All Trades'!B655)</f>
        <v>2025</v>
      </c>
      <c r="C655" s="24">
        <f>DATE(YEAR('All Trades'!B655),MONTH('All Trades'!B655),1)</f>
        <v>45658</v>
      </c>
      <c r="D655" s="18">
        <f>'All Trades'!O655</f>
        <v>979.56</v>
      </c>
      <c r="E655" s="18">
        <f t="shared" si="62"/>
        <v>1411.6799999999998</v>
      </c>
      <c r="F655" s="18">
        <f t="shared" si="63"/>
        <v>1411.6799999999998</v>
      </c>
      <c r="G655" s="18">
        <f t="shared" si="60"/>
        <v>0</v>
      </c>
      <c r="H655" s="18">
        <f t="shared" si="64"/>
        <v>1411.6799999999998</v>
      </c>
      <c r="I655" s="18">
        <f t="shared" si="65"/>
        <v>1411.6799999999998</v>
      </c>
      <c r="J655" s="18">
        <f t="shared" si="61"/>
        <v>0</v>
      </c>
      <c r="K655" s="18">
        <f>MAX(K654,'All Trades'!S654)</f>
        <v>140908.1999999996</v>
      </c>
      <c r="L655" s="18">
        <f>'All Trades'!S654</f>
        <v>140491.39999999959</v>
      </c>
      <c r="M655" s="18">
        <f>MAX(0,K655-(L655+'All Trades'!Q655))</f>
        <v>993.52000000001863</v>
      </c>
    </row>
    <row r="656" spans="1:13" x14ac:dyDescent="0.25">
      <c r="A656" s="11">
        <f>'All Trades'!A656</f>
        <v>650</v>
      </c>
      <c r="B656" s="29">
        <f>YEAR('All Trades'!B656)</f>
        <v>2025</v>
      </c>
      <c r="C656" s="24">
        <f>DATE(YEAR('All Trades'!B656),MONTH('All Trades'!B656),1)</f>
        <v>45658</v>
      </c>
      <c r="D656" s="18">
        <f>'All Trades'!O656</f>
        <v>913.56</v>
      </c>
      <c r="E656" s="18">
        <f t="shared" si="62"/>
        <v>2325.2399999999998</v>
      </c>
      <c r="F656" s="18">
        <f t="shared" si="63"/>
        <v>2325.2399999999998</v>
      </c>
      <c r="G656" s="18">
        <f t="shared" si="60"/>
        <v>0</v>
      </c>
      <c r="H656" s="18">
        <f t="shared" si="64"/>
        <v>2325.2399999999998</v>
      </c>
      <c r="I656" s="18">
        <f t="shared" si="65"/>
        <v>2325.2399999999998</v>
      </c>
      <c r="J656" s="18">
        <f t="shared" si="61"/>
        <v>0</v>
      </c>
      <c r="K656" s="18">
        <f>MAX(K655,'All Trades'!S655)</f>
        <v>141470.95999999958</v>
      </c>
      <c r="L656" s="18">
        <f>'All Trades'!S655</f>
        <v>141470.95999999958</v>
      </c>
      <c r="M656" s="18">
        <f>MAX(0,K656-(L656+'All Trades'!Q656))</f>
        <v>198.72000000000116</v>
      </c>
    </row>
    <row r="657" spans="1:13" x14ac:dyDescent="0.25">
      <c r="A657" s="11">
        <f>'All Trades'!A657</f>
        <v>651</v>
      </c>
      <c r="B657" s="29">
        <f>YEAR('All Trades'!B657)</f>
        <v>2025</v>
      </c>
      <c r="C657" s="24">
        <f>DATE(YEAR('All Trades'!B657),MONTH('All Trades'!B657),1)</f>
        <v>45658</v>
      </c>
      <c r="D657" s="18">
        <f>'All Trades'!O657</f>
        <v>1327.6</v>
      </c>
      <c r="E657" s="18">
        <f t="shared" si="62"/>
        <v>3652.8399999999997</v>
      </c>
      <c r="F657" s="18">
        <f t="shared" si="63"/>
        <v>3652.8399999999997</v>
      </c>
      <c r="G657" s="18">
        <f t="shared" si="60"/>
        <v>0</v>
      </c>
      <c r="H657" s="18">
        <f t="shared" si="64"/>
        <v>3652.8399999999997</v>
      </c>
      <c r="I657" s="18">
        <f t="shared" si="65"/>
        <v>3652.8399999999997</v>
      </c>
      <c r="J657" s="18">
        <f t="shared" si="61"/>
        <v>0</v>
      </c>
      <c r="K657" s="18">
        <f>MAX(K656,'All Trades'!S656)</f>
        <v>142384.51999999958</v>
      </c>
      <c r="L657" s="18">
        <f>'All Trades'!S656</f>
        <v>142384.51999999958</v>
      </c>
      <c r="M657" s="18">
        <f>MAX(0,K657-(L657+'All Trades'!Q657))</f>
        <v>56.200000000011642</v>
      </c>
    </row>
    <row r="658" spans="1:13" x14ac:dyDescent="0.25">
      <c r="A658" s="11">
        <f>'All Trades'!A658</f>
        <v>652</v>
      </c>
      <c r="B658" s="29">
        <f>YEAR('All Trades'!B658)</f>
        <v>2025</v>
      </c>
      <c r="C658" s="24">
        <f>DATE(YEAR('All Trades'!B658),MONTH('All Trades'!B658),1)</f>
        <v>45658</v>
      </c>
      <c r="D658" s="18">
        <f>'All Trades'!O658</f>
        <v>-648.96</v>
      </c>
      <c r="E658" s="18">
        <f t="shared" si="62"/>
        <v>3003.8799999999997</v>
      </c>
      <c r="F658" s="18">
        <f t="shared" si="63"/>
        <v>3652.8399999999997</v>
      </c>
      <c r="G658" s="18">
        <f t="shared" si="60"/>
        <v>648.96</v>
      </c>
      <c r="H658" s="18">
        <f t="shared" si="64"/>
        <v>3003.8799999999997</v>
      </c>
      <c r="I658" s="18">
        <f t="shared" si="65"/>
        <v>3652.8399999999997</v>
      </c>
      <c r="J658" s="18">
        <f t="shared" si="61"/>
        <v>648.96</v>
      </c>
      <c r="K658" s="18">
        <f>MAX(K657,'All Trades'!S657)</f>
        <v>143712.11999999959</v>
      </c>
      <c r="L658" s="18">
        <f>'All Trades'!S657</f>
        <v>143712.11999999959</v>
      </c>
      <c r="M658" s="18">
        <f>MAX(0,K658-(L658+'All Trades'!Q658))</f>
        <v>646.48000000001048</v>
      </c>
    </row>
    <row r="659" spans="1:13" x14ac:dyDescent="0.25">
      <c r="A659" s="11">
        <f>'All Trades'!A659</f>
        <v>653</v>
      </c>
      <c r="B659" s="29">
        <f>YEAR('All Trades'!B659)</f>
        <v>2025</v>
      </c>
      <c r="C659" s="24">
        <f>DATE(YEAR('All Trades'!B659),MONTH('All Trades'!B659),1)</f>
        <v>45689</v>
      </c>
      <c r="D659" s="18">
        <f>'All Trades'!O659</f>
        <v>-973.44</v>
      </c>
      <c r="E659" s="18">
        <f t="shared" si="62"/>
        <v>2030.4399999999996</v>
      </c>
      <c r="F659" s="18">
        <f t="shared" si="63"/>
        <v>3652.8399999999997</v>
      </c>
      <c r="G659" s="18">
        <f t="shared" si="60"/>
        <v>1622.4</v>
      </c>
      <c r="H659" s="18">
        <f t="shared" si="64"/>
        <v>-973.44</v>
      </c>
      <c r="I659" s="18">
        <f t="shared" si="65"/>
        <v>0</v>
      </c>
      <c r="J659" s="18">
        <f t="shared" si="61"/>
        <v>973.44</v>
      </c>
      <c r="K659" s="18">
        <f>MAX(K658,'All Trades'!S658)</f>
        <v>143712.11999999959</v>
      </c>
      <c r="L659" s="18">
        <f>'All Trades'!S658</f>
        <v>143063.1599999996</v>
      </c>
      <c r="M659" s="18">
        <f>MAX(0,K659-(L659+'All Trades'!Q659))</f>
        <v>1618.679999999993</v>
      </c>
    </row>
    <row r="660" spans="1:13" x14ac:dyDescent="0.25">
      <c r="A660" s="11">
        <f>'All Trades'!A660</f>
        <v>654</v>
      </c>
      <c r="B660" s="29">
        <f>YEAR('All Trades'!B660)</f>
        <v>2025</v>
      </c>
      <c r="C660" s="24">
        <f>DATE(YEAR('All Trades'!B660),MONTH('All Trades'!B660),1)</f>
        <v>45689</v>
      </c>
      <c r="D660" s="18">
        <f>'All Trades'!O660</f>
        <v>-646.44000000000005</v>
      </c>
      <c r="E660" s="18">
        <f t="shared" si="62"/>
        <v>1383.9999999999995</v>
      </c>
      <c r="F660" s="18">
        <f t="shared" si="63"/>
        <v>3652.8399999999997</v>
      </c>
      <c r="G660" s="18">
        <f t="shared" si="60"/>
        <v>2268.84</v>
      </c>
      <c r="H660" s="18">
        <f t="shared" si="64"/>
        <v>-1619.88</v>
      </c>
      <c r="I660" s="18">
        <f t="shared" si="65"/>
        <v>0</v>
      </c>
      <c r="J660" s="18">
        <f t="shared" si="61"/>
        <v>1619.88</v>
      </c>
      <c r="K660" s="18">
        <f>MAX(K659,'All Trades'!S659)</f>
        <v>143712.11999999959</v>
      </c>
      <c r="L660" s="18">
        <f>'All Trades'!S659</f>
        <v>142089.71999999959</v>
      </c>
      <c r="M660" s="18">
        <f>MAX(0,K660-(L660+'All Trades'!Q660))</f>
        <v>2265.1199999999953</v>
      </c>
    </row>
    <row r="661" spans="1:13" x14ac:dyDescent="0.25">
      <c r="A661" s="11">
        <f>'All Trades'!A661</f>
        <v>655</v>
      </c>
      <c r="B661" s="29">
        <f>YEAR('All Trades'!B661)</f>
        <v>2025</v>
      </c>
      <c r="C661" s="24">
        <f>DATE(YEAR('All Trades'!B661),MONTH('All Trades'!B661),1)</f>
        <v>45689</v>
      </c>
      <c r="D661" s="18">
        <f>'All Trades'!O661</f>
        <v>247.56</v>
      </c>
      <c r="E661" s="18">
        <f t="shared" si="62"/>
        <v>1631.5599999999995</v>
      </c>
      <c r="F661" s="18">
        <f t="shared" si="63"/>
        <v>3652.8399999999997</v>
      </c>
      <c r="G661" s="18">
        <f t="shared" si="60"/>
        <v>2021.2800000000002</v>
      </c>
      <c r="H661" s="18">
        <f t="shared" si="64"/>
        <v>-1372.3200000000002</v>
      </c>
      <c r="I661" s="18">
        <f t="shared" si="65"/>
        <v>0</v>
      </c>
      <c r="J661" s="18">
        <f t="shared" si="61"/>
        <v>1372.3200000000002</v>
      </c>
      <c r="K661" s="18">
        <f>MAX(K660,'All Trades'!S660)</f>
        <v>143712.11999999959</v>
      </c>
      <c r="L661" s="18">
        <f>'All Trades'!S660</f>
        <v>141443.27999999959</v>
      </c>
      <c r="M661" s="18">
        <f>MAX(0,K661-(L661+'All Trades'!Q661))</f>
        <v>2293.5599999999977</v>
      </c>
    </row>
    <row r="662" spans="1:13" x14ac:dyDescent="0.25">
      <c r="A662" s="11">
        <f>'All Trades'!A662</f>
        <v>656</v>
      </c>
      <c r="B662" s="29">
        <f>YEAR('All Trades'!B662)</f>
        <v>2025</v>
      </c>
      <c r="C662" s="24">
        <f>DATE(YEAR('All Trades'!B662),MONTH('All Trades'!B662),1)</f>
        <v>45689</v>
      </c>
      <c r="D662" s="18">
        <f>'All Trades'!O662</f>
        <v>634.55999999999995</v>
      </c>
      <c r="E662" s="18">
        <f t="shared" si="62"/>
        <v>2266.1199999999994</v>
      </c>
      <c r="F662" s="18">
        <f t="shared" si="63"/>
        <v>3652.8399999999997</v>
      </c>
      <c r="G662" s="18">
        <f t="shared" si="60"/>
        <v>1386.7200000000003</v>
      </c>
      <c r="H662" s="18">
        <f t="shared" si="64"/>
        <v>-737.76000000000022</v>
      </c>
      <c r="I662" s="18">
        <f t="shared" si="65"/>
        <v>0</v>
      </c>
      <c r="J662" s="18">
        <f t="shared" si="61"/>
        <v>737.76000000000022</v>
      </c>
      <c r="K662" s="18">
        <f>MAX(K661,'All Trades'!S661)</f>
        <v>143712.11999999959</v>
      </c>
      <c r="L662" s="18">
        <f>'All Trades'!S661</f>
        <v>141690.83999999959</v>
      </c>
      <c r="M662" s="18">
        <f>MAX(0,K662-(L662+'All Trades'!Q662))</f>
        <v>2370</v>
      </c>
    </row>
    <row r="663" spans="1:13" x14ac:dyDescent="0.25">
      <c r="A663" s="11">
        <f>'All Trades'!A663</f>
        <v>657</v>
      </c>
      <c r="B663" s="29">
        <f>YEAR('All Trades'!B663)</f>
        <v>2025</v>
      </c>
      <c r="C663" s="24">
        <f>DATE(YEAR('All Trades'!B663),MONTH('All Trades'!B663),1)</f>
        <v>45689</v>
      </c>
      <c r="D663" s="18">
        <f>'All Trades'!O663</f>
        <v>319.56</v>
      </c>
      <c r="E663" s="18">
        <f t="shared" si="62"/>
        <v>2585.6799999999994</v>
      </c>
      <c r="F663" s="18">
        <f t="shared" si="63"/>
        <v>3652.8399999999997</v>
      </c>
      <c r="G663" s="18">
        <f t="shared" si="60"/>
        <v>1067.1600000000003</v>
      </c>
      <c r="H663" s="18">
        <f t="shared" si="64"/>
        <v>-418.20000000000022</v>
      </c>
      <c r="I663" s="18">
        <f t="shared" si="65"/>
        <v>0</v>
      </c>
      <c r="J663" s="18">
        <f t="shared" si="61"/>
        <v>418.20000000000022</v>
      </c>
      <c r="K663" s="18">
        <f>MAX(K662,'All Trades'!S662)</f>
        <v>143712.11999999959</v>
      </c>
      <c r="L663" s="18">
        <f>'All Trades'!S662</f>
        <v>142325.39999999959</v>
      </c>
      <c r="M663" s="18">
        <f>MAX(0,K663-(L663+'All Trades'!Q663))</f>
        <v>1669.4400000000023</v>
      </c>
    </row>
    <row r="664" spans="1:13" x14ac:dyDescent="0.25">
      <c r="A664" s="11">
        <f>'All Trades'!A664</f>
        <v>658</v>
      </c>
      <c r="B664" s="29">
        <f>YEAR('All Trades'!B664)</f>
        <v>2025</v>
      </c>
      <c r="C664" s="24">
        <f>DATE(YEAR('All Trades'!B664),MONTH('All Trades'!B664),1)</f>
        <v>45689</v>
      </c>
      <c r="D664" s="18">
        <f>'All Trades'!O664</f>
        <v>-484.44</v>
      </c>
      <c r="E664" s="18">
        <f t="shared" si="62"/>
        <v>2101.2399999999993</v>
      </c>
      <c r="F664" s="18">
        <f t="shared" si="63"/>
        <v>3652.8399999999997</v>
      </c>
      <c r="G664" s="18">
        <f t="shared" si="60"/>
        <v>1551.6000000000004</v>
      </c>
      <c r="H664" s="18">
        <f t="shared" si="64"/>
        <v>-902.64000000000021</v>
      </c>
      <c r="I664" s="18">
        <f t="shared" si="65"/>
        <v>0</v>
      </c>
      <c r="J664" s="18">
        <f t="shared" si="61"/>
        <v>902.64000000000021</v>
      </c>
      <c r="K664" s="18">
        <f>MAX(K663,'All Trades'!S663)</f>
        <v>143712.11999999959</v>
      </c>
      <c r="L664" s="18">
        <f>'All Trades'!S663</f>
        <v>142644.95999999958</v>
      </c>
      <c r="M664" s="18">
        <f>MAX(0,K664-(L664+'All Trades'!Q664))</f>
        <v>1547.8800000000047</v>
      </c>
    </row>
    <row r="665" spans="1:13" x14ac:dyDescent="0.25">
      <c r="A665" s="11">
        <f>'All Trades'!A665</f>
        <v>659</v>
      </c>
      <c r="B665" s="29">
        <f>YEAR('All Trades'!B665)</f>
        <v>2025</v>
      </c>
      <c r="C665" s="24">
        <f>DATE(YEAR('All Trades'!B665),MONTH('All Trades'!B665),1)</f>
        <v>45689</v>
      </c>
      <c r="D665" s="18">
        <f>'All Trades'!O665</f>
        <v>315.52</v>
      </c>
      <c r="E665" s="18">
        <f t="shared" si="62"/>
        <v>2416.7599999999993</v>
      </c>
      <c r="F665" s="18">
        <f t="shared" si="63"/>
        <v>3652.8399999999997</v>
      </c>
      <c r="G665" s="18">
        <f t="shared" si="60"/>
        <v>1236.0800000000004</v>
      </c>
      <c r="H665" s="18">
        <f t="shared" si="64"/>
        <v>-587.12000000000023</v>
      </c>
      <c r="I665" s="18">
        <f t="shared" si="65"/>
        <v>0</v>
      </c>
      <c r="J665" s="18">
        <f t="shared" si="61"/>
        <v>587.12000000000023</v>
      </c>
      <c r="K665" s="18">
        <f>MAX(K664,'All Trades'!S664)</f>
        <v>143712.11999999959</v>
      </c>
      <c r="L665" s="18">
        <f>'All Trades'!S664</f>
        <v>142160.51999999958</v>
      </c>
      <c r="M665" s="18">
        <f>MAX(0,K665-(L665+'All Trades'!Q665))</f>
        <v>1600.8399999999965</v>
      </c>
    </row>
    <row r="666" spans="1:13" x14ac:dyDescent="0.25">
      <c r="A666" s="11">
        <f>'All Trades'!A666</f>
        <v>660</v>
      </c>
      <c r="B666" s="29">
        <f>YEAR('All Trades'!B666)</f>
        <v>2025</v>
      </c>
      <c r="C666" s="24">
        <f>DATE(YEAR('All Trades'!B666),MONTH('All Trades'!B666),1)</f>
        <v>45689</v>
      </c>
      <c r="D666" s="18">
        <f>'All Trades'!O666</f>
        <v>-535.44000000000005</v>
      </c>
      <c r="E666" s="18">
        <f t="shared" si="62"/>
        <v>1881.3199999999993</v>
      </c>
      <c r="F666" s="18">
        <f t="shared" si="63"/>
        <v>3652.8399999999997</v>
      </c>
      <c r="G666" s="18">
        <f t="shared" si="60"/>
        <v>1771.5200000000004</v>
      </c>
      <c r="H666" s="18">
        <f t="shared" si="64"/>
        <v>-1122.5600000000004</v>
      </c>
      <c r="I666" s="18">
        <f t="shared" si="65"/>
        <v>0</v>
      </c>
      <c r="J666" s="18">
        <f t="shared" si="61"/>
        <v>1122.5600000000004</v>
      </c>
      <c r="K666" s="18">
        <f>MAX(K665,'All Trades'!S665)</f>
        <v>143712.11999999959</v>
      </c>
      <c r="L666" s="18">
        <f>'All Trades'!S665</f>
        <v>142476.03999999957</v>
      </c>
      <c r="M666" s="18">
        <f>MAX(0,K666-(L666+'All Trades'!Q666))</f>
        <v>1767.8000000000175</v>
      </c>
    </row>
    <row r="667" spans="1:13" x14ac:dyDescent="0.25">
      <c r="A667" s="11">
        <f>'All Trades'!A667</f>
        <v>661</v>
      </c>
      <c r="B667" s="29">
        <f>YEAR('All Trades'!B667)</f>
        <v>2025</v>
      </c>
      <c r="C667" s="24">
        <f>DATE(YEAR('All Trades'!B667),MONTH('All Trades'!B667),1)</f>
        <v>45689</v>
      </c>
      <c r="D667" s="18">
        <f>'All Trades'!O667</f>
        <v>2082.6</v>
      </c>
      <c r="E667" s="18">
        <f t="shared" si="62"/>
        <v>3963.9199999999992</v>
      </c>
      <c r="F667" s="18">
        <f t="shared" si="63"/>
        <v>3963.9199999999992</v>
      </c>
      <c r="G667" s="18">
        <f t="shared" si="60"/>
        <v>0</v>
      </c>
      <c r="H667" s="18">
        <f t="shared" si="64"/>
        <v>960.03999999999951</v>
      </c>
      <c r="I667" s="18">
        <f t="shared" si="65"/>
        <v>960.03999999999951</v>
      </c>
      <c r="J667" s="18">
        <f t="shared" si="61"/>
        <v>0</v>
      </c>
      <c r="K667" s="18">
        <f>MAX(K666,'All Trades'!S666)</f>
        <v>143712.11999999959</v>
      </c>
      <c r="L667" s="18">
        <f>'All Trades'!S666</f>
        <v>141940.59999999957</v>
      </c>
      <c r="M667" s="18">
        <f>MAX(0,K667-(L667+'All Trades'!Q667))</f>
        <v>1872.7200000000303</v>
      </c>
    </row>
    <row r="668" spans="1:13" x14ac:dyDescent="0.25">
      <c r="A668" s="11">
        <f>'All Trades'!A668</f>
        <v>662</v>
      </c>
      <c r="B668" s="29">
        <f>YEAR('All Trades'!B668)</f>
        <v>2025</v>
      </c>
      <c r="C668" s="24">
        <f>DATE(YEAR('All Trades'!B668),MONTH('All Trades'!B668),1)</f>
        <v>45689</v>
      </c>
      <c r="D668" s="18">
        <f>'All Trades'!O668</f>
        <v>340.56</v>
      </c>
      <c r="E668" s="18">
        <f t="shared" si="62"/>
        <v>4304.4799999999996</v>
      </c>
      <c r="F668" s="18">
        <f t="shared" si="63"/>
        <v>4304.4799999999996</v>
      </c>
      <c r="G668" s="18">
        <f t="shared" si="60"/>
        <v>0</v>
      </c>
      <c r="H668" s="18">
        <f t="shared" si="64"/>
        <v>1300.5999999999995</v>
      </c>
      <c r="I668" s="18">
        <f t="shared" si="65"/>
        <v>1300.5999999999995</v>
      </c>
      <c r="J668" s="18">
        <f t="shared" si="61"/>
        <v>0</v>
      </c>
      <c r="K668" s="18">
        <f>MAX(K667,'All Trades'!S667)</f>
        <v>144023.19999999958</v>
      </c>
      <c r="L668" s="18">
        <f>'All Trades'!S667</f>
        <v>144023.19999999958</v>
      </c>
      <c r="M668" s="18">
        <f>MAX(0,K668-(L668+'All Trades'!Q668))</f>
        <v>222.72000000000116</v>
      </c>
    </row>
    <row r="669" spans="1:13" x14ac:dyDescent="0.25">
      <c r="A669" s="11">
        <f>'All Trades'!A669</f>
        <v>663</v>
      </c>
      <c r="B669" s="29">
        <f>YEAR('All Trades'!B669)</f>
        <v>2025</v>
      </c>
      <c r="C669" s="24">
        <f>DATE(YEAR('All Trades'!B669),MONTH('All Trades'!B669),1)</f>
        <v>45689</v>
      </c>
      <c r="D669" s="18">
        <f>'All Trades'!O669</f>
        <v>844.56</v>
      </c>
      <c r="E669" s="18">
        <f t="shared" si="62"/>
        <v>5149.0399999999991</v>
      </c>
      <c r="F669" s="18">
        <f t="shared" si="63"/>
        <v>5149.0399999999991</v>
      </c>
      <c r="G669" s="18">
        <f t="shared" si="60"/>
        <v>0</v>
      </c>
      <c r="H669" s="18">
        <f t="shared" si="64"/>
        <v>2145.1599999999994</v>
      </c>
      <c r="I669" s="18">
        <f t="shared" si="65"/>
        <v>2145.1599999999994</v>
      </c>
      <c r="J669" s="18">
        <f t="shared" si="61"/>
        <v>0</v>
      </c>
      <c r="K669" s="18">
        <f>MAX(K668,'All Trades'!S668)</f>
        <v>144363.75999999957</v>
      </c>
      <c r="L669" s="18">
        <f>'All Trades'!S668</f>
        <v>144363.75999999957</v>
      </c>
      <c r="M669" s="18">
        <f>MAX(0,K669-(L669+'All Trades'!Q669))</f>
        <v>672.72000000000116</v>
      </c>
    </row>
    <row r="670" spans="1:13" x14ac:dyDescent="0.25">
      <c r="A670" s="11">
        <f>'All Trades'!A670</f>
        <v>664</v>
      </c>
      <c r="B670" s="29">
        <f>YEAR('All Trades'!B670)</f>
        <v>2025</v>
      </c>
      <c r="C670" s="24">
        <f>DATE(YEAR('All Trades'!B670),MONTH('All Trades'!B670),1)</f>
        <v>45689</v>
      </c>
      <c r="D670" s="18">
        <f>'All Trades'!O670</f>
        <v>-505.44</v>
      </c>
      <c r="E670" s="18">
        <f t="shared" si="62"/>
        <v>4643.5999999999995</v>
      </c>
      <c r="F670" s="18">
        <f t="shared" si="63"/>
        <v>5149.0399999999991</v>
      </c>
      <c r="G670" s="18">
        <f t="shared" si="60"/>
        <v>505.4399999999996</v>
      </c>
      <c r="H670" s="18">
        <f t="shared" si="64"/>
        <v>1639.7199999999993</v>
      </c>
      <c r="I670" s="18">
        <f t="shared" si="65"/>
        <v>2145.1599999999994</v>
      </c>
      <c r="J670" s="18">
        <f t="shared" si="61"/>
        <v>505.44000000000005</v>
      </c>
      <c r="K670" s="18">
        <f>MAX(K669,'All Trades'!S669)</f>
        <v>145208.31999999957</v>
      </c>
      <c r="L670" s="18">
        <f>'All Trades'!S669</f>
        <v>145208.31999999957</v>
      </c>
      <c r="M670" s="18">
        <f>MAX(0,K670-(L670+'All Trades'!Q670))</f>
        <v>501.72000000000116</v>
      </c>
    </row>
    <row r="671" spans="1:13" x14ac:dyDescent="0.25">
      <c r="A671" s="11">
        <f>'All Trades'!A671</f>
        <v>665</v>
      </c>
      <c r="B671" s="29">
        <f>YEAR('All Trades'!B671)</f>
        <v>2025</v>
      </c>
      <c r="C671" s="24">
        <f>DATE(YEAR('All Trades'!B671),MONTH('All Trades'!B671),1)</f>
        <v>45689</v>
      </c>
      <c r="D671" s="18">
        <f>'All Trades'!O671</f>
        <v>10.56</v>
      </c>
      <c r="E671" s="18">
        <f t="shared" si="62"/>
        <v>4654.16</v>
      </c>
      <c r="F671" s="18">
        <f t="shared" si="63"/>
        <v>5149.0399999999991</v>
      </c>
      <c r="G671" s="18">
        <f t="shared" si="60"/>
        <v>494.8799999999992</v>
      </c>
      <c r="H671" s="18">
        <f t="shared" si="64"/>
        <v>1650.2799999999993</v>
      </c>
      <c r="I671" s="18">
        <f t="shared" si="65"/>
        <v>2145.1599999999994</v>
      </c>
      <c r="J671" s="18">
        <f t="shared" si="61"/>
        <v>494.88000000000011</v>
      </c>
      <c r="K671" s="18">
        <f>MAX(K670,'All Trades'!S670)</f>
        <v>145208.31999999957</v>
      </c>
      <c r="L671" s="18">
        <f>'All Trades'!S670</f>
        <v>144702.87999999957</v>
      </c>
      <c r="M671" s="18">
        <f>MAX(0,K671-(L671+'All Trades'!Q671))</f>
        <v>1079.1600000000035</v>
      </c>
    </row>
    <row r="672" spans="1:13" x14ac:dyDescent="0.25">
      <c r="A672" s="11">
        <f>'All Trades'!A672</f>
        <v>666</v>
      </c>
      <c r="B672" s="29">
        <f>YEAR('All Trades'!B672)</f>
        <v>2025</v>
      </c>
      <c r="C672" s="24">
        <f>DATE(YEAR('All Trades'!B672),MONTH('All Trades'!B672),1)</f>
        <v>45717</v>
      </c>
      <c r="D672" s="18">
        <f>'All Trades'!O672</f>
        <v>589.55999999999995</v>
      </c>
      <c r="E672" s="18">
        <f t="shared" si="62"/>
        <v>5243.7199999999993</v>
      </c>
      <c r="F672" s="18">
        <f t="shared" si="63"/>
        <v>5243.7199999999993</v>
      </c>
      <c r="G672" s="18">
        <f t="shared" si="60"/>
        <v>0</v>
      </c>
      <c r="H672" s="18">
        <f t="shared" si="64"/>
        <v>589.55999999999995</v>
      </c>
      <c r="I672" s="18">
        <f t="shared" si="65"/>
        <v>589.55999999999995</v>
      </c>
      <c r="J672" s="18">
        <f t="shared" si="61"/>
        <v>0</v>
      </c>
      <c r="K672" s="18">
        <f>MAX(K671,'All Trades'!S671)</f>
        <v>145208.31999999957</v>
      </c>
      <c r="L672" s="18">
        <f>'All Trades'!S671</f>
        <v>144713.43999999957</v>
      </c>
      <c r="M672" s="18">
        <f>MAX(0,K672-(L672+'All Trades'!Q672))</f>
        <v>960.60000000000582</v>
      </c>
    </row>
    <row r="673" spans="1:13" x14ac:dyDescent="0.25">
      <c r="A673" s="11">
        <f>'All Trades'!A673</f>
        <v>667</v>
      </c>
      <c r="B673" s="29">
        <f>YEAR('All Trades'!B673)</f>
        <v>2025</v>
      </c>
      <c r="C673" s="24">
        <f>DATE(YEAR('All Trades'!B673),MONTH('All Trades'!B673),1)</f>
        <v>45717</v>
      </c>
      <c r="D673" s="18">
        <f>'All Trades'!O673</f>
        <v>1066.56</v>
      </c>
      <c r="E673" s="18">
        <f t="shared" si="62"/>
        <v>6310.2799999999988</v>
      </c>
      <c r="F673" s="18">
        <f t="shared" si="63"/>
        <v>6310.2799999999988</v>
      </c>
      <c r="G673" s="18">
        <f t="shared" si="60"/>
        <v>0</v>
      </c>
      <c r="H673" s="18">
        <f t="shared" si="64"/>
        <v>1656.12</v>
      </c>
      <c r="I673" s="18">
        <f t="shared" si="65"/>
        <v>1656.12</v>
      </c>
      <c r="J673" s="18">
        <f t="shared" si="61"/>
        <v>0</v>
      </c>
      <c r="K673" s="18">
        <f>MAX(K672,'All Trades'!S672)</f>
        <v>145302.99999999956</v>
      </c>
      <c r="L673" s="18">
        <f>'All Trades'!S672</f>
        <v>145302.99999999956</v>
      </c>
      <c r="M673" s="18">
        <f>MAX(0,K673-(L673+'All Trades'!Q673))</f>
        <v>507.72000000000116</v>
      </c>
    </row>
    <row r="674" spans="1:13" x14ac:dyDescent="0.25">
      <c r="A674" s="11">
        <f>'All Trades'!A674</f>
        <v>668</v>
      </c>
      <c r="B674" s="29">
        <f>YEAR('All Trades'!B674)</f>
        <v>2025</v>
      </c>
      <c r="C674" s="24">
        <f>DATE(YEAR('All Trades'!B674),MONTH('All Trades'!B674),1)</f>
        <v>45717</v>
      </c>
      <c r="D674" s="18">
        <f>'All Trades'!O674</f>
        <v>-973.44</v>
      </c>
      <c r="E674" s="18">
        <f t="shared" si="62"/>
        <v>5336.8399999999983</v>
      </c>
      <c r="F674" s="18">
        <f t="shared" si="63"/>
        <v>6310.2799999999988</v>
      </c>
      <c r="G674" s="18">
        <f t="shared" si="60"/>
        <v>973.44000000000051</v>
      </c>
      <c r="H674" s="18">
        <f t="shared" si="64"/>
        <v>682.67999999999984</v>
      </c>
      <c r="I674" s="18">
        <f t="shared" si="65"/>
        <v>1656.12</v>
      </c>
      <c r="J674" s="18">
        <f t="shared" si="61"/>
        <v>973.44</v>
      </c>
      <c r="K674" s="18">
        <f>MAX(K673,'All Trades'!S673)</f>
        <v>146369.55999999956</v>
      </c>
      <c r="L674" s="18">
        <f>'All Trades'!S673</f>
        <v>146369.55999999956</v>
      </c>
      <c r="M674" s="18">
        <f>MAX(0,K674-(L674+'All Trades'!Q674))</f>
        <v>969.72000000000116</v>
      </c>
    </row>
    <row r="675" spans="1:13" x14ac:dyDescent="0.25">
      <c r="A675" s="11">
        <f>'All Trades'!A675</f>
        <v>669</v>
      </c>
      <c r="B675" s="29">
        <f>YEAR('All Trades'!B675)</f>
        <v>2025</v>
      </c>
      <c r="C675" s="24">
        <f>DATE(YEAR('All Trades'!B675),MONTH('All Trades'!B675),1)</f>
        <v>45717</v>
      </c>
      <c r="D675" s="18">
        <f>'All Trades'!O675</f>
        <v>1045.56</v>
      </c>
      <c r="E675" s="18">
        <f t="shared" si="62"/>
        <v>6382.3999999999978</v>
      </c>
      <c r="F675" s="18">
        <f t="shared" si="63"/>
        <v>6382.3999999999978</v>
      </c>
      <c r="G675" s="18">
        <f t="shared" si="60"/>
        <v>0</v>
      </c>
      <c r="H675" s="18">
        <f t="shared" si="64"/>
        <v>1728.2399999999998</v>
      </c>
      <c r="I675" s="18">
        <f t="shared" si="65"/>
        <v>1728.2399999999998</v>
      </c>
      <c r="J675" s="18">
        <f t="shared" si="61"/>
        <v>0</v>
      </c>
      <c r="K675" s="18">
        <f>MAX(K674,'All Trades'!S674)</f>
        <v>146369.55999999956</v>
      </c>
      <c r="L675" s="18">
        <f>'All Trades'!S674</f>
        <v>145396.11999999956</v>
      </c>
      <c r="M675" s="18">
        <f>MAX(0,K675-(L675+'All Trades'!Q675))</f>
        <v>1355.1600000000035</v>
      </c>
    </row>
    <row r="676" spans="1:13" x14ac:dyDescent="0.25">
      <c r="A676" s="11">
        <f>'All Trades'!A676</f>
        <v>670</v>
      </c>
      <c r="B676" s="29">
        <f>YEAR('All Trades'!B676)</f>
        <v>2025</v>
      </c>
      <c r="C676" s="24">
        <f>DATE(YEAR('All Trades'!B676),MONTH('All Trades'!B676),1)</f>
        <v>45717</v>
      </c>
      <c r="D676" s="18">
        <f>'All Trades'!O676</f>
        <v>-973.44</v>
      </c>
      <c r="E676" s="18">
        <f t="shared" si="62"/>
        <v>5408.9599999999973</v>
      </c>
      <c r="F676" s="18">
        <f t="shared" si="63"/>
        <v>6382.3999999999978</v>
      </c>
      <c r="G676" s="18">
        <f t="shared" si="60"/>
        <v>973.44000000000051</v>
      </c>
      <c r="H676" s="18">
        <f t="shared" si="64"/>
        <v>754.79999999999973</v>
      </c>
      <c r="I676" s="18">
        <f t="shared" si="65"/>
        <v>1728.2399999999998</v>
      </c>
      <c r="J676" s="18">
        <f t="shared" si="61"/>
        <v>973.44</v>
      </c>
      <c r="K676" s="18">
        <f>MAX(K675,'All Trades'!S675)</f>
        <v>146441.67999999956</v>
      </c>
      <c r="L676" s="18">
        <f>'All Trades'!S675</f>
        <v>146441.67999999956</v>
      </c>
      <c r="M676" s="18">
        <f>MAX(0,K676-(L676+'All Trades'!Q676))</f>
        <v>969.72000000000116</v>
      </c>
    </row>
    <row r="677" spans="1:13" x14ac:dyDescent="0.25">
      <c r="A677" s="11">
        <f>'All Trades'!A677</f>
        <v>671</v>
      </c>
      <c r="B677" s="29">
        <f>YEAR('All Trades'!B677)</f>
        <v>2025</v>
      </c>
      <c r="C677" s="24">
        <f>DATE(YEAR('All Trades'!B677),MONTH('All Trades'!B677),1)</f>
        <v>45717</v>
      </c>
      <c r="D677" s="18">
        <f>'All Trades'!O677</f>
        <v>832.56</v>
      </c>
      <c r="E677" s="18">
        <f t="shared" si="62"/>
        <v>6241.5199999999968</v>
      </c>
      <c r="F677" s="18">
        <f t="shared" si="63"/>
        <v>6382.3999999999978</v>
      </c>
      <c r="G677" s="18">
        <f t="shared" si="60"/>
        <v>140.88000000000102</v>
      </c>
      <c r="H677" s="18">
        <f t="shared" si="64"/>
        <v>1587.3599999999997</v>
      </c>
      <c r="I677" s="18">
        <f t="shared" si="65"/>
        <v>1728.2399999999998</v>
      </c>
      <c r="J677" s="18">
        <f t="shared" si="61"/>
        <v>140.88000000000011</v>
      </c>
      <c r="K677" s="18">
        <f>MAX(K676,'All Trades'!S676)</f>
        <v>146441.67999999956</v>
      </c>
      <c r="L677" s="18">
        <f>'All Trades'!S676</f>
        <v>145468.23999999955</v>
      </c>
      <c r="M677" s="18">
        <f>MAX(0,K677-(L677+'All Trades'!Q677))</f>
        <v>1007.1600000000035</v>
      </c>
    </row>
    <row r="678" spans="1:13" x14ac:dyDescent="0.25">
      <c r="A678" s="11">
        <f>'All Trades'!A678</f>
        <v>672</v>
      </c>
      <c r="B678" s="29">
        <f>YEAR('All Trades'!B678)</f>
        <v>2025</v>
      </c>
      <c r="C678" s="24">
        <f>DATE(YEAR('All Trades'!B678),MONTH('All Trades'!B678),1)</f>
        <v>45717</v>
      </c>
      <c r="D678" s="18">
        <f>'All Trades'!O678</f>
        <v>-104.48</v>
      </c>
      <c r="E678" s="18">
        <f t="shared" si="62"/>
        <v>6137.0399999999972</v>
      </c>
      <c r="F678" s="18">
        <f t="shared" si="63"/>
        <v>6382.3999999999978</v>
      </c>
      <c r="G678" s="18">
        <f t="shared" si="60"/>
        <v>245.36000000000058</v>
      </c>
      <c r="H678" s="18">
        <f t="shared" si="64"/>
        <v>1482.8799999999997</v>
      </c>
      <c r="I678" s="18">
        <f t="shared" si="65"/>
        <v>1728.2399999999998</v>
      </c>
      <c r="J678" s="18">
        <f t="shared" si="61"/>
        <v>245.36000000000013</v>
      </c>
      <c r="K678" s="18">
        <f>MAX(K677,'All Trades'!S677)</f>
        <v>146441.67999999956</v>
      </c>
      <c r="L678" s="18">
        <f>'All Trades'!S677</f>
        <v>146300.79999999955</v>
      </c>
      <c r="M678" s="18">
        <f>MAX(0,K678-(L678+'All Trades'!Q678))</f>
        <v>429.11999999999534</v>
      </c>
    </row>
    <row r="679" spans="1:13" x14ac:dyDescent="0.25">
      <c r="A679" s="11">
        <f>'All Trades'!A679</f>
        <v>673</v>
      </c>
      <c r="B679" s="29">
        <f>YEAR('All Trades'!B679)</f>
        <v>2025</v>
      </c>
      <c r="C679" s="24">
        <f>DATE(YEAR('All Trades'!B679),MONTH('All Trades'!B679),1)</f>
        <v>45717</v>
      </c>
      <c r="D679" s="18">
        <f>'All Trades'!O679</f>
        <v>10.56</v>
      </c>
      <c r="E679" s="18">
        <f t="shared" si="62"/>
        <v>6147.5999999999976</v>
      </c>
      <c r="F679" s="18">
        <f t="shared" si="63"/>
        <v>6382.3999999999978</v>
      </c>
      <c r="G679" s="18">
        <f t="shared" si="60"/>
        <v>234.80000000000018</v>
      </c>
      <c r="H679" s="18">
        <f t="shared" si="64"/>
        <v>1493.4399999999996</v>
      </c>
      <c r="I679" s="18">
        <f t="shared" si="65"/>
        <v>1728.2399999999998</v>
      </c>
      <c r="J679" s="18">
        <f t="shared" si="61"/>
        <v>234.80000000000018</v>
      </c>
      <c r="K679" s="18">
        <f>MAX(K678,'All Trades'!S678)</f>
        <v>146441.67999999956</v>
      </c>
      <c r="L679" s="18">
        <f>'All Trades'!S678</f>
        <v>146196.31999999954</v>
      </c>
      <c r="M679" s="18">
        <f>MAX(0,K679-(L679+'All Trades'!Q679))</f>
        <v>636.0800000000163</v>
      </c>
    </row>
    <row r="680" spans="1:13" x14ac:dyDescent="0.25">
      <c r="A680" s="11">
        <f>'All Trades'!A680</f>
        <v>674</v>
      </c>
      <c r="B680" s="29">
        <f>YEAR('All Trades'!B680)</f>
        <v>2025</v>
      </c>
      <c r="C680" s="24">
        <f>DATE(YEAR('All Trades'!B680),MONTH('All Trades'!B680),1)</f>
        <v>45717</v>
      </c>
      <c r="D680" s="18">
        <f>'All Trades'!O680</f>
        <v>-400.44</v>
      </c>
      <c r="E680" s="18">
        <f t="shared" si="62"/>
        <v>5747.159999999998</v>
      </c>
      <c r="F680" s="18">
        <f t="shared" si="63"/>
        <v>6382.3999999999978</v>
      </c>
      <c r="G680" s="18">
        <f t="shared" si="60"/>
        <v>635.23999999999978</v>
      </c>
      <c r="H680" s="18">
        <f t="shared" si="64"/>
        <v>1092.9999999999995</v>
      </c>
      <c r="I680" s="18">
        <f t="shared" si="65"/>
        <v>1728.2399999999998</v>
      </c>
      <c r="J680" s="18">
        <f t="shared" si="61"/>
        <v>635.24000000000024</v>
      </c>
      <c r="K680" s="18">
        <f>MAX(K679,'All Trades'!S679)</f>
        <v>146441.67999999956</v>
      </c>
      <c r="L680" s="18">
        <f>'All Trades'!S679</f>
        <v>146206.87999999954</v>
      </c>
      <c r="M680" s="18">
        <f>MAX(0,K680-(L680+'All Trades'!Q680))</f>
        <v>631.52000000001863</v>
      </c>
    </row>
    <row r="681" spans="1:13" x14ac:dyDescent="0.25">
      <c r="A681" s="11">
        <f>'All Trades'!A681</f>
        <v>675</v>
      </c>
      <c r="B681" s="29">
        <f>YEAR('All Trades'!B681)</f>
        <v>2025</v>
      </c>
      <c r="C681" s="24">
        <f>DATE(YEAR('All Trades'!B681),MONTH('All Trades'!B681),1)</f>
        <v>45717</v>
      </c>
      <c r="D681" s="18">
        <f>'All Trades'!O681</f>
        <v>1306.56</v>
      </c>
      <c r="E681" s="18">
        <f t="shared" si="62"/>
        <v>7053.7199999999975</v>
      </c>
      <c r="F681" s="18">
        <f t="shared" si="63"/>
        <v>7053.7199999999975</v>
      </c>
      <c r="G681" s="18">
        <f t="shared" si="60"/>
        <v>0</v>
      </c>
      <c r="H681" s="18">
        <f t="shared" si="64"/>
        <v>2399.5599999999995</v>
      </c>
      <c r="I681" s="18">
        <f t="shared" si="65"/>
        <v>2399.5599999999995</v>
      </c>
      <c r="J681" s="18">
        <f t="shared" si="61"/>
        <v>0</v>
      </c>
      <c r="K681" s="18">
        <f>MAX(K680,'All Trades'!S680)</f>
        <v>146441.67999999956</v>
      </c>
      <c r="L681" s="18">
        <f>'All Trades'!S680</f>
        <v>145806.43999999954</v>
      </c>
      <c r="M681" s="18">
        <f>MAX(0,K681-(L681+'All Trades'!Q681))</f>
        <v>659.96000000002095</v>
      </c>
    </row>
    <row r="682" spans="1:13" x14ac:dyDescent="0.25">
      <c r="A682" s="11">
        <f>'All Trades'!A682</f>
        <v>676</v>
      </c>
      <c r="B682" s="29">
        <f>YEAR('All Trades'!B682)</f>
        <v>2025</v>
      </c>
      <c r="C682" s="24">
        <f>DATE(YEAR('All Trades'!B682),MONTH('All Trades'!B682),1)</f>
        <v>45717</v>
      </c>
      <c r="D682" s="18">
        <f>'All Trades'!O682</f>
        <v>-292.95999999999998</v>
      </c>
      <c r="E682" s="18">
        <f t="shared" si="62"/>
        <v>6760.7599999999975</v>
      </c>
      <c r="F682" s="18">
        <f t="shared" si="63"/>
        <v>7053.7199999999975</v>
      </c>
      <c r="G682" s="18">
        <f t="shared" si="60"/>
        <v>292.96000000000004</v>
      </c>
      <c r="H682" s="18">
        <f t="shared" si="64"/>
        <v>2106.5999999999995</v>
      </c>
      <c r="I682" s="18">
        <f t="shared" si="65"/>
        <v>2399.5599999999995</v>
      </c>
      <c r="J682" s="18">
        <f t="shared" si="61"/>
        <v>292.96000000000004</v>
      </c>
      <c r="K682" s="18">
        <f>MAX(K681,'All Trades'!S681)</f>
        <v>147112.99999999953</v>
      </c>
      <c r="L682" s="18">
        <f>'All Trades'!S681</f>
        <v>147112.99999999953</v>
      </c>
      <c r="M682" s="18">
        <f>MAX(0,K682-(L682+'All Trades'!Q682))</f>
        <v>290.48000000001048</v>
      </c>
    </row>
    <row r="683" spans="1:13" x14ac:dyDescent="0.25">
      <c r="A683" s="11">
        <f>'All Trades'!A683</f>
        <v>677</v>
      </c>
      <c r="B683" s="29">
        <f>YEAR('All Trades'!B683)</f>
        <v>2025</v>
      </c>
      <c r="C683" s="24">
        <f>DATE(YEAR('All Trades'!B683),MONTH('All Trades'!B683),1)</f>
        <v>45717</v>
      </c>
      <c r="D683" s="18">
        <f>'All Trades'!O683</f>
        <v>-212.48</v>
      </c>
      <c r="E683" s="18">
        <f t="shared" si="62"/>
        <v>6548.2799999999979</v>
      </c>
      <c r="F683" s="18">
        <f t="shared" si="63"/>
        <v>7053.7199999999975</v>
      </c>
      <c r="G683" s="18">
        <f t="shared" si="60"/>
        <v>505.4399999999996</v>
      </c>
      <c r="H683" s="18">
        <f t="shared" si="64"/>
        <v>1894.1199999999994</v>
      </c>
      <c r="I683" s="18">
        <f t="shared" si="65"/>
        <v>2399.5599999999995</v>
      </c>
      <c r="J683" s="18">
        <f t="shared" si="61"/>
        <v>505.44000000000005</v>
      </c>
      <c r="K683" s="18">
        <f>MAX(K682,'All Trades'!S682)</f>
        <v>147112.99999999953</v>
      </c>
      <c r="L683" s="18">
        <f>'All Trades'!S682</f>
        <v>146820.03999999954</v>
      </c>
      <c r="M683" s="18">
        <f>MAX(0,K683-(L683+'All Trades'!Q683))</f>
        <v>504.19999999998254</v>
      </c>
    </row>
    <row r="684" spans="1:13" x14ac:dyDescent="0.25">
      <c r="A684" s="11">
        <f>'All Trades'!A684</f>
        <v>678</v>
      </c>
      <c r="B684" s="29">
        <f>YEAR('All Trades'!B684)</f>
        <v>2025</v>
      </c>
      <c r="C684" s="24">
        <f>DATE(YEAR('All Trades'!B684),MONTH('All Trades'!B684),1)</f>
        <v>45748</v>
      </c>
      <c r="D684" s="18">
        <f>'All Trades'!O684</f>
        <v>583.55999999999995</v>
      </c>
      <c r="E684" s="18">
        <f t="shared" si="62"/>
        <v>7131.8399999999983</v>
      </c>
      <c r="F684" s="18">
        <f t="shared" si="63"/>
        <v>7131.8399999999983</v>
      </c>
      <c r="G684" s="18">
        <f t="shared" si="60"/>
        <v>0</v>
      </c>
      <c r="H684" s="18">
        <f t="shared" si="64"/>
        <v>583.55999999999995</v>
      </c>
      <c r="I684" s="18">
        <f t="shared" si="65"/>
        <v>583.55999999999995</v>
      </c>
      <c r="J684" s="18">
        <f t="shared" si="61"/>
        <v>0</v>
      </c>
      <c r="K684" s="18">
        <f>MAX(K683,'All Trades'!S683)</f>
        <v>147112.99999999953</v>
      </c>
      <c r="L684" s="18">
        <f>'All Trades'!S683</f>
        <v>146607.55999999953</v>
      </c>
      <c r="M684" s="18">
        <f>MAX(0,K684-(L684+'All Trades'!Q684))</f>
        <v>638.16000000000349</v>
      </c>
    </row>
    <row r="685" spans="1:13" x14ac:dyDescent="0.25">
      <c r="A685" s="11">
        <f>'All Trades'!A685</f>
        <v>679</v>
      </c>
      <c r="B685" s="29">
        <f>YEAR('All Trades'!B685)</f>
        <v>2025</v>
      </c>
      <c r="C685" s="24">
        <f>DATE(YEAR('All Trades'!B685),MONTH('All Trades'!B685),1)</f>
        <v>45748</v>
      </c>
      <c r="D685" s="18">
        <f>'All Trades'!O685</f>
        <v>-781.44</v>
      </c>
      <c r="E685" s="18">
        <f t="shared" si="62"/>
        <v>6350.3999999999978</v>
      </c>
      <c r="F685" s="18">
        <f t="shared" si="63"/>
        <v>7131.8399999999983</v>
      </c>
      <c r="G685" s="18">
        <f t="shared" si="60"/>
        <v>781.44000000000051</v>
      </c>
      <c r="H685" s="18">
        <f t="shared" si="64"/>
        <v>-197.88000000000011</v>
      </c>
      <c r="I685" s="18">
        <f t="shared" si="65"/>
        <v>583.55999999999995</v>
      </c>
      <c r="J685" s="18">
        <f t="shared" si="61"/>
        <v>781.44</v>
      </c>
      <c r="K685" s="18">
        <f>MAX(K684,'All Trades'!S684)</f>
        <v>147191.11999999953</v>
      </c>
      <c r="L685" s="18">
        <f>'All Trades'!S684</f>
        <v>147191.11999999953</v>
      </c>
      <c r="M685" s="18">
        <f>MAX(0,K685-(L685+'All Trades'!Q685))</f>
        <v>777.72000000000116</v>
      </c>
    </row>
    <row r="686" spans="1:13" x14ac:dyDescent="0.25">
      <c r="A686" s="11">
        <f>'All Trades'!A686</f>
        <v>680</v>
      </c>
      <c r="B686" s="29">
        <f>YEAR('All Trades'!B686)</f>
        <v>2025</v>
      </c>
      <c r="C686" s="24">
        <f>DATE(YEAR('All Trades'!B686),MONTH('All Trades'!B686),1)</f>
        <v>45748</v>
      </c>
      <c r="D686" s="18">
        <f>'All Trades'!O686</f>
        <v>343.56</v>
      </c>
      <c r="E686" s="18">
        <f t="shared" si="62"/>
        <v>6693.9599999999982</v>
      </c>
      <c r="F686" s="18">
        <f t="shared" si="63"/>
        <v>7131.8399999999983</v>
      </c>
      <c r="G686" s="18">
        <f t="shared" si="60"/>
        <v>437.88000000000011</v>
      </c>
      <c r="H686" s="18">
        <f t="shared" si="64"/>
        <v>145.67999999999989</v>
      </c>
      <c r="I686" s="18">
        <f t="shared" si="65"/>
        <v>583.55999999999995</v>
      </c>
      <c r="J686" s="18">
        <f t="shared" si="61"/>
        <v>437.88000000000005</v>
      </c>
      <c r="K686" s="18">
        <f>MAX(K685,'All Trades'!S685)</f>
        <v>147191.11999999953</v>
      </c>
      <c r="L686" s="18">
        <f>'All Trades'!S685</f>
        <v>146409.67999999953</v>
      </c>
      <c r="M686" s="18">
        <f>MAX(0,K686-(L686+'All Trades'!Q686))</f>
        <v>1136.1600000000035</v>
      </c>
    </row>
    <row r="687" spans="1:13" x14ac:dyDescent="0.25">
      <c r="A687" s="11">
        <f>'All Trades'!A687</f>
        <v>681</v>
      </c>
      <c r="B687" s="29">
        <f>YEAR('All Trades'!B687)</f>
        <v>2025</v>
      </c>
      <c r="C687" s="24">
        <f>DATE(YEAR('All Trades'!B687),MONTH('All Trades'!B687),1)</f>
        <v>45748</v>
      </c>
      <c r="D687" s="18">
        <f>'All Trades'!O687</f>
        <v>1792.6</v>
      </c>
      <c r="E687" s="18">
        <f t="shared" si="62"/>
        <v>8486.5599999999977</v>
      </c>
      <c r="F687" s="18">
        <f t="shared" si="63"/>
        <v>8486.5599999999977</v>
      </c>
      <c r="G687" s="18">
        <f t="shared" si="60"/>
        <v>0</v>
      </c>
      <c r="H687" s="18">
        <f t="shared" si="64"/>
        <v>1938.2799999999997</v>
      </c>
      <c r="I687" s="18">
        <f t="shared" si="65"/>
        <v>1938.2799999999997</v>
      </c>
      <c r="J687" s="18">
        <f t="shared" si="61"/>
        <v>0</v>
      </c>
      <c r="K687" s="18">
        <f>MAX(K686,'All Trades'!S686)</f>
        <v>147191.11999999953</v>
      </c>
      <c r="L687" s="18">
        <f>'All Trades'!S686</f>
        <v>146753.23999999953</v>
      </c>
      <c r="M687" s="18">
        <f>MAX(0,K687-(L687+'All Trades'!Q687))</f>
        <v>539.0800000000163</v>
      </c>
    </row>
    <row r="688" spans="1:13" x14ac:dyDescent="0.25">
      <c r="A688" s="11">
        <f>'All Trades'!A688</f>
        <v>682</v>
      </c>
      <c r="B688" s="29">
        <f>YEAR('All Trades'!B688)</f>
        <v>2025</v>
      </c>
      <c r="C688" s="24">
        <f>DATE(YEAR('All Trades'!B688),MONTH('All Trades'!B688),1)</f>
        <v>45748</v>
      </c>
      <c r="D688" s="18">
        <f>'All Trades'!O688</f>
        <v>809.04</v>
      </c>
      <c r="E688" s="18">
        <f t="shared" si="62"/>
        <v>9295.5999999999985</v>
      </c>
      <c r="F688" s="18">
        <f t="shared" si="63"/>
        <v>9295.5999999999985</v>
      </c>
      <c r="G688" s="18">
        <f t="shared" si="60"/>
        <v>0</v>
      </c>
      <c r="H688" s="18">
        <f t="shared" si="64"/>
        <v>2747.3199999999997</v>
      </c>
      <c r="I688" s="18">
        <f t="shared" si="65"/>
        <v>2747.3199999999997</v>
      </c>
      <c r="J688" s="18">
        <f t="shared" si="61"/>
        <v>0</v>
      </c>
      <c r="K688" s="18">
        <f>MAX(K687,'All Trades'!S687)</f>
        <v>148545.83999999953</v>
      </c>
      <c r="L688" s="18">
        <f>'All Trades'!S687</f>
        <v>148545.83999999953</v>
      </c>
      <c r="M688" s="18">
        <f>MAX(0,K688-(L688+'All Trades'!Q688))</f>
        <v>172.48000000001048</v>
      </c>
    </row>
    <row r="689" spans="1:13" x14ac:dyDescent="0.25">
      <c r="A689" s="11">
        <f>'All Trades'!A689</f>
        <v>683</v>
      </c>
      <c r="B689" s="29">
        <f>YEAR('All Trades'!B689)</f>
        <v>2025</v>
      </c>
      <c r="C689" s="24">
        <f>DATE(YEAR('All Trades'!B689),MONTH('All Trades'!B689),1)</f>
        <v>45748</v>
      </c>
      <c r="D689" s="18">
        <f>'All Trades'!O689</f>
        <v>10.56</v>
      </c>
      <c r="E689" s="18">
        <f t="shared" si="62"/>
        <v>9306.159999999998</v>
      </c>
      <c r="F689" s="18">
        <f t="shared" si="63"/>
        <v>9306.159999999998</v>
      </c>
      <c r="G689" s="18">
        <f t="shared" si="60"/>
        <v>0</v>
      </c>
      <c r="H689" s="18">
        <f t="shared" si="64"/>
        <v>2757.8799999999997</v>
      </c>
      <c r="I689" s="18">
        <f t="shared" si="65"/>
        <v>2757.8799999999997</v>
      </c>
      <c r="J689" s="18">
        <f t="shared" si="61"/>
        <v>0</v>
      </c>
      <c r="K689" s="18">
        <f>MAX(K688,'All Trades'!S688)</f>
        <v>149354.87999999954</v>
      </c>
      <c r="L689" s="18">
        <f>'All Trades'!S688</f>
        <v>149354.87999999954</v>
      </c>
      <c r="M689" s="18">
        <f>MAX(0,K689-(L689+'All Trades'!Q689))</f>
        <v>165.72000000000116</v>
      </c>
    </row>
    <row r="690" spans="1:13" x14ac:dyDescent="0.25">
      <c r="A690" s="11">
        <f>'All Trades'!A690</f>
        <v>684</v>
      </c>
      <c r="B690" s="29">
        <f>YEAR('All Trades'!B690)</f>
        <v>2025</v>
      </c>
      <c r="C690" s="24">
        <f>DATE(YEAR('All Trades'!B690),MONTH('All Trades'!B690),1)</f>
        <v>45748</v>
      </c>
      <c r="D690" s="18">
        <f>'All Trades'!O690</f>
        <v>431.04</v>
      </c>
      <c r="E690" s="18">
        <f t="shared" si="62"/>
        <v>9737.1999999999989</v>
      </c>
      <c r="F690" s="18">
        <f t="shared" si="63"/>
        <v>9737.1999999999989</v>
      </c>
      <c r="G690" s="18">
        <f t="shared" si="60"/>
        <v>0</v>
      </c>
      <c r="H690" s="18">
        <f t="shared" si="64"/>
        <v>3188.9199999999996</v>
      </c>
      <c r="I690" s="18">
        <f t="shared" si="65"/>
        <v>3188.9199999999996</v>
      </c>
      <c r="J690" s="18">
        <f t="shared" si="61"/>
        <v>0</v>
      </c>
      <c r="K690" s="18">
        <f>MAX(K689,'All Trades'!S689)</f>
        <v>149365.43999999954</v>
      </c>
      <c r="L690" s="18">
        <f>'All Trades'!S689</f>
        <v>149365.43999999954</v>
      </c>
      <c r="M690" s="18">
        <f>MAX(0,K690-(L690+'All Trades'!Q690))</f>
        <v>274.48000000001048</v>
      </c>
    </row>
    <row r="691" spans="1:13" x14ac:dyDescent="0.25">
      <c r="A691" s="11">
        <f>'All Trades'!A691</f>
        <v>685</v>
      </c>
      <c r="B691" s="29">
        <f>YEAR('All Trades'!B691)</f>
        <v>2025</v>
      </c>
      <c r="C691" s="24">
        <f>DATE(YEAR('All Trades'!B691),MONTH('All Trades'!B691),1)</f>
        <v>45748</v>
      </c>
      <c r="D691" s="18">
        <f>'All Trades'!O691</f>
        <v>715.04</v>
      </c>
      <c r="E691" s="18">
        <f t="shared" si="62"/>
        <v>10452.239999999998</v>
      </c>
      <c r="F691" s="18">
        <f t="shared" si="63"/>
        <v>10452.239999999998</v>
      </c>
      <c r="G691" s="18">
        <f t="shared" si="60"/>
        <v>0</v>
      </c>
      <c r="H691" s="18">
        <f t="shared" si="64"/>
        <v>3903.9599999999996</v>
      </c>
      <c r="I691" s="18">
        <f t="shared" si="65"/>
        <v>3903.9599999999996</v>
      </c>
      <c r="J691" s="18">
        <f t="shared" si="61"/>
        <v>0</v>
      </c>
      <c r="K691" s="18">
        <f>MAX(K690,'All Trades'!S690)</f>
        <v>149796.47999999954</v>
      </c>
      <c r="L691" s="18">
        <f>'All Trades'!S690</f>
        <v>149796.47999999954</v>
      </c>
      <c r="M691" s="18">
        <f>MAX(0,K691-(L691+'All Trades'!Q691))</f>
        <v>68.480000000010477</v>
      </c>
    </row>
    <row r="692" spans="1:13" x14ac:dyDescent="0.25">
      <c r="A692" s="11">
        <f>'All Trades'!A692</f>
        <v>686</v>
      </c>
      <c r="B692" s="29">
        <f>YEAR('All Trades'!B692)</f>
        <v>2025</v>
      </c>
      <c r="C692" s="24">
        <f>DATE(YEAR('All Trades'!B692),MONTH('All Trades'!B692),1)</f>
        <v>45748</v>
      </c>
      <c r="D692" s="18">
        <f>'All Trades'!O692</f>
        <v>958.56</v>
      </c>
      <c r="E692" s="18">
        <f t="shared" si="62"/>
        <v>11410.799999999997</v>
      </c>
      <c r="F692" s="18">
        <f t="shared" si="63"/>
        <v>11410.799999999997</v>
      </c>
      <c r="G692" s="18">
        <f t="shared" si="60"/>
        <v>0</v>
      </c>
      <c r="H692" s="18">
        <f t="shared" si="64"/>
        <v>4862.5199999999995</v>
      </c>
      <c r="I692" s="18">
        <f t="shared" si="65"/>
        <v>4862.5199999999995</v>
      </c>
      <c r="J692" s="18">
        <f t="shared" si="61"/>
        <v>0</v>
      </c>
      <c r="K692" s="18">
        <f>MAX(K691,'All Trades'!S691)</f>
        <v>150511.51999999955</v>
      </c>
      <c r="L692" s="18">
        <f>'All Trades'!S691</f>
        <v>150511.51999999955</v>
      </c>
      <c r="M692" s="18">
        <f>MAX(0,K692-(L692+'All Trades'!Q692))</f>
        <v>78.720000000001164</v>
      </c>
    </row>
    <row r="693" spans="1:13" x14ac:dyDescent="0.25">
      <c r="A693" s="11">
        <f>'All Trades'!A693</f>
        <v>687</v>
      </c>
      <c r="B693" s="29">
        <f>YEAR('All Trades'!B693)</f>
        <v>2025</v>
      </c>
      <c r="C693" s="24">
        <f>DATE(YEAR('All Trades'!B693),MONTH('All Trades'!B693),1)</f>
        <v>45748</v>
      </c>
      <c r="D693" s="18">
        <f>'All Trades'!O693</f>
        <v>1859.04</v>
      </c>
      <c r="E693" s="18">
        <f t="shared" si="62"/>
        <v>13269.839999999997</v>
      </c>
      <c r="F693" s="18">
        <f t="shared" si="63"/>
        <v>13269.839999999997</v>
      </c>
      <c r="G693" s="18">
        <f t="shared" si="60"/>
        <v>0</v>
      </c>
      <c r="H693" s="18">
        <f t="shared" si="64"/>
        <v>6721.5599999999995</v>
      </c>
      <c r="I693" s="18">
        <f t="shared" si="65"/>
        <v>6721.5599999999995</v>
      </c>
      <c r="J693" s="18">
        <f t="shared" si="61"/>
        <v>0</v>
      </c>
      <c r="K693" s="18">
        <f>MAX(K692,'All Trades'!S692)</f>
        <v>151470.07999999955</v>
      </c>
      <c r="L693" s="18">
        <f>'All Trades'!S692</f>
        <v>151470.07999999955</v>
      </c>
      <c r="M693" s="18">
        <f>MAX(0,K693-(L693+'All Trades'!Q693))</f>
        <v>422.48000000001048</v>
      </c>
    </row>
    <row r="694" spans="1:13" x14ac:dyDescent="0.25">
      <c r="A694" s="11">
        <f>'All Trades'!A694</f>
        <v>688</v>
      </c>
      <c r="B694" s="29">
        <f>YEAR('All Trades'!B694)</f>
        <v>2025</v>
      </c>
      <c r="C694" s="24">
        <f>DATE(YEAR('All Trades'!B694),MONTH('All Trades'!B694),1)</f>
        <v>45748</v>
      </c>
      <c r="D694" s="18">
        <f>'All Trades'!O694</f>
        <v>616.55999999999995</v>
      </c>
      <c r="E694" s="18">
        <f t="shared" si="62"/>
        <v>13886.399999999996</v>
      </c>
      <c r="F694" s="18">
        <f t="shared" si="63"/>
        <v>13886.399999999996</v>
      </c>
      <c r="G694" s="18">
        <f t="shared" si="60"/>
        <v>0</v>
      </c>
      <c r="H694" s="18">
        <f t="shared" si="64"/>
        <v>7338.119999999999</v>
      </c>
      <c r="I694" s="18">
        <f t="shared" si="65"/>
        <v>7338.119999999999</v>
      </c>
      <c r="J694" s="18">
        <f t="shared" si="61"/>
        <v>0</v>
      </c>
      <c r="K694" s="18">
        <f>MAX(K693,'All Trades'!S693)</f>
        <v>153329.11999999956</v>
      </c>
      <c r="L694" s="18">
        <f>'All Trades'!S693</f>
        <v>153329.11999999956</v>
      </c>
      <c r="M694" s="18">
        <f>MAX(0,K694-(L694+'All Trades'!Q694))</f>
        <v>27.720000000001164</v>
      </c>
    </row>
    <row r="695" spans="1:13" x14ac:dyDescent="0.25">
      <c r="A695" s="11">
        <f>'All Trades'!A695</f>
        <v>689</v>
      </c>
      <c r="B695" s="29">
        <f>YEAR('All Trades'!B695)</f>
        <v>2025</v>
      </c>
      <c r="C695" s="24">
        <f>DATE(YEAR('All Trades'!B695),MONTH('All Trades'!B695),1)</f>
        <v>45778</v>
      </c>
      <c r="D695" s="18">
        <f>'All Trades'!O695</f>
        <v>1762.56</v>
      </c>
      <c r="E695" s="18">
        <f t="shared" si="62"/>
        <v>15648.959999999995</v>
      </c>
      <c r="F695" s="18">
        <f t="shared" si="63"/>
        <v>15648.959999999995</v>
      </c>
      <c r="G695" s="18">
        <f t="shared" si="60"/>
        <v>0</v>
      </c>
      <c r="H695" s="18">
        <f t="shared" si="64"/>
        <v>1762.56</v>
      </c>
      <c r="I695" s="18">
        <f t="shared" si="65"/>
        <v>1762.56</v>
      </c>
      <c r="J695" s="18">
        <f t="shared" si="61"/>
        <v>0</v>
      </c>
      <c r="K695" s="18">
        <f>MAX(K694,'All Trades'!S694)</f>
        <v>153945.67999999956</v>
      </c>
      <c r="L695" s="18">
        <f>'All Trades'!S694</f>
        <v>153945.67999999956</v>
      </c>
      <c r="M695" s="18">
        <f>MAX(0,K695-(L695+'All Trades'!Q695))</f>
        <v>360.72000000000116</v>
      </c>
    </row>
    <row r="696" spans="1:13" x14ac:dyDescent="0.25">
      <c r="A696" s="11">
        <f>'All Trades'!A696</f>
        <v>690</v>
      </c>
      <c r="B696" s="29">
        <f>YEAR('All Trades'!B696)</f>
        <v>2025</v>
      </c>
      <c r="C696" s="24">
        <f>DATE(YEAR('All Trades'!B696),MONTH('All Trades'!B696),1)</f>
        <v>45778</v>
      </c>
      <c r="D696" s="18">
        <f>'All Trades'!O696</f>
        <v>-829.44</v>
      </c>
      <c r="E696" s="18">
        <f t="shared" si="62"/>
        <v>14819.519999999995</v>
      </c>
      <c r="F696" s="18">
        <f t="shared" si="63"/>
        <v>15648.959999999995</v>
      </c>
      <c r="G696" s="18">
        <f t="shared" si="60"/>
        <v>829.44000000000051</v>
      </c>
      <c r="H696" s="18">
        <f t="shared" si="64"/>
        <v>933.11999999999989</v>
      </c>
      <c r="I696" s="18">
        <f t="shared" si="65"/>
        <v>1762.56</v>
      </c>
      <c r="J696" s="18">
        <f t="shared" si="61"/>
        <v>829.44</v>
      </c>
      <c r="K696" s="18">
        <f>MAX(K695,'All Trades'!S695)</f>
        <v>155708.23999999955</v>
      </c>
      <c r="L696" s="18">
        <f>'All Trades'!S695</f>
        <v>155708.23999999955</v>
      </c>
      <c r="M696" s="18">
        <f>MAX(0,K696-(L696+'All Trades'!Q696))</f>
        <v>825.72000000000116</v>
      </c>
    </row>
    <row r="697" spans="1:13" x14ac:dyDescent="0.25">
      <c r="A697" s="11">
        <f>'All Trades'!A697</f>
        <v>691</v>
      </c>
      <c r="B697" s="29">
        <f>YEAR('All Trades'!B697)</f>
        <v>2025</v>
      </c>
      <c r="C697" s="24">
        <f>DATE(YEAR('All Trades'!B697),MONTH('All Trades'!B697),1)</f>
        <v>45778</v>
      </c>
      <c r="D697" s="18">
        <f>'All Trades'!O697</f>
        <v>-634.44000000000005</v>
      </c>
      <c r="E697" s="18">
        <f t="shared" si="62"/>
        <v>14185.079999999994</v>
      </c>
      <c r="F697" s="18">
        <f t="shared" si="63"/>
        <v>15648.959999999995</v>
      </c>
      <c r="G697" s="18">
        <f t="shared" si="60"/>
        <v>1463.880000000001</v>
      </c>
      <c r="H697" s="18">
        <f t="shared" si="64"/>
        <v>298.67999999999984</v>
      </c>
      <c r="I697" s="18">
        <f t="shared" si="65"/>
        <v>1762.56</v>
      </c>
      <c r="J697" s="18">
        <f t="shared" si="61"/>
        <v>1463.88</v>
      </c>
      <c r="K697" s="18">
        <f>MAX(K696,'All Trades'!S696)</f>
        <v>155708.23999999955</v>
      </c>
      <c r="L697" s="18">
        <f>'All Trades'!S696</f>
        <v>154878.79999999955</v>
      </c>
      <c r="M697" s="18">
        <f>MAX(0,K697-(L697+'All Trades'!Q697))</f>
        <v>1460.1600000000035</v>
      </c>
    </row>
    <row r="698" spans="1:13" x14ac:dyDescent="0.25">
      <c r="A698" s="11">
        <f>'All Trades'!A698</f>
        <v>692</v>
      </c>
      <c r="B698" s="29">
        <f>YEAR('All Trades'!B698)</f>
        <v>2025</v>
      </c>
      <c r="C698" s="24">
        <f>DATE(YEAR('All Trades'!B698),MONTH('All Trades'!B698),1)</f>
        <v>45778</v>
      </c>
      <c r="D698" s="18">
        <f>'All Trades'!O698</f>
        <v>877.56</v>
      </c>
      <c r="E698" s="18">
        <f t="shared" si="62"/>
        <v>15062.639999999994</v>
      </c>
      <c r="F698" s="18">
        <f t="shared" si="63"/>
        <v>15648.959999999995</v>
      </c>
      <c r="G698" s="18">
        <f t="shared" si="60"/>
        <v>586.32000000000153</v>
      </c>
      <c r="H698" s="18">
        <f t="shared" si="64"/>
        <v>1176.2399999999998</v>
      </c>
      <c r="I698" s="18">
        <f t="shared" si="65"/>
        <v>1762.56</v>
      </c>
      <c r="J698" s="18">
        <f t="shared" si="61"/>
        <v>586.32000000000016</v>
      </c>
      <c r="K698" s="18">
        <f>MAX(K697,'All Trades'!S697)</f>
        <v>155708.23999999955</v>
      </c>
      <c r="L698" s="18">
        <f>'All Trades'!S697</f>
        <v>154244.35999999955</v>
      </c>
      <c r="M698" s="18">
        <f>MAX(0,K698-(L698+'All Trades'!Q698))</f>
        <v>2049.6000000000058</v>
      </c>
    </row>
    <row r="699" spans="1:13" x14ac:dyDescent="0.25">
      <c r="A699" s="11">
        <f>'All Trades'!A699</f>
        <v>693</v>
      </c>
      <c r="B699" s="29">
        <f>YEAR('All Trades'!B699)</f>
        <v>2025</v>
      </c>
      <c r="C699" s="24">
        <f>DATE(YEAR('All Trades'!B699),MONTH('All Trades'!B699),1)</f>
        <v>45778</v>
      </c>
      <c r="D699" s="18">
        <f>'All Trades'!O699</f>
        <v>-298.44</v>
      </c>
      <c r="E699" s="18">
        <f t="shared" si="62"/>
        <v>14764.199999999993</v>
      </c>
      <c r="F699" s="18">
        <f t="shared" si="63"/>
        <v>15648.959999999995</v>
      </c>
      <c r="G699" s="18">
        <f t="shared" si="60"/>
        <v>884.76000000000204</v>
      </c>
      <c r="H699" s="18">
        <f t="shared" si="64"/>
        <v>877.79999999999973</v>
      </c>
      <c r="I699" s="18">
        <f t="shared" si="65"/>
        <v>1762.56</v>
      </c>
      <c r="J699" s="18">
        <f t="shared" si="61"/>
        <v>884.76000000000022</v>
      </c>
      <c r="K699" s="18">
        <f>MAX(K698,'All Trades'!S698)</f>
        <v>155708.23999999955</v>
      </c>
      <c r="L699" s="18">
        <f>'All Trades'!S698</f>
        <v>155121.91999999955</v>
      </c>
      <c r="M699" s="18">
        <f>MAX(0,K699-(L699+'All Trades'!Q699))</f>
        <v>881.04000000000815</v>
      </c>
    </row>
    <row r="700" spans="1:13" x14ac:dyDescent="0.25">
      <c r="A700" s="11">
        <f>'All Trades'!A700</f>
        <v>694</v>
      </c>
      <c r="B700" s="29">
        <f>YEAR('All Trades'!B700)</f>
        <v>2025</v>
      </c>
      <c r="C700" s="24">
        <f>DATE(YEAR('All Trades'!B700),MONTH('All Trades'!B700),1)</f>
        <v>45778</v>
      </c>
      <c r="D700" s="18">
        <f>'All Trades'!O700</f>
        <v>-1622.4</v>
      </c>
      <c r="E700" s="18">
        <f t="shared" si="62"/>
        <v>13141.799999999994</v>
      </c>
      <c r="F700" s="18">
        <f t="shared" si="63"/>
        <v>15648.959999999995</v>
      </c>
      <c r="G700" s="18">
        <f t="shared" si="60"/>
        <v>2507.1600000000017</v>
      </c>
      <c r="H700" s="18">
        <f t="shared" si="64"/>
        <v>-744.60000000000036</v>
      </c>
      <c r="I700" s="18">
        <f t="shared" si="65"/>
        <v>1762.56</v>
      </c>
      <c r="J700" s="18">
        <f t="shared" si="61"/>
        <v>2507.1600000000003</v>
      </c>
      <c r="K700" s="18">
        <f>MAX(K699,'All Trades'!S699)</f>
        <v>155708.23999999955</v>
      </c>
      <c r="L700" s="18">
        <f>'All Trades'!S699</f>
        <v>154823.47999999954</v>
      </c>
      <c r="M700" s="18">
        <f>MAX(0,K700-(L700+'All Trades'!Q700))</f>
        <v>2500.960000000021</v>
      </c>
    </row>
    <row r="701" spans="1:13" x14ac:dyDescent="0.25">
      <c r="A701" s="11">
        <f>'All Trades'!A701</f>
        <v>695</v>
      </c>
      <c r="B701" s="29">
        <f>YEAR('All Trades'!B701)</f>
        <v>2025</v>
      </c>
      <c r="C701" s="24">
        <f>DATE(YEAR('All Trades'!B701),MONTH('All Trades'!B701),1)</f>
        <v>45778</v>
      </c>
      <c r="D701" s="18">
        <f>'All Trades'!O701</f>
        <v>1060.56</v>
      </c>
      <c r="E701" s="18">
        <f t="shared" si="62"/>
        <v>14202.359999999993</v>
      </c>
      <c r="F701" s="18">
        <f t="shared" si="63"/>
        <v>15648.959999999995</v>
      </c>
      <c r="G701" s="18">
        <f t="shared" si="60"/>
        <v>1446.6000000000022</v>
      </c>
      <c r="H701" s="18">
        <f t="shared" si="64"/>
        <v>315.95999999999958</v>
      </c>
      <c r="I701" s="18">
        <f t="shared" si="65"/>
        <v>1762.56</v>
      </c>
      <c r="J701" s="18">
        <f t="shared" si="61"/>
        <v>1446.6000000000004</v>
      </c>
      <c r="K701" s="18">
        <f>MAX(K700,'All Trades'!S700)</f>
        <v>155708.23999999955</v>
      </c>
      <c r="L701" s="18">
        <f>'All Trades'!S700</f>
        <v>153201.07999999955</v>
      </c>
      <c r="M701" s="18">
        <f>MAX(0,K701-(L701+'All Trades'!Q701))</f>
        <v>3104.8800000000047</v>
      </c>
    </row>
    <row r="702" spans="1:13" x14ac:dyDescent="0.25">
      <c r="A702" s="11">
        <f>'All Trades'!A702</f>
        <v>696</v>
      </c>
      <c r="B702" s="29">
        <f>YEAR('All Trades'!B702)</f>
        <v>2025</v>
      </c>
      <c r="C702" s="24">
        <f>DATE(YEAR('All Trades'!B702),MONTH('All Trades'!B702),1)</f>
        <v>45809</v>
      </c>
      <c r="D702" s="18">
        <f>'All Trades'!O702</f>
        <v>889.56</v>
      </c>
      <c r="E702" s="18">
        <f t="shared" si="62"/>
        <v>15091.919999999993</v>
      </c>
      <c r="F702" s="18">
        <f t="shared" si="63"/>
        <v>15648.959999999995</v>
      </c>
      <c r="G702" s="18">
        <f t="shared" si="60"/>
        <v>557.04000000000269</v>
      </c>
      <c r="H702" s="18">
        <f t="shared" si="64"/>
        <v>889.56</v>
      </c>
      <c r="I702" s="18">
        <f t="shared" si="65"/>
        <v>889.56</v>
      </c>
      <c r="J702" s="18">
        <f t="shared" si="61"/>
        <v>0</v>
      </c>
      <c r="K702" s="18">
        <f>MAX(K701,'All Trades'!S701)</f>
        <v>155708.23999999955</v>
      </c>
      <c r="L702" s="18">
        <f>'All Trades'!S701</f>
        <v>154261.63999999955</v>
      </c>
      <c r="M702" s="18">
        <f>MAX(0,K702-(L702+'All Trades'!Q702))</f>
        <v>2026.320000000007</v>
      </c>
    </row>
    <row r="703" spans="1:13" x14ac:dyDescent="0.25">
      <c r="A703" s="11">
        <f>'All Trades'!A703</f>
        <v>697</v>
      </c>
      <c r="B703" s="29">
        <f>YEAR('All Trades'!B703)</f>
        <v>2025</v>
      </c>
      <c r="C703" s="24">
        <f>DATE(YEAR('All Trades'!B703),MONTH('All Trades'!B703),1)</f>
        <v>45809</v>
      </c>
      <c r="D703" s="18">
        <f>'All Trades'!O703</f>
        <v>1367.6</v>
      </c>
      <c r="E703" s="18">
        <f t="shared" si="62"/>
        <v>16459.519999999993</v>
      </c>
      <c r="F703" s="18">
        <f t="shared" si="63"/>
        <v>16459.519999999993</v>
      </c>
      <c r="G703" s="18">
        <f t="shared" si="60"/>
        <v>0</v>
      </c>
      <c r="H703" s="18">
        <f t="shared" si="64"/>
        <v>2257.16</v>
      </c>
      <c r="I703" s="18">
        <f t="shared" si="65"/>
        <v>2257.16</v>
      </c>
      <c r="J703" s="18">
        <f t="shared" si="61"/>
        <v>0</v>
      </c>
      <c r="K703" s="18">
        <f>MAX(K702,'All Trades'!S702)</f>
        <v>155708.23999999955</v>
      </c>
      <c r="L703" s="18">
        <f>'All Trades'!S702</f>
        <v>155151.19999999955</v>
      </c>
      <c r="M703" s="18">
        <f>MAX(0,K703-(L703+'All Trades'!Q703))</f>
        <v>1733.2400000000198</v>
      </c>
    </row>
    <row r="704" spans="1:13" x14ac:dyDescent="0.25">
      <c r="A704" s="11">
        <f>'All Trades'!A704</f>
        <v>698</v>
      </c>
      <c r="B704" s="29">
        <f>YEAR('All Trades'!B704)</f>
        <v>2025</v>
      </c>
      <c r="C704" s="24">
        <f>DATE(YEAR('All Trades'!B704),MONTH('All Trades'!B704),1)</f>
        <v>45809</v>
      </c>
      <c r="D704" s="18">
        <f>'All Trades'!O704</f>
        <v>13.04</v>
      </c>
      <c r="E704" s="18">
        <f t="shared" si="62"/>
        <v>16472.559999999994</v>
      </c>
      <c r="F704" s="18">
        <f t="shared" si="63"/>
        <v>16472.559999999994</v>
      </c>
      <c r="G704" s="18">
        <f t="shared" si="60"/>
        <v>0</v>
      </c>
      <c r="H704" s="18">
        <f t="shared" si="64"/>
        <v>2270.1999999999998</v>
      </c>
      <c r="I704" s="18">
        <f t="shared" si="65"/>
        <v>2270.1999999999998</v>
      </c>
      <c r="J704" s="18">
        <f t="shared" si="61"/>
        <v>0</v>
      </c>
      <c r="K704" s="18">
        <f>MAX(K703,'All Trades'!S703)</f>
        <v>156518.79999999955</v>
      </c>
      <c r="L704" s="18">
        <f>'All Trades'!S703</f>
        <v>156518.79999999955</v>
      </c>
      <c r="M704" s="18">
        <f>MAX(0,K704-(L704+'All Trades'!Q704))</f>
        <v>132.48000000001048</v>
      </c>
    </row>
    <row r="705" spans="1:13" x14ac:dyDescent="0.25">
      <c r="A705" s="11">
        <f>'All Trades'!A705</f>
        <v>699</v>
      </c>
      <c r="B705" s="29">
        <f>YEAR('All Trades'!B705)</f>
        <v>2025</v>
      </c>
      <c r="C705" s="24">
        <f>DATE(YEAR('All Trades'!B705),MONTH('All Trades'!B705),1)</f>
        <v>45809</v>
      </c>
      <c r="D705" s="18">
        <f>'All Trades'!O705</f>
        <v>-832.4</v>
      </c>
      <c r="E705" s="18">
        <f t="shared" si="62"/>
        <v>15640.159999999994</v>
      </c>
      <c r="F705" s="18">
        <f t="shared" si="63"/>
        <v>16472.559999999994</v>
      </c>
      <c r="G705" s="18">
        <f t="shared" si="60"/>
        <v>832.39999999999964</v>
      </c>
      <c r="H705" s="18">
        <f t="shared" si="64"/>
        <v>1437.7999999999997</v>
      </c>
      <c r="I705" s="18">
        <f t="shared" si="65"/>
        <v>2270.1999999999998</v>
      </c>
      <c r="J705" s="18">
        <f t="shared" si="61"/>
        <v>832.40000000000009</v>
      </c>
      <c r="K705" s="18">
        <f>MAX(K704,'All Trades'!S704)</f>
        <v>156531.83999999956</v>
      </c>
      <c r="L705" s="18">
        <f>'All Trades'!S704</f>
        <v>156531.83999999956</v>
      </c>
      <c r="M705" s="18">
        <f>MAX(0,K705-(L705+'All Trades'!Q705))</f>
        <v>1011.2000000000116</v>
      </c>
    </row>
    <row r="706" spans="1:13" x14ac:dyDescent="0.25">
      <c r="A706" s="11">
        <f>'All Trades'!A706</f>
        <v>700</v>
      </c>
      <c r="B706" s="29">
        <f>YEAR('All Trades'!B706)</f>
        <v>2025</v>
      </c>
      <c r="C706" s="24">
        <f>DATE(YEAR('All Trades'!B706),MONTH('All Trades'!B706),1)</f>
        <v>45809</v>
      </c>
      <c r="D706" s="18">
        <f>'All Trades'!O706</f>
        <v>1837.6</v>
      </c>
      <c r="E706" s="18">
        <f t="shared" si="62"/>
        <v>17477.759999999995</v>
      </c>
      <c r="F706" s="18">
        <f t="shared" si="63"/>
        <v>17477.759999999995</v>
      </c>
      <c r="G706" s="18">
        <f t="shared" si="60"/>
        <v>0</v>
      </c>
      <c r="H706" s="18">
        <f t="shared" si="64"/>
        <v>3275.3999999999996</v>
      </c>
      <c r="I706" s="18">
        <f t="shared" si="65"/>
        <v>3275.3999999999996</v>
      </c>
      <c r="J706" s="18">
        <f t="shared" si="61"/>
        <v>0</v>
      </c>
      <c r="K706" s="18">
        <f>MAX(K705,'All Trades'!S705)</f>
        <v>156531.83999999956</v>
      </c>
      <c r="L706" s="18">
        <f>'All Trades'!S705</f>
        <v>155699.43999999957</v>
      </c>
      <c r="M706" s="18">
        <f>MAX(0,K706-(L706+'All Trades'!Q706))</f>
        <v>873.60000000000582</v>
      </c>
    </row>
    <row r="707" spans="1:13" x14ac:dyDescent="0.25">
      <c r="A707" s="11">
        <f>'All Trades'!A707</f>
        <v>701</v>
      </c>
      <c r="B707" s="29">
        <f>YEAR('All Trades'!B707)</f>
        <v>2025</v>
      </c>
      <c r="C707" s="24">
        <f>DATE(YEAR('All Trades'!B707),MONTH('All Trades'!B707),1)</f>
        <v>45809</v>
      </c>
      <c r="D707" s="18">
        <f>'All Trades'!O707</f>
        <v>-324.48</v>
      </c>
      <c r="E707" s="18">
        <f t="shared" si="62"/>
        <v>17153.279999999995</v>
      </c>
      <c r="F707" s="18">
        <f t="shared" si="63"/>
        <v>17477.759999999995</v>
      </c>
      <c r="G707" s="18">
        <f t="shared" si="60"/>
        <v>324.47999999999956</v>
      </c>
      <c r="H707" s="18">
        <f t="shared" si="64"/>
        <v>2950.9199999999996</v>
      </c>
      <c r="I707" s="18">
        <f t="shared" si="65"/>
        <v>3275.3999999999996</v>
      </c>
      <c r="J707" s="18">
        <f t="shared" si="61"/>
        <v>324.48</v>
      </c>
      <c r="K707" s="18">
        <f>MAX(K706,'All Trades'!S706)</f>
        <v>157537.03999999957</v>
      </c>
      <c r="L707" s="18">
        <f>'All Trades'!S706</f>
        <v>157537.03999999957</v>
      </c>
      <c r="M707" s="18">
        <f>MAX(0,K707-(L707+'All Trades'!Q707))</f>
        <v>323.23999999999069</v>
      </c>
    </row>
    <row r="708" spans="1:13" x14ac:dyDescent="0.25">
      <c r="A708" s="11">
        <f>'All Trades'!A708</f>
        <v>702</v>
      </c>
      <c r="B708" s="29">
        <f>YEAR('All Trades'!B708)</f>
        <v>2025</v>
      </c>
      <c r="C708" s="24">
        <f>DATE(YEAR('All Trades'!B708),MONTH('All Trades'!B708),1)</f>
        <v>45809</v>
      </c>
      <c r="D708" s="18">
        <f>'All Trades'!O708</f>
        <v>-1622.4</v>
      </c>
      <c r="E708" s="18">
        <f t="shared" si="62"/>
        <v>15530.879999999996</v>
      </c>
      <c r="F708" s="18">
        <f t="shared" si="63"/>
        <v>17477.759999999995</v>
      </c>
      <c r="G708" s="18">
        <f t="shared" si="60"/>
        <v>1946.8799999999992</v>
      </c>
      <c r="H708" s="18">
        <f t="shared" si="64"/>
        <v>1328.5199999999995</v>
      </c>
      <c r="I708" s="18">
        <f t="shared" si="65"/>
        <v>3275.3999999999996</v>
      </c>
      <c r="J708" s="18">
        <f t="shared" si="61"/>
        <v>1946.88</v>
      </c>
      <c r="K708" s="18">
        <f>MAX(K707,'All Trades'!S707)</f>
        <v>157537.03999999957</v>
      </c>
      <c r="L708" s="18">
        <f>'All Trades'!S707</f>
        <v>157212.55999999956</v>
      </c>
      <c r="M708" s="18">
        <f>MAX(0,K708-(L708+'All Trades'!Q708))</f>
        <v>1940.6800000000221</v>
      </c>
    </row>
    <row r="709" spans="1:13" x14ac:dyDescent="0.25">
      <c r="A709" s="11">
        <f>'All Trades'!A709</f>
        <v>703</v>
      </c>
      <c r="B709" s="29">
        <f>YEAR('All Trades'!B709)</f>
        <v>2025</v>
      </c>
      <c r="C709" s="24">
        <f>DATE(YEAR('All Trades'!B709),MONTH('All Trades'!B709),1)</f>
        <v>45839</v>
      </c>
      <c r="D709" s="18">
        <f>'All Trades'!O709</f>
        <v>-92.48</v>
      </c>
      <c r="E709" s="18">
        <f t="shared" si="62"/>
        <v>15438.399999999996</v>
      </c>
      <c r="F709" s="18">
        <f t="shared" si="63"/>
        <v>17477.759999999995</v>
      </c>
      <c r="G709" s="18">
        <f t="shared" si="60"/>
        <v>2039.3599999999988</v>
      </c>
      <c r="H709" s="18">
        <f t="shared" si="64"/>
        <v>-92.48</v>
      </c>
      <c r="I709" s="18">
        <f t="shared" si="65"/>
        <v>0</v>
      </c>
      <c r="J709" s="18">
        <f t="shared" si="61"/>
        <v>92.48</v>
      </c>
      <c r="K709" s="18">
        <f>MAX(K708,'All Trades'!S708)</f>
        <v>157537.03999999957</v>
      </c>
      <c r="L709" s="18">
        <f>'All Trades'!S708</f>
        <v>155590.15999999957</v>
      </c>
      <c r="M709" s="18">
        <f>MAX(0,K709-(L709+'All Trades'!Q709))</f>
        <v>2173.1199999999953</v>
      </c>
    </row>
    <row r="710" spans="1:13" x14ac:dyDescent="0.25">
      <c r="A710" s="11">
        <f>'All Trades'!A710</f>
        <v>704</v>
      </c>
      <c r="B710" s="29">
        <f>YEAR('All Trades'!B710)</f>
        <v>2025</v>
      </c>
      <c r="C710" s="24">
        <f>DATE(YEAR('All Trades'!B710),MONTH('All Trades'!B710),1)</f>
        <v>45839</v>
      </c>
      <c r="D710" s="18">
        <f>'All Trades'!O710</f>
        <v>-1622.4</v>
      </c>
      <c r="E710" s="18">
        <f t="shared" si="62"/>
        <v>13815.999999999996</v>
      </c>
      <c r="F710" s="18">
        <f t="shared" si="63"/>
        <v>17477.759999999995</v>
      </c>
      <c r="G710" s="18">
        <f t="shared" si="60"/>
        <v>3661.7599999999984</v>
      </c>
      <c r="H710" s="18">
        <f t="shared" si="64"/>
        <v>-1714.88</v>
      </c>
      <c r="I710" s="18">
        <f t="shared" si="65"/>
        <v>0</v>
      </c>
      <c r="J710" s="18">
        <f t="shared" si="61"/>
        <v>1714.88</v>
      </c>
      <c r="K710" s="18">
        <f>MAX(K709,'All Trades'!S709)</f>
        <v>157537.03999999957</v>
      </c>
      <c r="L710" s="18">
        <f>'All Trades'!S709</f>
        <v>155497.67999999956</v>
      </c>
      <c r="M710" s="18">
        <f>MAX(0,K710-(L710+'All Trades'!Q710))</f>
        <v>3655.5600000000268</v>
      </c>
    </row>
    <row r="711" spans="1:13" x14ac:dyDescent="0.25">
      <c r="A711" s="11">
        <f>'All Trades'!A711</f>
        <v>705</v>
      </c>
      <c r="B711" s="29">
        <f>YEAR('All Trades'!B711)</f>
        <v>2025</v>
      </c>
      <c r="C711" s="24">
        <f>DATE(YEAR('All Trades'!B711),MONTH('All Trades'!B711),1)</f>
        <v>45839</v>
      </c>
      <c r="D711" s="18">
        <f>'All Trades'!O711</f>
        <v>415.56</v>
      </c>
      <c r="E711" s="18">
        <f t="shared" si="62"/>
        <v>14231.559999999996</v>
      </c>
      <c r="F711" s="18">
        <f t="shared" si="63"/>
        <v>17477.759999999995</v>
      </c>
      <c r="G711" s="18">
        <f t="shared" ref="G711:G774" si="66">F711-E711</f>
        <v>3246.1999999999989</v>
      </c>
      <c r="H711" s="18">
        <f t="shared" si="64"/>
        <v>-1299.3200000000002</v>
      </c>
      <c r="I711" s="18">
        <f t="shared" si="65"/>
        <v>0</v>
      </c>
      <c r="J711" s="18">
        <f t="shared" ref="J711:J774" si="67">I711-H711</f>
        <v>1299.3200000000002</v>
      </c>
      <c r="K711" s="18">
        <f>MAX(K710,'All Trades'!S710)</f>
        <v>157537.03999999957</v>
      </c>
      <c r="L711" s="18">
        <f>'All Trades'!S710</f>
        <v>153875.27999999956</v>
      </c>
      <c r="M711" s="18">
        <f>MAX(0,K711-(L711+'All Trades'!Q711))</f>
        <v>3755.4800000000105</v>
      </c>
    </row>
    <row r="712" spans="1:13" x14ac:dyDescent="0.25">
      <c r="A712" s="11">
        <f>'All Trades'!A712</f>
        <v>706</v>
      </c>
      <c r="B712" s="29">
        <f>YEAR('All Trades'!B712)</f>
        <v>2025</v>
      </c>
      <c r="C712" s="24">
        <f>DATE(YEAR('All Trades'!B712),MONTH('All Trades'!B712),1)</f>
        <v>45839</v>
      </c>
      <c r="D712" s="18">
        <f>'All Trades'!O712</f>
        <v>1317.6</v>
      </c>
      <c r="E712" s="18">
        <f t="shared" ref="E712:E775" si="68">IF(B712&lt;&gt;B711,D712,E711+D712)</f>
        <v>15549.159999999996</v>
      </c>
      <c r="F712" s="18">
        <f t="shared" ref="F712:F775" si="69">IF(B712&lt;&gt;B711,MAX(0,E712),MAX(F711,E712))</f>
        <v>17477.759999999995</v>
      </c>
      <c r="G712" s="18">
        <f t="shared" si="66"/>
        <v>1928.5999999999985</v>
      </c>
      <c r="H712" s="18">
        <f t="shared" ref="H712:H775" si="70">IF(C712&lt;&gt;C711,D712,H711+D712)</f>
        <v>18.279999999999745</v>
      </c>
      <c r="I712" s="18">
        <f t="shared" ref="I712:I775" si="71">IF(C712&lt;&gt;C711,MAX(0,H712),MAX(I711,H712))</f>
        <v>18.279999999999745</v>
      </c>
      <c r="J712" s="18">
        <f t="shared" si="67"/>
        <v>0</v>
      </c>
      <c r="K712" s="18">
        <f>MAX(K711,'All Trades'!S711)</f>
        <v>157537.03999999957</v>
      </c>
      <c r="L712" s="18">
        <f>'All Trades'!S711</f>
        <v>154290.83999999956</v>
      </c>
      <c r="M712" s="18">
        <f>MAX(0,K712-(L712+'All Trades'!Q712))</f>
        <v>4412.4000000000233</v>
      </c>
    </row>
    <row r="713" spans="1:13" x14ac:dyDescent="0.25">
      <c r="A713" s="11">
        <f>'All Trades'!A713</f>
        <v>707</v>
      </c>
      <c r="B713" s="29">
        <f>YEAR('All Trades'!B713)</f>
        <v>2025</v>
      </c>
      <c r="C713" s="24">
        <f>DATE(YEAR('All Trades'!B713),MONTH('All Trades'!B713),1)</f>
        <v>45839</v>
      </c>
      <c r="D713" s="18">
        <f>'All Trades'!O713</f>
        <v>-364.44</v>
      </c>
      <c r="E713" s="18">
        <f t="shared" si="68"/>
        <v>15184.719999999996</v>
      </c>
      <c r="F713" s="18">
        <f t="shared" si="69"/>
        <v>17477.759999999995</v>
      </c>
      <c r="G713" s="18">
        <f t="shared" si="66"/>
        <v>2293.0399999999991</v>
      </c>
      <c r="H713" s="18">
        <f t="shared" si="70"/>
        <v>-346.16000000000025</v>
      </c>
      <c r="I713" s="18">
        <f t="shared" si="71"/>
        <v>18.279999999999745</v>
      </c>
      <c r="J713" s="18">
        <f t="shared" si="67"/>
        <v>364.44</v>
      </c>
      <c r="K713" s="18">
        <f>MAX(K712,'All Trades'!S712)</f>
        <v>157537.03999999957</v>
      </c>
      <c r="L713" s="18">
        <f>'All Trades'!S712</f>
        <v>155608.43999999957</v>
      </c>
      <c r="M713" s="18">
        <f>MAX(0,K713-(L713+'All Trades'!Q713))</f>
        <v>2502.320000000007</v>
      </c>
    </row>
    <row r="714" spans="1:13" x14ac:dyDescent="0.25">
      <c r="A714" s="11">
        <f>'All Trades'!A714</f>
        <v>708</v>
      </c>
      <c r="B714" s="29">
        <f>YEAR('All Trades'!B714)</f>
        <v>2025</v>
      </c>
      <c r="C714" s="24">
        <f>DATE(YEAR('All Trades'!B714),MONTH('All Trades'!B714),1)</f>
        <v>45839</v>
      </c>
      <c r="D714" s="18">
        <f>'All Trades'!O714</f>
        <v>163.52000000000001</v>
      </c>
      <c r="E714" s="18">
        <f t="shared" si="68"/>
        <v>15348.239999999996</v>
      </c>
      <c r="F714" s="18">
        <f t="shared" si="69"/>
        <v>17477.759999999995</v>
      </c>
      <c r="G714" s="18">
        <f t="shared" si="66"/>
        <v>2129.5199999999986</v>
      </c>
      <c r="H714" s="18">
        <f t="shared" si="70"/>
        <v>-182.64000000000024</v>
      </c>
      <c r="I714" s="18">
        <f t="shared" si="71"/>
        <v>18.279999999999745</v>
      </c>
      <c r="J714" s="18">
        <f t="shared" si="67"/>
        <v>200.92</v>
      </c>
      <c r="K714" s="18">
        <f>MAX(K713,'All Trades'!S713)</f>
        <v>157537.03999999957</v>
      </c>
      <c r="L714" s="18">
        <f>'All Trades'!S713</f>
        <v>155243.99999999956</v>
      </c>
      <c r="M714" s="18">
        <f>MAX(0,K714-(L714+'All Trades'!Q714))</f>
        <v>2368.2799999999988</v>
      </c>
    </row>
    <row r="715" spans="1:13" x14ac:dyDescent="0.25">
      <c r="A715" s="11">
        <f>'All Trades'!A715</f>
        <v>709</v>
      </c>
      <c r="B715" s="29">
        <f>YEAR('All Trades'!B715)</f>
        <v>2025</v>
      </c>
      <c r="C715" s="24">
        <f>DATE(YEAR('All Trades'!B715),MONTH('All Trades'!B715),1)</f>
        <v>45870</v>
      </c>
      <c r="D715" s="18">
        <f>'All Trades'!O715</f>
        <v>697.56</v>
      </c>
      <c r="E715" s="18">
        <f t="shared" si="68"/>
        <v>16045.799999999996</v>
      </c>
      <c r="F715" s="18">
        <f t="shared" si="69"/>
        <v>17477.759999999995</v>
      </c>
      <c r="G715" s="18">
        <f t="shared" si="66"/>
        <v>1431.9599999999991</v>
      </c>
      <c r="H715" s="18">
        <f t="shared" si="70"/>
        <v>697.56</v>
      </c>
      <c r="I715" s="18">
        <f t="shared" si="71"/>
        <v>697.56</v>
      </c>
      <c r="J715" s="18">
        <f t="shared" si="67"/>
        <v>0</v>
      </c>
      <c r="K715" s="18">
        <f>MAX(K714,'All Trades'!S714)</f>
        <v>157537.03999999957</v>
      </c>
      <c r="L715" s="18">
        <f>'All Trades'!S714</f>
        <v>155407.51999999955</v>
      </c>
      <c r="M715" s="18">
        <f>MAX(0,K715-(L715+'All Trades'!Q715))</f>
        <v>2598.2400000000198</v>
      </c>
    </row>
    <row r="716" spans="1:13" x14ac:dyDescent="0.25">
      <c r="A716" s="11">
        <f>'All Trades'!A716</f>
        <v>710</v>
      </c>
      <c r="B716" s="29">
        <f>YEAR('All Trades'!B716)</f>
        <v>2025</v>
      </c>
      <c r="C716" s="24">
        <f>DATE(YEAR('All Trades'!B716),MONTH('All Trades'!B716),1)</f>
        <v>45870</v>
      </c>
      <c r="D716" s="18">
        <f>'All Trades'!O716</f>
        <v>-682.44</v>
      </c>
      <c r="E716" s="18">
        <f t="shared" si="68"/>
        <v>15363.359999999995</v>
      </c>
      <c r="F716" s="18">
        <f t="shared" si="69"/>
        <v>17477.759999999995</v>
      </c>
      <c r="G716" s="18">
        <f t="shared" si="66"/>
        <v>2114.3999999999996</v>
      </c>
      <c r="H716" s="18">
        <f t="shared" si="70"/>
        <v>15.119999999999891</v>
      </c>
      <c r="I716" s="18">
        <f t="shared" si="71"/>
        <v>697.56</v>
      </c>
      <c r="J716" s="18">
        <f t="shared" si="67"/>
        <v>682.44</v>
      </c>
      <c r="K716" s="18">
        <f>MAX(K715,'All Trades'!S715)</f>
        <v>157537.03999999957</v>
      </c>
      <c r="L716" s="18">
        <f>'All Trades'!S715</f>
        <v>156105.07999999955</v>
      </c>
      <c r="M716" s="18">
        <f>MAX(0,K716-(L716+'All Trades'!Q716))</f>
        <v>2110.6800000000221</v>
      </c>
    </row>
    <row r="717" spans="1:13" x14ac:dyDescent="0.25">
      <c r="A717" s="11">
        <f>'All Trades'!A717</f>
        <v>711</v>
      </c>
      <c r="B717" s="29">
        <f>YEAR('All Trades'!B717)</f>
        <v>2025</v>
      </c>
      <c r="C717" s="24">
        <f>DATE(YEAR('All Trades'!B717),MONTH('All Trades'!B717),1)</f>
        <v>45870</v>
      </c>
      <c r="D717" s="18">
        <f>'All Trades'!O717</f>
        <v>1108.56</v>
      </c>
      <c r="E717" s="18">
        <f t="shared" si="68"/>
        <v>16471.919999999995</v>
      </c>
      <c r="F717" s="18">
        <f t="shared" si="69"/>
        <v>17477.759999999995</v>
      </c>
      <c r="G717" s="18">
        <f t="shared" si="66"/>
        <v>1005.8400000000001</v>
      </c>
      <c r="H717" s="18">
        <f t="shared" si="70"/>
        <v>1123.6799999999998</v>
      </c>
      <c r="I717" s="18">
        <f t="shared" si="71"/>
        <v>1123.6799999999998</v>
      </c>
      <c r="J717" s="18">
        <f t="shared" si="67"/>
        <v>0</v>
      </c>
      <c r="K717" s="18">
        <f>MAX(K716,'All Trades'!S716)</f>
        <v>157537.03999999957</v>
      </c>
      <c r="L717" s="18">
        <f>'All Trades'!S716</f>
        <v>155422.63999999955</v>
      </c>
      <c r="M717" s="18">
        <f>MAX(0,K717-(L717+'All Trades'!Q717))</f>
        <v>2352.1200000000244</v>
      </c>
    </row>
    <row r="718" spans="1:13" x14ac:dyDescent="0.25">
      <c r="A718" s="11">
        <f>'All Trades'!A718</f>
        <v>712</v>
      </c>
      <c r="B718" s="29">
        <f>YEAR('All Trades'!B718)</f>
        <v>2025</v>
      </c>
      <c r="C718" s="24">
        <f>DATE(YEAR('All Trades'!B718),MONTH('All Trades'!B718),1)</f>
        <v>45870</v>
      </c>
      <c r="D718" s="18">
        <f>'All Trades'!O718</f>
        <v>1084.56</v>
      </c>
      <c r="E718" s="18">
        <f t="shared" si="68"/>
        <v>17556.479999999996</v>
      </c>
      <c r="F718" s="18">
        <f t="shared" si="69"/>
        <v>17556.479999999996</v>
      </c>
      <c r="G718" s="18">
        <f t="shared" si="66"/>
        <v>0</v>
      </c>
      <c r="H718" s="18">
        <f t="shared" si="70"/>
        <v>2208.2399999999998</v>
      </c>
      <c r="I718" s="18">
        <f t="shared" si="71"/>
        <v>2208.2399999999998</v>
      </c>
      <c r="J718" s="18">
        <f t="shared" si="67"/>
        <v>0</v>
      </c>
      <c r="K718" s="18">
        <f>MAX(K717,'All Trades'!S717)</f>
        <v>157537.03999999957</v>
      </c>
      <c r="L718" s="18">
        <f>'All Trades'!S717</f>
        <v>156531.19999999955</v>
      </c>
      <c r="M718" s="18">
        <f>MAX(0,K718-(L718+'All Trades'!Q718))</f>
        <v>1393.5600000000268</v>
      </c>
    </row>
    <row r="719" spans="1:13" x14ac:dyDescent="0.25">
      <c r="A719" s="11">
        <f>'All Trades'!A719</f>
        <v>713</v>
      </c>
      <c r="B719" s="29">
        <f>YEAR('All Trades'!B719)</f>
        <v>2025</v>
      </c>
      <c r="C719" s="24">
        <f>DATE(YEAR('All Trades'!B719),MONTH('All Trades'!B719),1)</f>
        <v>45870</v>
      </c>
      <c r="D719" s="18">
        <f>'All Trades'!O719</f>
        <v>2607.6</v>
      </c>
      <c r="E719" s="18">
        <f t="shared" si="68"/>
        <v>20164.079999999994</v>
      </c>
      <c r="F719" s="18">
        <f t="shared" si="69"/>
        <v>20164.079999999994</v>
      </c>
      <c r="G719" s="18">
        <f t="shared" si="66"/>
        <v>0</v>
      </c>
      <c r="H719" s="18">
        <f t="shared" si="70"/>
        <v>4815.84</v>
      </c>
      <c r="I719" s="18">
        <f t="shared" si="71"/>
        <v>4815.84</v>
      </c>
      <c r="J719" s="18">
        <f t="shared" si="67"/>
        <v>0</v>
      </c>
      <c r="K719" s="18">
        <f>MAX(K718,'All Trades'!S718)</f>
        <v>157615.75999999954</v>
      </c>
      <c r="L719" s="18">
        <f>'All Trades'!S718</f>
        <v>157615.75999999954</v>
      </c>
      <c r="M719" s="18">
        <f>MAX(0,K719-(L719+'All Trades'!Q719))</f>
        <v>651.20000000001164</v>
      </c>
    </row>
    <row r="720" spans="1:13" x14ac:dyDescent="0.25">
      <c r="A720" s="11">
        <f>'All Trades'!A720</f>
        <v>714</v>
      </c>
      <c r="B720" s="29">
        <f>YEAR('All Trades'!B720)</f>
        <v>2025</v>
      </c>
      <c r="C720" s="24">
        <f>DATE(YEAR('All Trades'!B720),MONTH('All Trades'!B720),1)</f>
        <v>45870</v>
      </c>
      <c r="D720" s="18">
        <f>'All Trades'!O720</f>
        <v>553.55999999999995</v>
      </c>
      <c r="E720" s="18">
        <f t="shared" si="68"/>
        <v>20717.639999999996</v>
      </c>
      <c r="F720" s="18">
        <f t="shared" si="69"/>
        <v>20717.639999999996</v>
      </c>
      <c r="G720" s="18">
        <f t="shared" si="66"/>
        <v>0</v>
      </c>
      <c r="H720" s="18">
        <f t="shared" si="70"/>
        <v>5369.4</v>
      </c>
      <c r="I720" s="18">
        <f t="shared" si="71"/>
        <v>5369.4</v>
      </c>
      <c r="J720" s="18">
        <f t="shared" si="67"/>
        <v>0</v>
      </c>
      <c r="K720" s="18">
        <f>MAX(K719,'All Trades'!S719)</f>
        <v>160223.35999999955</v>
      </c>
      <c r="L720" s="18">
        <f>'All Trades'!S719</f>
        <v>160223.35999999955</v>
      </c>
      <c r="M720" s="18">
        <f>MAX(0,K720-(L720+'All Trades'!Q720))</f>
        <v>744.72000000000116</v>
      </c>
    </row>
    <row r="721" spans="1:13" x14ac:dyDescent="0.25">
      <c r="A721" s="11">
        <f>'All Trades'!A721</f>
        <v>715</v>
      </c>
      <c r="B721" s="29">
        <f>YEAR('All Trades'!B721)</f>
        <v>2025</v>
      </c>
      <c r="C721" s="24">
        <f>DATE(YEAR('All Trades'!B721),MONTH('All Trades'!B721),1)</f>
        <v>45901</v>
      </c>
      <c r="D721" s="18">
        <f>'All Trades'!O721</f>
        <v>-973.44</v>
      </c>
      <c r="E721" s="18">
        <f t="shared" si="68"/>
        <v>19744.199999999997</v>
      </c>
      <c r="F721" s="18">
        <f t="shared" si="69"/>
        <v>20717.639999999996</v>
      </c>
      <c r="G721" s="18">
        <f t="shared" si="66"/>
        <v>973.43999999999869</v>
      </c>
      <c r="H721" s="18">
        <f t="shared" si="70"/>
        <v>-973.44</v>
      </c>
      <c r="I721" s="18">
        <f t="shared" si="71"/>
        <v>0</v>
      </c>
      <c r="J721" s="18">
        <f t="shared" si="67"/>
        <v>973.44</v>
      </c>
      <c r="K721" s="18">
        <f>MAX(K720,'All Trades'!S720)</f>
        <v>160776.91999999955</v>
      </c>
      <c r="L721" s="18">
        <f>'All Trades'!S720</f>
        <v>160776.91999999955</v>
      </c>
      <c r="M721" s="18">
        <f>MAX(0,K721-(L721+'All Trades'!Q721))</f>
        <v>969.72000000000116</v>
      </c>
    </row>
    <row r="722" spans="1:13" x14ac:dyDescent="0.25">
      <c r="A722" s="11">
        <f>'All Trades'!A722</f>
        <v>716</v>
      </c>
      <c r="B722" s="29">
        <f>YEAR('All Trades'!B722)</f>
        <v>2025</v>
      </c>
      <c r="C722" s="24">
        <f>DATE(YEAR('All Trades'!B722),MONTH('All Trades'!B722),1)</f>
        <v>45901</v>
      </c>
      <c r="D722" s="18">
        <f>'All Trades'!O722</f>
        <v>922.6</v>
      </c>
      <c r="E722" s="18">
        <f t="shared" si="68"/>
        <v>20666.799999999996</v>
      </c>
      <c r="F722" s="18">
        <f t="shared" si="69"/>
        <v>20717.639999999996</v>
      </c>
      <c r="G722" s="18">
        <f t="shared" si="66"/>
        <v>50.840000000000146</v>
      </c>
      <c r="H722" s="18">
        <f t="shared" si="70"/>
        <v>-50.840000000000032</v>
      </c>
      <c r="I722" s="18">
        <f t="shared" si="71"/>
        <v>0</v>
      </c>
      <c r="J722" s="18">
        <f t="shared" si="67"/>
        <v>50.840000000000032</v>
      </c>
      <c r="K722" s="18">
        <f>MAX(K721,'All Trades'!S721)</f>
        <v>160776.91999999955</v>
      </c>
      <c r="L722" s="18">
        <f>'All Trades'!S721</f>
        <v>159803.47999999954</v>
      </c>
      <c r="M722" s="18">
        <f>MAX(0,K722-(L722+'All Trades'!Q722))</f>
        <v>1494.640000000014</v>
      </c>
    </row>
    <row r="723" spans="1:13" x14ac:dyDescent="0.25">
      <c r="A723" s="11">
        <f>'All Trades'!A723</f>
        <v>717</v>
      </c>
      <c r="B723" s="29">
        <f>YEAR('All Trades'!B723)</f>
        <v>2025</v>
      </c>
      <c r="C723" s="24">
        <f>DATE(YEAR('All Trades'!B723),MONTH('All Trades'!B723),1)</f>
        <v>45901</v>
      </c>
      <c r="D723" s="18">
        <f>'All Trades'!O723</f>
        <v>10.56</v>
      </c>
      <c r="E723" s="18">
        <f t="shared" si="68"/>
        <v>20677.359999999997</v>
      </c>
      <c r="F723" s="18">
        <f t="shared" si="69"/>
        <v>20717.639999999996</v>
      </c>
      <c r="G723" s="18">
        <f t="shared" si="66"/>
        <v>40.279999999998836</v>
      </c>
      <c r="H723" s="18">
        <f t="shared" si="70"/>
        <v>-40.28000000000003</v>
      </c>
      <c r="I723" s="18">
        <f t="shared" si="71"/>
        <v>0</v>
      </c>
      <c r="J723" s="18">
        <f t="shared" si="67"/>
        <v>40.28000000000003</v>
      </c>
      <c r="K723" s="18">
        <f>MAX(K722,'All Trades'!S722)</f>
        <v>160776.91999999955</v>
      </c>
      <c r="L723" s="18">
        <f>'All Trades'!S722</f>
        <v>160726.07999999955</v>
      </c>
      <c r="M723" s="18">
        <f>MAX(0,K723-(L723+'All Trades'!Q723))</f>
        <v>267.55999999999767</v>
      </c>
    </row>
    <row r="724" spans="1:13" x14ac:dyDescent="0.25">
      <c r="A724" s="11">
        <f>'All Trades'!A724</f>
        <v>718</v>
      </c>
      <c r="B724" s="29">
        <f>YEAR('All Trades'!B724)</f>
        <v>2025</v>
      </c>
      <c r="C724" s="24">
        <f>DATE(YEAR('All Trades'!B724),MONTH('All Trades'!B724),1)</f>
        <v>45901</v>
      </c>
      <c r="D724" s="18">
        <f>'All Trades'!O724</f>
        <v>-217.44</v>
      </c>
      <c r="E724" s="18">
        <f t="shared" si="68"/>
        <v>20459.919999999998</v>
      </c>
      <c r="F724" s="18">
        <f t="shared" si="69"/>
        <v>20717.639999999996</v>
      </c>
      <c r="G724" s="18">
        <f t="shared" si="66"/>
        <v>257.71999999999753</v>
      </c>
      <c r="H724" s="18">
        <f t="shared" si="70"/>
        <v>-257.72000000000003</v>
      </c>
      <c r="I724" s="18">
        <f t="shared" si="71"/>
        <v>0</v>
      </c>
      <c r="J724" s="18">
        <f t="shared" si="67"/>
        <v>257.72000000000003</v>
      </c>
      <c r="K724" s="18">
        <f>MAX(K723,'All Trades'!S723)</f>
        <v>160776.91999999955</v>
      </c>
      <c r="L724" s="18">
        <f>'All Trades'!S723</f>
        <v>160736.63999999955</v>
      </c>
      <c r="M724" s="18">
        <f>MAX(0,K724-(L724+'All Trades'!Q724))</f>
        <v>254</v>
      </c>
    </row>
    <row r="725" spans="1:13" x14ac:dyDescent="0.25">
      <c r="A725" s="11">
        <f>'All Trades'!A725</f>
        <v>719</v>
      </c>
      <c r="B725" s="29">
        <f>YEAR('All Trades'!B725)</f>
        <v>2025</v>
      </c>
      <c r="C725" s="24">
        <f>DATE(YEAR('All Trades'!B725),MONTH('All Trades'!B725),1)</f>
        <v>45901</v>
      </c>
      <c r="D725" s="18">
        <f>'All Trades'!O725</f>
        <v>148.56</v>
      </c>
      <c r="E725" s="18">
        <f t="shared" si="68"/>
        <v>20608.48</v>
      </c>
      <c r="F725" s="18">
        <f t="shared" si="69"/>
        <v>20717.639999999996</v>
      </c>
      <c r="G725" s="18">
        <f t="shared" si="66"/>
        <v>109.15999999999622</v>
      </c>
      <c r="H725" s="18">
        <f t="shared" si="70"/>
        <v>-109.16000000000003</v>
      </c>
      <c r="I725" s="18">
        <f t="shared" si="71"/>
        <v>0</v>
      </c>
      <c r="J725" s="18">
        <f t="shared" si="67"/>
        <v>109.16000000000003</v>
      </c>
      <c r="K725" s="18">
        <f>MAX(K724,'All Trades'!S724)</f>
        <v>160776.91999999955</v>
      </c>
      <c r="L725" s="18">
        <f>'All Trades'!S724</f>
        <v>160519.19999999955</v>
      </c>
      <c r="M725" s="18">
        <f>MAX(0,K725-(L725+'All Trades'!Q725))</f>
        <v>342.44000000000233</v>
      </c>
    </row>
    <row r="726" spans="1:13" x14ac:dyDescent="0.25">
      <c r="A726" s="11">
        <f>'All Trades'!A726</f>
        <v>720</v>
      </c>
      <c r="B726" s="29">
        <f>YEAR('All Trades'!B726)</f>
        <v>2025</v>
      </c>
      <c r="C726" s="24">
        <f>DATE(YEAR('All Trades'!B726),MONTH('All Trades'!B726),1)</f>
        <v>45901</v>
      </c>
      <c r="D726" s="18">
        <f>'All Trades'!O726</f>
        <v>1279.56</v>
      </c>
      <c r="E726" s="18">
        <f t="shared" si="68"/>
        <v>21888.04</v>
      </c>
      <c r="F726" s="18">
        <f t="shared" si="69"/>
        <v>21888.04</v>
      </c>
      <c r="G726" s="18">
        <f t="shared" si="66"/>
        <v>0</v>
      </c>
      <c r="H726" s="18">
        <f t="shared" si="70"/>
        <v>1170.3999999999999</v>
      </c>
      <c r="I726" s="18">
        <f t="shared" si="71"/>
        <v>1170.3999999999999</v>
      </c>
      <c r="J726" s="18">
        <f t="shared" si="67"/>
        <v>0</v>
      </c>
      <c r="K726" s="18">
        <f>MAX(K725,'All Trades'!S725)</f>
        <v>160776.91999999955</v>
      </c>
      <c r="L726" s="18">
        <f>'All Trades'!S725</f>
        <v>160667.75999999954</v>
      </c>
      <c r="M726" s="18">
        <f>MAX(0,K726-(L726+'All Trades'!Q726))</f>
        <v>388.88000000000466</v>
      </c>
    </row>
    <row r="727" spans="1:13" x14ac:dyDescent="0.25">
      <c r="A727" s="11">
        <f>'All Trades'!A727</f>
        <v>721</v>
      </c>
      <c r="B727" s="29">
        <f>YEAR('All Trades'!B727)</f>
        <v>2025</v>
      </c>
      <c r="C727" s="24">
        <f>DATE(YEAR('All Trades'!B727),MONTH('All Trades'!B727),1)</f>
        <v>45901</v>
      </c>
      <c r="D727" s="18">
        <f>'All Trades'!O727</f>
        <v>95.04</v>
      </c>
      <c r="E727" s="18">
        <f t="shared" si="68"/>
        <v>21983.08</v>
      </c>
      <c r="F727" s="18">
        <f t="shared" si="69"/>
        <v>21983.08</v>
      </c>
      <c r="G727" s="18">
        <f t="shared" si="66"/>
        <v>0</v>
      </c>
      <c r="H727" s="18">
        <f t="shared" si="70"/>
        <v>1265.4399999999998</v>
      </c>
      <c r="I727" s="18">
        <f t="shared" si="71"/>
        <v>1265.4399999999998</v>
      </c>
      <c r="J727" s="18">
        <f t="shared" si="67"/>
        <v>0</v>
      </c>
      <c r="K727" s="18">
        <f>MAX(K726,'All Trades'!S726)</f>
        <v>161947.31999999954</v>
      </c>
      <c r="L727" s="18">
        <f>'All Trades'!S726</f>
        <v>161947.31999999954</v>
      </c>
      <c r="M727" s="18">
        <f>MAX(0,K727-(L727+'All Trades'!Q727))</f>
        <v>96.480000000010477</v>
      </c>
    </row>
    <row r="728" spans="1:13" x14ac:dyDescent="0.25">
      <c r="A728" s="11">
        <f>'All Trades'!A728</f>
        <v>722</v>
      </c>
      <c r="B728" s="29">
        <f>YEAR('All Trades'!B728)</f>
        <v>2025</v>
      </c>
      <c r="C728" s="24">
        <f>DATE(YEAR('All Trades'!B728),MONTH('All Trades'!B728),1)</f>
        <v>45901</v>
      </c>
      <c r="D728" s="18">
        <f>'All Trades'!O728</f>
        <v>-973.44</v>
      </c>
      <c r="E728" s="18">
        <f t="shared" si="68"/>
        <v>21009.640000000003</v>
      </c>
      <c r="F728" s="18">
        <f t="shared" si="69"/>
        <v>21983.08</v>
      </c>
      <c r="G728" s="18">
        <f t="shared" si="66"/>
        <v>973.43999999999869</v>
      </c>
      <c r="H728" s="18">
        <f t="shared" si="70"/>
        <v>291.99999999999977</v>
      </c>
      <c r="I728" s="18">
        <f t="shared" si="71"/>
        <v>1265.4399999999998</v>
      </c>
      <c r="J728" s="18">
        <f t="shared" si="67"/>
        <v>973.44</v>
      </c>
      <c r="K728" s="18">
        <f>MAX(K727,'All Trades'!S727)</f>
        <v>162042.35999999955</v>
      </c>
      <c r="L728" s="18">
        <f>'All Trades'!S727</f>
        <v>162042.35999999955</v>
      </c>
      <c r="M728" s="18">
        <f>MAX(0,K728-(L728+'All Trades'!Q728))</f>
        <v>969.72000000000116</v>
      </c>
    </row>
    <row r="729" spans="1:13" x14ac:dyDescent="0.25">
      <c r="A729" s="11">
        <f>'All Trades'!A729</f>
        <v>723</v>
      </c>
      <c r="B729" s="29">
        <f>YEAR('All Trades'!B729)</f>
        <v>2025</v>
      </c>
      <c r="C729" s="24">
        <f>DATE(YEAR('All Trades'!B729),MONTH('All Trades'!B729),1)</f>
        <v>45931</v>
      </c>
      <c r="D729" s="18">
        <f>'All Trades'!O729</f>
        <v>-1022.4</v>
      </c>
      <c r="E729" s="18">
        <f t="shared" si="68"/>
        <v>19987.240000000002</v>
      </c>
      <c r="F729" s="18">
        <f t="shared" si="69"/>
        <v>21983.08</v>
      </c>
      <c r="G729" s="18">
        <f t="shared" si="66"/>
        <v>1995.8400000000001</v>
      </c>
      <c r="H729" s="18">
        <f t="shared" si="70"/>
        <v>-1022.4</v>
      </c>
      <c r="I729" s="18">
        <f t="shared" si="71"/>
        <v>0</v>
      </c>
      <c r="J729" s="18">
        <f t="shared" si="67"/>
        <v>1022.4</v>
      </c>
      <c r="K729" s="18">
        <f>MAX(K728,'All Trades'!S728)</f>
        <v>162042.35999999955</v>
      </c>
      <c r="L729" s="18">
        <f>'All Trades'!S728</f>
        <v>161068.91999999955</v>
      </c>
      <c r="M729" s="18">
        <f>MAX(0,K729-(L729+'All Trades'!Q729))</f>
        <v>1989.640000000014</v>
      </c>
    </row>
    <row r="730" spans="1:13" x14ac:dyDescent="0.25">
      <c r="A730" s="11">
        <f>'All Trades'!A730</f>
        <v>724</v>
      </c>
      <c r="B730" s="29">
        <f>YEAR('All Trades'!B730)</f>
        <v>2025</v>
      </c>
      <c r="C730" s="24">
        <f>DATE(YEAR('All Trades'!B730),MONTH('All Trades'!B730),1)</f>
        <v>45931</v>
      </c>
      <c r="D730" s="18">
        <f>'All Trades'!O730</f>
        <v>871.56</v>
      </c>
      <c r="E730" s="18">
        <f t="shared" si="68"/>
        <v>20858.800000000003</v>
      </c>
      <c r="F730" s="18">
        <f t="shared" si="69"/>
        <v>21983.08</v>
      </c>
      <c r="G730" s="18">
        <f t="shared" si="66"/>
        <v>1124.2799999999988</v>
      </c>
      <c r="H730" s="18">
        <f t="shared" si="70"/>
        <v>-150.84000000000003</v>
      </c>
      <c r="I730" s="18">
        <f t="shared" si="71"/>
        <v>0</v>
      </c>
      <c r="J730" s="18">
        <f t="shared" si="67"/>
        <v>150.84000000000003</v>
      </c>
      <c r="K730" s="18">
        <f>MAX(K729,'All Trades'!S729)</f>
        <v>162042.35999999955</v>
      </c>
      <c r="L730" s="18">
        <f>'All Trades'!S729</f>
        <v>160046.51999999955</v>
      </c>
      <c r="M730" s="18">
        <f>MAX(0,K730-(L730+'All Trades'!Q730))</f>
        <v>2056.5599999999977</v>
      </c>
    </row>
    <row r="731" spans="1:13" x14ac:dyDescent="0.25">
      <c r="A731" s="11">
        <f>'All Trades'!A731</f>
        <v>725</v>
      </c>
      <c r="B731" s="29">
        <f>YEAR('All Trades'!B731)</f>
        <v>2025</v>
      </c>
      <c r="C731" s="24">
        <f>DATE(YEAR('All Trades'!B731),MONTH('All Trades'!B731),1)</f>
        <v>45931</v>
      </c>
      <c r="D731" s="18">
        <f>'All Trades'!O731</f>
        <v>679.04</v>
      </c>
      <c r="E731" s="18">
        <f t="shared" si="68"/>
        <v>21537.840000000004</v>
      </c>
      <c r="F731" s="18">
        <f t="shared" si="69"/>
        <v>21983.08</v>
      </c>
      <c r="G731" s="18">
        <f t="shared" si="66"/>
        <v>445.23999999999796</v>
      </c>
      <c r="H731" s="18">
        <f t="shared" si="70"/>
        <v>528.19999999999993</v>
      </c>
      <c r="I731" s="18">
        <f t="shared" si="71"/>
        <v>528.19999999999993</v>
      </c>
      <c r="J731" s="18">
        <f t="shared" si="67"/>
        <v>0</v>
      </c>
      <c r="K731" s="18">
        <f>MAX(K730,'All Trades'!S730)</f>
        <v>162042.35999999955</v>
      </c>
      <c r="L731" s="18">
        <f>'All Trades'!S730</f>
        <v>160918.07999999955</v>
      </c>
      <c r="M731" s="18">
        <f>MAX(0,K731-(L731+'All Trades'!Q731))</f>
        <v>1254.7600000000093</v>
      </c>
    </row>
    <row r="732" spans="1:13" x14ac:dyDescent="0.25">
      <c r="A732" s="11">
        <f>'All Trades'!A732</f>
        <v>726</v>
      </c>
      <c r="B732" s="29">
        <f>YEAR('All Trades'!B732)</f>
        <v>2025</v>
      </c>
      <c r="C732" s="24">
        <f>DATE(YEAR('All Trades'!B732),MONTH('All Trades'!B732),1)</f>
        <v>45931</v>
      </c>
      <c r="D732" s="18">
        <f>'All Trades'!O732</f>
        <v>-973.44</v>
      </c>
      <c r="E732" s="18">
        <f t="shared" si="68"/>
        <v>20564.400000000005</v>
      </c>
      <c r="F732" s="18">
        <f t="shared" si="69"/>
        <v>21983.08</v>
      </c>
      <c r="G732" s="18">
        <f t="shared" si="66"/>
        <v>1418.6799999999967</v>
      </c>
      <c r="H732" s="18">
        <f t="shared" si="70"/>
        <v>-445.24000000000012</v>
      </c>
      <c r="I732" s="18">
        <f t="shared" si="71"/>
        <v>528.19999999999993</v>
      </c>
      <c r="J732" s="18">
        <f t="shared" si="67"/>
        <v>973.44</v>
      </c>
      <c r="K732" s="18">
        <f>MAX(K731,'All Trades'!S731)</f>
        <v>162042.35999999955</v>
      </c>
      <c r="L732" s="18">
        <f>'All Trades'!S731</f>
        <v>161597.11999999956</v>
      </c>
      <c r="M732" s="18">
        <f>MAX(0,K732-(L732+'All Trades'!Q732))</f>
        <v>1414.9599999999919</v>
      </c>
    </row>
    <row r="733" spans="1:13" x14ac:dyDescent="0.25">
      <c r="A733" s="11">
        <f>'All Trades'!A733</f>
        <v>727</v>
      </c>
      <c r="B733" s="29">
        <f>YEAR('All Trades'!B733)</f>
        <v>2025</v>
      </c>
      <c r="C733" s="24">
        <f>DATE(YEAR('All Trades'!B733),MONTH('All Trades'!B733),1)</f>
        <v>45931</v>
      </c>
      <c r="D733" s="18">
        <f>'All Trades'!O733</f>
        <v>-613.44000000000005</v>
      </c>
      <c r="E733" s="18">
        <f t="shared" si="68"/>
        <v>19950.960000000006</v>
      </c>
      <c r="F733" s="18">
        <f t="shared" si="69"/>
        <v>21983.08</v>
      </c>
      <c r="G733" s="18">
        <f t="shared" si="66"/>
        <v>2032.1199999999953</v>
      </c>
      <c r="H733" s="18">
        <f t="shared" si="70"/>
        <v>-1058.6800000000003</v>
      </c>
      <c r="I733" s="18">
        <f t="shared" si="71"/>
        <v>528.19999999999993</v>
      </c>
      <c r="J733" s="18">
        <f t="shared" si="67"/>
        <v>1586.88</v>
      </c>
      <c r="K733" s="18">
        <f>MAX(K732,'All Trades'!S732)</f>
        <v>162042.35999999955</v>
      </c>
      <c r="L733" s="18">
        <f>'All Trades'!S732</f>
        <v>160623.67999999956</v>
      </c>
      <c r="M733" s="18">
        <f>MAX(0,K733-(L733+'All Trades'!Q733))</f>
        <v>2028.3999999999942</v>
      </c>
    </row>
    <row r="734" spans="1:13" x14ac:dyDescent="0.25">
      <c r="A734" s="11">
        <f>'All Trades'!A734</f>
        <v>728</v>
      </c>
      <c r="B734" s="29">
        <f>YEAR('All Trades'!B734)</f>
        <v>2025</v>
      </c>
      <c r="C734" s="24">
        <f>DATE(YEAR('All Trades'!B734),MONTH('All Trades'!B734),1)</f>
        <v>45931</v>
      </c>
      <c r="D734" s="18">
        <f>'All Trades'!O734</f>
        <v>1502.6</v>
      </c>
      <c r="E734" s="18">
        <f t="shared" si="68"/>
        <v>21453.560000000005</v>
      </c>
      <c r="F734" s="18">
        <f t="shared" si="69"/>
        <v>21983.08</v>
      </c>
      <c r="G734" s="18">
        <f t="shared" si="66"/>
        <v>529.5199999999968</v>
      </c>
      <c r="H734" s="18">
        <f t="shared" si="70"/>
        <v>443.91999999999962</v>
      </c>
      <c r="I734" s="18">
        <f t="shared" si="71"/>
        <v>528.19999999999993</v>
      </c>
      <c r="J734" s="18">
        <f t="shared" si="67"/>
        <v>84.280000000000314</v>
      </c>
      <c r="K734" s="18">
        <f>MAX(K733,'All Trades'!S733)</f>
        <v>162042.35999999955</v>
      </c>
      <c r="L734" s="18">
        <f>'All Trades'!S733</f>
        <v>160010.23999999955</v>
      </c>
      <c r="M734" s="18">
        <f>MAX(0,K734-(L734+'All Trades'!Q734))</f>
        <v>2613.320000000007</v>
      </c>
    </row>
    <row r="735" spans="1:13" x14ac:dyDescent="0.25">
      <c r="A735" s="11">
        <f>'All Trades'!A735</f>
        <v>729</v>
      </c>
      <c r="B735" s="29">
        <f>YEAR('All Trades'!B735)</f>
        <v>2025</v>
      </c>
      <c r="C735" s="24">
        <f>DATE(YEAR('All Trades'!B735),MONTH('All Trades'!B735),1)</f>
        <v>45931</v>
      </c>
      <c r="D735" s="18">
        <f>'All Trades'!O735</f>
        <v>465.52</v>
      </c>
      <c r="E735" s="18">
        <f t="shared" si="68"/>
        <v>21919.080000000005</v>
      </c>
      <c r="F735" s="18">
        <f t="shared" si="69"/>
        <v>21983.08</v>
      </c>
      <c r="G735" s="18">
        <f t="shared" si="66"/>
        <v>63.999999999996362</v>
      </c>
      <c r="H735" s="18">
        <f t="shared" si="70"/>
        <v>909.4399999999996</v>
      </c>
      <c r="I735" s="18">
        <f t="shared" si="71"/>
        <v>909.4399999999996</v>
      </c>
      <c r="J735" s="18">
        <f t="shared" si="67"/>
        <v>0</v>
      </c>
      <c r="K735" s="18">
        <f>MAX(K734,'All Trades'!S734)</f>
        <v>162042.35999999955</v>
      </c>
      <c r="L735" s="18">
        <f>'All Trades'!S734</f>
        <v>161512.83999999956</v>
      </c>
      <c r="M735" s="18">
        <f>MAX(0,K735-(L735+'All Trades'!Q735))</f>
        <v>711.75999999998021</v>
      </c>
    </row>
    <row r="736" spans="1:13" x14ac:dyDescent="0.25">
      <c r="A736" s="11">
        <f>'All Trades'!A736</f>
        <v>730</v>
      </c>
      <c r="B736" s="29">
        <f>YEAR('All Trades'!B736)</f>
        <v>2025</v>
      </c>
      <c r="C736" s="24">
        <f>DATE(YEAR('All Trades'!B736),MONTH('All Trades'!B736),1)</f>
        <v>45962</v>
      </c>
      <c r="D736" s="18">
        <f>'All Trades'!O736</f>
        <v>865.56</v>
      </c>
      <c r="E736" s="18">
        <f t="shared" si="68"/>
        <v>22784.640000000007</v>
      </c>
      <c r="F736" s="18">
        <f t="shared" si="69"/>
        <v>22784.640000000007</v>
      </c>
      <c r="G736" s="18">
        <f t="shared" si="66"/>
        <v>0</v>
      </c>
      <c r="H736" s="18">
        <f t="shared" si="70"/>
        <v>865.56</v>
      </c>
      <c r="I736" s="18">
        <f t="shared" si="71"/>
        <v>865.56</v>
      </c>
      <c r="J736" s="18">
        <f t="shared" si="67"/>
        <v>0</v>
      </c>
      <c r="K736" s="18">
        <f>MAX(K735,'All Trades'!S735)</f>
        <v>162042.35999999955</v>
      </c>
      <c r="L736" s="18">
        <f>'All Trades'!S735</f>
        <v>161978.35999999955</v>
      </c>
      <c r="M736" s="18">
        <f>MAX(0,K736-(L736+'All Trades'!Q736))</f>
        <v>70.720000000001164</v>
      </c>
    </row>
    <row r="737" spans="1:13" x14ac:dyDescent="0.25">
      <c r="A737" s="11">
        <f>'All Trades'!A737</f>
        <v>731</v>
      </c>
      <c r="B737" s="29">
        <f>YEAR('All Trades'!B737)</f>
        <v>2025</v>
      </c>
      <c r="C737" s="24">
        <f>DATE(YEAR('All Trades'!B737),MONTH('All Trades'!B737),1)</f>
        <v>45962</v>
      </c>
      <c r="D737" s="18">
        <f>'All Trades'!O737</f>
        <v>-973.44</v>
      </c>
      <c r="E737" s="18">
        <f t="shared" si="68"/>
        <v>21811.200000000008</v>
      </c>
      <c r="F737" s="18">
        <f t="shared" si="69"/>
        <v>22784.640000000007</v>
      </c>
      <c r="G737" s="18">
        <f t="shared" si="66"/>
        <v>973.43999999999869</v>
      </c>
      <c r="H737" s="18">
        <f t="shared" si="70"/>
        <v>-107.88000000000011</v>
      </c>
      <c r="I737" s="18">
        <f t="shared" si="71"/>
        <v>865.56</v>
      </c>
      <c r="J737" s="18">
        <f t="shared" si="67"/>
        <v>973.44</v>
      </c>
      <c r="K737" s="18">
        <f>MAX(K736,'All Trades'!S736)</f>
        <v>162843.91999999955</v>
      </c>
      <c r="L737" s="18">
        <f>'All Trades'!S736</f>
        <v>162843.91999999955</v>
      </c>
      <c r="M737" s="18">
        <f>MAX(0,K737-(L737+'All Trades'!Q737))</f>
        <v>969.72000000000116</v>
      </c>
    </row>
    <row r="738" spans="1:13" x14ac:dyDescent="0.25">
      <c r="A738" s="11">
        <f>'All Trades'!A738</f>
        <v>732</v>
      </c>
      <c r="B738" s="29">
        <f>YEAR('All Trades'!B738)</f>
        <v>2025</v>
      </c>
      <c r="C738" s="24">
        <f>DATE(YEAR('All Trades'!B738),MONTH('All Trades'!B738),1)</f>
        <v>45962</v>
      </c>
      <c r="D738" s="18">
        <f>'All Trades'!O738</f>
        <v>451.52</v>
      </c>
      <c r="E738" s="18">
        <f t="shared" si="68"/>
        <v>22262.720000000008</v>
      </c>
      <c r="F738" s="18">
        <f t="shared" si="69"/>
        <v>22784.640000000007</v>
      </c>
      <c r="G738" s="18">
        <f t="shared" si="66"/>
        <v>521.91999999999825</v>
      </c>
      <c r="H738" s="18">
        <f t="shared" si="70"/>
        <v>343.63999999999987</v>
      </c>
      <c r="I738" s="18">
        <f t="shared" si="71"/>
        <v>865.56</v>
      </c>
      <c r="J738" s="18">
        <f t="shared" si="67"/>
        <v>521.92000000000007</v>
      </c>
      <c r="K738" s="18">
        <f>MAX(K737,'All Trades'!S737)</f>
        <v>162843.91999999955</v>
      </c>
      <c r="L738" s="18">
        <f>'All Trades'!S737</f>
        <v>161870.47999999954</v>
      </c>
      <c r="M738" s="18">
        <f>MAX(0,K738-(L738+'All Trades'!Q738))</f>
        <v>1030.679999999993</v>
      </c>
    </row>
    <row r="739" spans="1:13" x14ac:dyDescent="0.25">
      <c r="A739" s="11">
        <f>'All Trades'!A739</f>
        <v>733</v>
      </c>
      <c r="B739" s="29">
        <f>YEAR('All Trades'!B739)</f>
        <v>2025</v>
      </c>
      <c r="C739" s="24">
        <f>DATE(YEAR('All Trades'!B739),MONTH('All Trades'!B739),1)</f>
        <v>45962</v>
      </c>
      <c r="D739" s="18">
        <f>'All Trades'!O739</f>
        <v>775.04</v>
      </c>
      <c r="E739" s="18">
        <f t="shared" si="68"/>
        <v>23037.760000000009</v>
      </c>
      <c r="F739" s="18">
        <f t="shared" si="69"/>
        <v>23037.760000000009</v>
      </c>
      <c r="G739" s="18">
        <f t="shared" si="66"/>
        <v>0</v>
      </c>
      <c r="H739" s="18">
        <f t="shared" si="70"/>
        <v>1118.6799999999998</v>
      </c>
      <c r="I739" s="18">
        <f t="shared" si="71"/>
        <v>1118.6799999999998</v>
      </c>
      <c r="J739" s="18">
        <f t="shared" si="67"/>
        <v>0</v>
      </c>
      <c r="K739" s="18">
        <f>MAX(K738,'All Trades'!S738)</f>
        <v>162843.91999999955</v>
      </c>
      <c r="L739" s="18">
        <f>'All Trades'!S738</f>
        <v>162321.99999999953</v>
      </c>
      <c r="M739" s="18">
        <f>MAX(0,K739-(L739+'All Trades'!Q739))</f>
        <v>564.40000000002328</v>
      </c>
    </row>
    <row r="740" spans="1:13" x14ac:dyDescent="0.25">
      <c r="A740" s="11">
        <f>'All Trades'!A740</f>
        <v>734</v>
      </c>
      <c r="B740" s="29">
        <f>YEAR('All Trades'!B740)</f>
        <v>2025</v>
      </c>
      <c r="C740" s="24">
        <f>DATE(YEAR('All Trades'!B740),MONTH('All Trades'!B740),1)</f>
        <v>45962</v>
      </c>
      <c r="D740" s="18">
        <f>'All Trades'!O740</f>
        <v>-328.44</v>
      </c>
      <c r="E740" s="18">
        <f t="shared" si="68"/>
        <v>22709.320000000011</v>
      </c>
      <c r="F740" s="18">
        <f t="shared" si="69"/>
        <v>23037.760000000009</v>
      </c>
      <c r="G740" s="18">
        <f t="shared" si="66"/>
        <v>328.43999999999869</v>
      </c>
      <c r="H740" s="18">
        <f t="shared" si="70"/>
        <v>790.23999999999978</v>
      </c>
      <c r="I740" s="18">
        <f t="shared" si="71"/>
        <v>1118.6799999999998</v>
      </c>
      <c r="J740" s="18">
        <f t="shared" si="67"/>
        <v>328.44000000000005</v>
      </c>
      <c r="K740" s="18">
        <f>MAX(K739,'All Trades'!S739)</f>
        <v>163097.03999999954</v>
      </c>
      <c r="L740" s="18">
        <f>'All Trades'!S739</f>
        <v>163097.03999999954</v>
      </c>
      <c r="M740" s="18">
        <f>MAX(0,K740-(L740+'All Trades'!Q740))</f>
        <v>324.72000000000116</v>
      </c>
    </row>
    <row r="741" spans="1:13" x14ac:dyDescent="0.25">
      <c r="A741" s="11">
        <f>'All Trades'!A741</f>
        <v>735</v>
      </c>
      <c r="B741" s="29">
        <f>YEAR('All Trades'!B741)</f>
        <v>2025</v>
      </c>
      <c r="C741" s="24">
        <f>DATE(YEAR('All Trades'!B741),MONTH('All Trades'!B741),1)</f>
        <v>45962</v>
      </c>
      <c r="D741" s="18">
        <f>'All Trades'!O741</f>
        <v>10.56</v>
      </c>
      <c r="E741" s="18">
        <f t="shared" si="68"/>
        <v>22719.880000000012</v>
      </c>
      <c r="F741" s="18">
        <f t="shared" si="69"/>
        <v>23037.760000000009</v>
      </c>
      <c r="G741" s="18">
        <f t="shared" si="66"/>
        <v>317.87999999999738</v>
      </c>
      <c r="H741" s="18">
        <f t="shared" si="70"/>
        <v>800.79999999999973</v>
      </c>
      <c r="I741" s="18">
        <f t="shared" si="71"/>
        <v>1118.6799999999998</v>
      </c>
      <c r="J741" s="18">
        <f t="shared" si="67"/>
        <v>317.88000000000011</v>
      </c>
      <c r="K741" s="18">
        <f>MAX(K740,'All Trades'!S740)</f>
        <v>163097.03999999954</v>
      </c>
      <c r="L741" s="18">
        <f>'All Trades'!S740</f>
        <v>162768.59999999954</v>
      </c>
      <c r="M741" s="18">
        <f>MAX(0,K741-(L741+'All Trades'!Q741))</f>
        <v>794.16000000000349</v>
      </c>
    </row>
    <row r="742" spans="1:13" x14ac:dyDescent="0.25">
      <c r="A742" s="11">
        <f>'All Trades'!A742</f>
        <v>736</v>
      </c>
      <c r="B742" s="29">
        <f>YEAR('All Trades'!B742)</f>
        <v>2025</v>
      </c>
      <c r="C742" s="24">
        <f>DATE(YEAR('All Trades'!B742),MONTH('All Trades'!B742),1)</f>
        <v>45962</v>
      </c>
      <c r="D742" s="18">
        <f>'All Trades'!O742</f>
        <v>1189.56</v>
      </c>
      <c r="E742" s="18">
        <f t="shared" si="68"/>
        <v>23909.440000000013</v>
      </c>
      <c r="F742" s="18">
        <f t="shared" si="69"/>
        <v>23909.440000000013</v>
      </c>
      <c r="G742" s="18">
        <f t="shared" si="66"/>
        <v>0</v>
      </c>
      <c r="H742" s="18">
        <f t="shared" si="70"/>
        <v>1990.3599999999997</v>
      </c>
      <c r="I742" s="18">
        <f t="shared" si="71"/>
        <v>1990.3599999999997</v>
      </c>
      <c r="J742" s="18">
        <f t="shared" si="67"/>
        <v>0</v>
      </c>
      <c r="K742" s="18">
        <f>MAX(K741,'All Trades'!S741)</f>
        <v>163097.03999999954</v>
      </c>
      <c r="L742" s="18">
        <f>'All Trades'!S741</f>
        <v>162779.15999999954</v>
      </c>
      <c r="M742" s="18">
        <f>MAX(0,K742-(L742+'All Trades'!Q742))</f>
        <v>462.60000000000582</v>
      </c>
    </row>
    <row r="743" spans="1:13" x14ac:dyDescent="0.25">
      <c r="A743" s="11">
        <f>'All Trades'!A743</f>
        <v>737</v>
      </c>
      <c r="B743" s="29">
        <f>YEAR('All Trades'!B743)</f>
        <v>2025</v>
      </c>
      <c r="C743" s="24">
        <f>DATE(YEAR('All Trades'!B743),MONTH('All Trades'!B743),1)</f>
        <v>45962</v>
      </c>
      <c r="D743" s="18">
        <f>'All Trades'!O743</f>
        <v>1057.56</v>
      </c>
      <c r="E743" s="18">
        <f t="shared" si="68"/>
        <v>24967.000000000015</v>
      </c>
      <c r="F743" s="18">
        <f t="shared" si="69"/>
        <v>24967.000000000015</v>
      </c>
      <c r="G743" s="18">
        <f t="shared" si="66"/>
        <v>0</v>
      </c>
      <c r="H743" s="18">
        <f t="shared" si="70"/>
        <v>3047.9199999999996</v>
      </c>
      <c r="I743" s="18">
        <f t="shared" si="71"/>
        <v>3047.9199999999996</v>
      </c>
      <c r="J743" s="18">
        <f t="shared" si="67"/>
        <v>0</v>
      </c>
      <c r="K743" s="18">
        <f>MAX(K742,'All Trades'!S742)</f>
        <v>163968.71999999954</v>
      </c>
      <c r="L743" s="18">
        <f>'All Trades'!S742</f>
        <v>163968.71999999954</v>
      </c>
      <c r="M743" s="18">
        <f>MAX(0,K743-(L743+'All Trades'!Q743))</f>
        <v>168.72000000000116</v>
      </c>
    </row>
    <row r="744" spans="1:13" x14ac:dyDescent="0.25">
      <c r="A744" s="11">
        <f>'All Trades'!A744</f>
        <v>738</v>
      </c>
      <c r="B744" s="29">
        <f>YEAR('All Trades'!B744)</f>
        <v>2025</v>
      </c>
      <c r="C744" s="24">
        <f>DATE(YEAR('All Trades'!B744),MONTH('All Trades'!B744),1)</f>
        <v>45962</v>
      </c>
      <c r="D744" s="18">
        <f>'All Trades'!O744</f>
        <v>435.52</v>
      </c>
      <c r="E744" s="18">
        <f t="shared" si="68"/>
        <v>25402.520000000015</v>
      </c>
      <c r="F744" s="18">
        <f t="shared" si="69"/>
        <v>25402.520000000015</v>
      </c>
      <c r="G744" s="18">
        <f t="shared" si="66"/>
        <v>0</v>
      </c>
      <c r="H744" s="18">
        <f t="shared" si="70"/>
        <v>3483.4399999999996</v>
      </c>
      <c r="I744" s="18">
        <f t="shared" si="71"/>
        <v>3483.4399999999996</v>
      </c>
      <c r="J744" s="18">
        <f t="shared" si="67"/>
        <v>0</v>
      </c>
      <c r="K744" s="18">
        <f>MAX(K743,'All Trades'!S743)</f>
        <v>165026.27999999953</v>
      </c>
      <c r="L744" s="18">
        <f>'All Trades'!S743</f>
        <v>165026.27999999953</v>
      </c>
      <c r="M744" s="18">
        <f>MAX(0,K744-(L744+'All Trades'!Q744))</f>
        <v>157.23999999999069</v>
      </c>
    </row>
    <row r="745" spans="1:13" x14ac:dyDescent="0.25">
      <c r="A745" s="11">
        <f>'All Trades'!A745</f>
        <v>739</v>
      </c>
      <c r="B745" s="29">
        <f>YEAR('All Trades'!B745)</f>
        <v>2025</v>
      </c>
      <c r="C745" s="24">
        <f>DATE(YEAR('All Trades'!B745),MONTH('All Trades'!B745),1)</f>
        <v>45962</v>
      </c>
      <c r="D745" s="18">
        <f>'All Trades'!O745</f>
        <v>1202.5999999999999</v>
      </c>
      <c r="E745" s="18">
        <f t="shared" si="68"/>
        <v>26605.120000000014</v>
      </c>
      <c r="F745" s="18">
        <f t="shared" si="69"/>
        <v>26605.120000000014</v>
      </c>
      <c r="G745" s="18">
        <f t="shared" si="66"/>
        <v>0</v>
      </c>
      <c r="H745" s="18">
        <f t="shared" si="70"/>
        <v>4686.0399999999991</v>
      </c>
      <c r="I745" s="18">
        <f t="shared" si="71"/>
        <v>4686.0399999999991</v>
      </c>
      <c r="J745" s="18">
        <f t="shared" si="67"/>
        <v>0</v>
      </c>
      <c r="K745" s="18">
        <f>MAX(K744,'All Trades'!S744)</f>
        <v>165461.79999999952</v>
      </c>
      <c r="L745" s="18">
        <f>'All Trades'!S744</f>
        <v>165461.79999999952</v>
      </c>
      <c r="M745" s="18">
        <f>MAX(0,K745-(L745+'All Trades'!Q745))</f>
        <v>606.20000000001164</v>
      </c>
    </row>
    <row r="746" spans="1:13" x14ac:dyDescent="0.25">
      <c r="A746" s="11">
        <f>'All Trades'!A746</f>
        <v>740</v>
      </c>
      <c r="B746" s="29">
        <f>YEAR('All Trades'!B746)</f>
        <v>2025</v>
      </c>
      <c r="C746" s="24">
        <f>DATE(YEAR('All Trades'!B746),MONTH('All Trades'!B746),1)</f>
        <v>45962</v>
      </c>
      <c r="D746" s="18">
        <f>'All Trades'!O746</f>
        <v>-106.96</v>
      </c>
      <c r="E746" s="18">
        <f t="shared" si="68"/>
        <v>26498.160000000014</v>
      </c>
      <c r="F746" s="18">
        <f t="shared" si="69"/>
        <v>26605.120000000014</v>
      </c>
      <c r="G746" s="18">
        <f t="shared" si="66"/>
        <v>106.95999999999913</v>
      </c>
      <c r="H746" s="18">
        <f t="shared" si="70"/>
        <v>4579.079999999999</v>
      </c>
      <c r="I746" s="18">
        <f t="shared" si="71"/>
        <v>4686.0399999999991</v>
      </c>
      <c r="J746" s="18">
        <f t="shared" si="67"/>
        <v>106.96000000000004</v>
      </c>
      <c r="K746" s="18">
        <f>MAX(K745,'All Trades'!S745)</f>
        <v>166664.39999999953</v>
      </c>
      <c r="L746" s="18">
        <f>'All Trades'!S745</f>
        <v>166664.39999999953</v>
      </c>
      <c r="M746" s="18">
        <f>MAX(0,K746-(L746+'All Trades'!Q746))</f>
        <v>156.48000000001048</v>
      </c>
    </row>
    <row r="747" spans="1:13" x14ac:dyDescent="0.25">
      <c r="A747" s="11">
        <f>'All Trades'!A747</f>
        <v>741</v>
      </c>
      <c r="B747" s="29">
        <f>YEAR('All Trades'!B747)</f>
        <v>2025</v>
      </c>
      <c r="C747" s="24">
        <f>DATE(YEAR('All Trades'!B747),MONTH('All Trades'!B747),1)</f>
        <v>45992</v>
      </c>
      <c r="D747" s="18">
        <f>'All Trades'!O747</f>
        <v>288.52</v>
      </c>
      <c r="E747" s="18">
        <f t="shared" si="68"/>
        <v>26786.680000000015</v>
      </c>
      <c r="F747" s="18">
        <f t="shared" si="69"/>
        <v>26786.680000000015</v>
      </c>
      <c r="G747" s="18">
        <f t="shared" si="66"/>
        <v>0</v>
      </c>
      <c r="H747" s="18">
        <f t="shared" si="70"/>
        <v>288.52</v>
      </c>
      <c r="I747" s="18">
        <f t="shared" si="71"/>
        <v>288.52</v>
      </c>
      <c r="J747" s="18">
        <f t="shared" si="67"/>
        <v>0</v>
      </c>
      <c r="K747" s="18">
        <f>MAX(K746,'All Trades'!S746)</f>
        <v>166664.39999999953</v>
      </c>
      <c r="L747" s="18">
        <f>'All Trades'!S746</f>
        <v>166557.43999999954</v>
      </c>
      <c r="M747" s="18">
        <f>MAX(0,K747-(L747+'All Trades'!Q747))</f>
        <v>109.19999999998254</v>
      </c>
    </row>
    <row r="748" spans="1:13" x14ac:dyDescent="0.25">
      <c r="A748" s="11">
        <f>'All Trades'!A748</f>
        <v>742</v>
      </c>
      <c r="B748" s="29">
        <f>YEAR('All Trades'!B748)</f>
        <v>2025</v>
      </c>
      <c r="C748" s="24">
        <f>DATE(YEAR('All Trades'!B748),MONTH('All Trades'!B748),1)</f>
        <v>45992</v>
      </c>
      <c r="D748" s="18">
        <f>'All Trades'!O748</f>
        <v>-973.44</v>
      </c>
      <c r="E748" s="18">
        <f t="shared" si="68"/>
        <v>25813.240000000016</v>
      </c>
      <c r="F748" s="18">
        <f t="shared" si="69"/>
        <v>26786.680000000015</v>
      </c>
      <c r="G748" s="18">
        <f t="shared" si="66"/>
        <v>973.43999999999869</v>
      </c>
      <c r="H748" s="18">
        <f t="shared" si="70"/>
        <v>-684.92000000000007</v>
      </c>
      <c r="I748" s="18">
        <f t="shared" si="71"/>
        <v>288.52</v>
      </c>
      <c r="J748" s="18">
        <f t="shared" si="67"/>
        <v>973.44</v>
      </c>
      <c r="K748" s="18">
        <f>MAX(K747,'All Trades'!S747)</f>
        <v>166845.95999999953</v>
      </c>
      <c r="L748" s="18">
        <f>'All Trades'!S747</f>
        <v>166845.95999999953</v>
      </c>
      <c r="M748" s="18">
        <f>MAX(0,K748-(L748+'All Trades'!Q748))</f>
        <v>969.72000000000116</v>
      </c>
    </row>
    <row r="749" spans="1:13" x14ac:dyDescent="0.25">
      <c r="A749" s="11">
        <f>'All Trades'!A749</f>
        <v>743</v>
      </c>
      <c r="B749" s="29">
        <f>YEAR('All Trades'!B749)</f>
        <v>2025</v>
      </c>
      <c r="C749" s="24">
        <f>DATE(YEAR('All Trades'!B749),MONTH('All Trades'!B749),1)</f>
        <v>45992</v>
      </c>
      <c r="D749" s="18">
        <f>'All Trades'!O749</f>
        <v>-973.44</v>
      </c>
      <c r="E749" s="18">
        <f t="shared" si="68"/>
        <v>24839.800000000017</v>
      </c>
      <c r="F749" s="18">
        <f t="shared" si="69"/>
        <v>26786.680000000015</v>
      </c>
      <c r="G749" s="18">
        <f t="shared" si="66"/>
        <v>1946.8799999999974</v>
      </c>
      <c r="H749" s="18">
        <f t="shared" si="70"/>
        <v>-1658.3600000000001</v>
      </c>
      <c r="I749" s="18">
        <f t="shared" si="71"/>
        <v>288.52</v>
      </c>
      <c r="J749" s="18">
        <f t="shared" si="67"/>
        <v>1946.88</v>
      </c>
      <c r="K749" s="18">
        <f>MAX(K748,'All Trades'!S748)</f>
        <v>166845.95999999953</v>
      </c>
      <c r="L749" s="18">
        <f>'All Trades'!S748</f>
        <v>165872.51999999952</v>
      </c>
      <c r="M749" s="18">
        <f>MAX(0,K749-(L749+'All Trades'!Q749))</f>
        <v>1943.1600000000035</v>
      </c>
    </row>
    <row r="750" spans="1:13" x14ac:dyDescent="0.25">
      <c r="A750" s="11">
        <f>'All Trades'!A750</f>
        <v>744</v>
      </c>
      <c r="B750" s="29">
        <f>YEAR('All Trades'!B750)</f>
        <v>2025</v>
      </c>
      <c r="C750" s="24">
        <f>DATE(YEAR('All Trades'!B750),MONTH('All Trades'!B750),1)</f>
        <v>45992</v>
      </c>
      <c r="D750" s="18">
        <f>'All Trades'!O750</f>
        <v>-334.44</v>
      </c>
      <c r="E750" s="18">
        <f t="shared" si="68"/>
        <v>24505.360000000019</v>
      </c>
      <c r="F750" s="18">
        <f t="shared" si="69"/>
        <v>26786.680000000015</v>
      </c>
      <c r="G750" s="18">
        <f t="shared" si="66"/>
        <v>2281.3199999999961</v>
      </c>
      <c r="H750" s="18">
        <f t="shared" si="70"/>
        <v>-1992.8000000000002</v>
      </c>
      <c r="I750" s="18">
        <f t="shared" si="71"/>
        <v>288.52</v>
      </c>
      <c r="J750" s="18">
        <f t="shared" si="67"/>
        <v>2281.3200000000002</v>
      </c>
      <c r="K750" s="18">
        <f>MAX(K749,'All Trades'!S749)</f>
        <v>166845.95999999953</v>
      </c>
      <c r="L750" s="18">
        <f>'All Trades'!S749</f>
        <v>164899.07999999952</v>
      </c>
      <c r="M750" s="18">
        <f>MAX(0,K750-(L750+'All Trades'!Q750))</f>
        <v>2361.6000000000058</v>
      </c>
    </row>
    <row r="751" spans="1:13" x14ac:dyDescent="0.25">
      <c r="A751" s="11">
        <f>'All Trades'!A751</f>
        <v>745</v>
      </c>
      <c r="B751" s="29">
        <f>YEAR('All Trades'!B751)</f>
        <v>2025</v>
      </c>
      <c r="C751" s="24">
        <f>DATE(YEAR('All Trades'!B751),MONTH('All Trades'!B751),1)</f>
        <v>45992</v>
      </c>
      <c r="D751" s="18">
        <f>'All Trades'!O751</f>
        <v>1291.56</v>
      </c>
      <c r="E751" s="18">
        <f t="shared" si="68"/>
        <v>25796.92000000002</v>
      </c>
      <c r="F751" s="18">
        <f t="shared" si="69"/>
        <v>26786.680000000015</v>
      </c>
      <c r="G751" s="18">
        <f t="shared" si="66"/>
        <v>989.75999999999476</v>
      </c>
      <c r="H751" s="18">
        <f t="shared" si="70"/>
        <v>-701.24000000000024</v>
      </c>
      <c r="I751" s="18">
        <f t="shared" si="71"/>
        <v>288.52</v>
      </c>
      <c r="J751" s="18">
        <f t="shared" si="67"/>
        <v>989.76000000000022</v>
      </c>
      <c r="K751" s="18">
        <f>MAX(K750,'All Trades'!S750)</f>
        <v>166845.95999999953</v>
      </c>
      <c r="L751" s="18">
        <f>'All Trades'!S750</f>
        <v>164564.63999999952</v>
      </c>
      <c r="M751" s="18">
        <f>MAX(0,K751-(L751+'All Trades'!Q751))</f>
        <v>2435.0400000000081</v>
      </c>
    </row>
    <row r="752" spans="1:13" x14ac:dyDescent="0.25">
      <c r="A752" s="11">
        <f>'All Trades'!A752</f>
        <v>746</v>
      </c>
      <c r="B752" s="29">
        <f>YEAR('All Trades'!B752)</f>
        <v>2025</v>
      </c>
      <c r="C752" s="24">
        <f>DATE(YEAR('All Trades'!B752),MONTH('All Trades'!B752),1)</f>
        <v>45992</v>
      </c>
      <c r="D752" s="18">
        <f>'All Trades'!O752</f>
        <v>521.04</v>
      </c>
      <c r="E752" s="18">
        <f t="shared" si="68"/>
        <v>26317.960000000021</v>
      </c>
      <c r="F752" s="18">
        <f t="shared" si="69"/>
        <v>26786.680000000015</v>
      </c>
      <c r="G752" s="18">
        <f t="shared" si="66"/>
        <v>468.71999999999389</v>
      </c>
      <c r="H752" s="18">
        <f t="shared" si="70"/>
        <v>-180.20000000000027</v>
      </c>
      <c r="I752" s="18">
        <f t="shared" si="71"/>
        <v>288.52</v>
      </c>
      <c r="J752" s="18">
        <f t="shared" si="67"/>
        <v>468.72000000000025</v>
      </c>
      <c r="K752" s="18">
        <f>MAX(K751,'All Trades'!S751)</f>
        <v>166845.95999999953</v>
      </c>
      <c r="L752" s="18">
        <f>'All Trades'!S751</f>
        <v>165856.19999999952</v>
      </c>
      <c r="M752" s="18">
        <f>MAX(0,K752-(L752+'All Trades'!Q752))</f>
        <v>1028.2400000000198</v>
      </c>
    </row>
    <row r="753" spans="1:13" x14ac:dyDescent="0.25">
      <c r="A753" s="11">
        <f>'All Trades'!A753</f>
        <v>747</v>
      </c>
      <c r="B753" s="29">
        <f>YEAR('All Trades'!B753)</f>
        <v>2025</v>
      </c>
      <c r="C753" s="24">
        <f>DATE(YEAR('All Trades'!B753),MONTH('All Trades'!B753),1)</f>
        <v>45992</v>
      </c>
      <c r="D753" s="18">
        <f>'All Trades'!O753</f>
        <v>-648.96</v>
      </c>
      <c r="E753" s="18">
        <f t="shared" si="68"/>
        <v>25669.000000000022</v>
      </c>
      <c r="F753" s="18">
        <f t="shared" si="69"/>
        <v>26786.680000000015</v>
      </c>
      <c r="G753" s="18">
        <f t="shared" si="66"/>
        <v>1117.679999999993</v>
      </c>
      <c r="H753" s="18">
        <f t="shared" si="70"/>
        <v>-829.16000000000031</v>
      </c>
      <c r="I753" s="18">
        <f t="shared" si="71"/>
        <v>288.52</v>
      </c>
      <c r="J753" s="18">
        <f t="shared" si="67"/>
        <v>1117.6800000000003</v>
      </c>
      <c r="K753" s="18">
        <f>MAX(K752,'All Trades'!S752)</f>
        <v>166845.95999999953</v>
      </c>
      <c r="L753" s="18">
        <f>'All Trades'!S752</f>
        <v>166377.23999999953</v>
      </c>
      <c r="M753" s="18">
        <f>MAX(0,K753-(L753+'All Trades'!Q753))</f>
        <v>1115.2000000000116</v>
      </c>
    </row>
    <row r="754" spans="1:13" x14ac:dyDescent="0.25">
      <c r="A754" s="11">
        <f>'All Trades'!A754</f>
        <v>748</v>
      </c>
      <c r="B754" s="29">
        <f>YEAR('All Trades'!B754)</f>
        <v>2025</v>
      </c>
      <c r="C754" s="24">
        <f>DATE(YEAR('All Trades'!B754),MONTH('All Trades'!B754),1)</f>
        <v>45992</v>
      </c>
      <c r="D754" s="18">
        <f>'All Trades'!O754</f>
        <v>-324.48</v>
      </c>
      <c r="E754" s="18">
        <f t="shared" si="68"/>
        <v>25344.520000000022</v>
      </c>
      <c r="F754" s="18">
        <f t="shared" si="69"/>
        <v>26786.680000000015</v>
      </c>
      <c r="G754" s="18">
        <f t="shared" si="66"/>
        <v>1442.1599999999926</v>
      </c>
      <c r="H754" s="18">
        <f t="shared" si="70"/>
        <v>-1153.6400000000003</v>
      </c>
      <c r="I754" s="18">
        <f t="shared" si="71"/>
        <v>288.52</v>
      </c>
      <c r="J754" s="18">
        <f t="shared" si="67"/>
        <v>1442.1600000000003</v>
      </c>
      <c r="K754" s="18">
        <f>MAX(K753,'All Trades'!S753)</f>
        <v>166845.95999999953</v>
      </c>
      <c r="L754" s="18">
        <f>'All Trades'!S753</f>
        <v>165728.27999999953</v>
      </c>
      <c r="M754" s="18">
        <f>MAX(0,K754-(L754+'All Trades'!Q754))</f>
        <v>1440.9199999999837</v>
      </c>
    </row>
    <row r="755" spans="1:13" x14ac:dyDescent="0.25">
      <c r="A755" s="11">
        <f>'All Trades'!A755</f>
        <v>749</v>
      </c>
      <c r="B755" s="29">
        <f>YEAR('All Trades'!B755)</f>
        <v>2025</v>
      </c>
      <c r="C755" s="24">
        <f>DATE(YEAR('All Trades'!B755),MONTH('All Trades'!B755),1)</f>
        <v>45992</v>
      </c>
      <c r="D755" s="18">
        <f>'All Trades'!O755</f>
        <v>-973.44</v>
      </c>
      <c r="E755" s="18">
        <f t="shared" si="68"/>
        <v>24371.080000000024</v>
      </c>
      <c r="F755" s="18">
        <f t="shared" si="69"/>
        <v>26786.680000000015</v>
      </c>
      <c r="G755" s="18">
        <f t="shared" si="66"/>
        <v>2415.5999999999913</v>
      </c>
      <c r="H755" s="18">
        <f t="shared" si="70"/>
        <v>-2127.0800000000004</v>
      </c>
      <c r="I755" s="18">
        <f t="shared" si="71"/>
        <v>288.52</v>
      </c>
      <c r="J755" s="18">
        <f t="shared" si="67"/>
        <v>2415.6000000000004</v>
      </c>
      <c r="K755" s="18">
        <f>MAX(K754,'All Trades'!S754)</f>
        <v>166845.95999999953</v>
      </c>
      <c r="L755" s="18">
        <f>'All Trades'!S754</f>
        <v>165403.79999999952</v>
      </c>
      <c r="M755" s="18">
        <f>MAX(0,K755-(L755+'All Trades'!Q755))</f>
        <v>2411.8800000000047</v>
      </c>
    </row>
    <row r="756" spans="1:13" x14ac:dyDescent="0.25">
      <c r="A756" s="11">
        <f>'All Trades'!A756</f>
        <v>750</v>
      </c>
      <c r="B756" s="29">
        <f>YEAR('All Trades'!B756)</f>
        <v>2026</v>
      </c>
      <c r="C756" s="24">
        <f>DATE(YEAR('All Trades'!B756),MONTH('All Trades'!B756),1)</f>
        <v>46023</v>
      </c>
      <c r="D756" s="18">
        <f>'All Trades'!O756</f>
        <v>-613.44000000000005</v>
      </c>
      <c r="E756" s="18">
        <f t="shared" si="68"/>
        <v>-613.44000000000005</v>
      </c>
      <c r="F756" s="18">
        <f t="shared" si="69"/>
        <v>0</v>
      </c>
      <c r="G756" s="18">
        <f t="shared" si="66"/>
        <v>613.44000000000005</v>
      </c>
      <c r="H756" s="18">
        <f t="shared" si="70"/>
        <v>-613.44000000000005</v>
      </c>
      <c r="I756" s="18">
        <f t="shared" si="71"/>
        <v>0</v>
      </c>
      <c r="J756" s="18">
        <f t="shared" si="67"/>
        <v>613.44000000000005</v>
      </c>
      <c r="K756" s="18">
        <f>MAX(K755,'All Trades'!S755)</f>
        <v>166845.95999999953</v>
      </c>
      <c r="L756" s="18">
        <f>'All Trades'!S755</f>
        <v>164430.35999999952</v>
      </c>
      <c r="M756" s="18">
        <f>MAX(0,K756-(L756+'All Trades'!Q756))</f>
        <v>3025.320000000007</v>
      </c>
    </row>
    <row r="757" spans="1:13" x14ac:dyDescent="0.25">
      <c r="A757" s="11">
        <f>'All Trades'!A757</f>
        <v>751</v>
      </c>
      <c r="B757" s="29">
        <f>YEAR('All Trades'!B757)</f>
        <v>2026</v>
      </c>
      <c r="C757" s="24">
        <f>DATE(YEAR('All Trades'!B757),MONTH('All Trades'!B757),1)</f>
        <v>46023</v>
      </c>
      <c r="D757" s="18">
        <f>'All Trades'!O757</f>
        <v>952.56</v>
      </c>
      <c r="E757" s="18">
        <f t="shared" si="68"/>
        <v>339.11999999999989</v>
      </c>
      <c r="F757" s="18">
        <f t="shared" si="69"/>
        <v>339.11999999999989</v>
      </c>
      <c r="G757" s="18">
        <f t="shared" si="66"/>
        <v>0</v>
      </c>
      <c r="H757" s="18">
        <f t="shared" si="70"/>
        <v>339.11999999999989</v>
      </c>
      <c r="I757" s="18">
        <f t="shared" si="71"/>
        <v>339.11999999999989</v>
      </c>
      <c r="J757" s="18">
        <f t="shared" si="67"/>
        <v>0</v>
      </c>
      <c r="K757" s="18">
        <f>MAX(K756,'All Trades'!S756)</f>
        <v>166845.95999999953</v>
      </c>
      <c r="L757" s="18">
        <f>'All Trades'!S756</f>
        <v>163816.91999999952</v>
      </c>
      <c r="M757" s="18">
        <f>MAX(0,K757-(L757+'All Trades'!Q757))</f>
        <v>3128.7600000000093</v>
      </c>
    </row>
    <row r="758" spans="1:13" x14ac:dyDescent="0.25">
      <c r="A758" s="11">
        <f>'All Trades'!A758</f>
        <v>752</v>
      </c>
      <c r="B758" s="29">
        <f>YEAR('All Trades'!B758)</f>
        <v>2026</v>
      </c>
      <c r="C758" s="24">
        <f>DATE(YEAR('All Trades'!B758),MONTH('All Trades'!B758),1)</f>
        <v>46023</v>
      </c>
      <c r="D758" s="18">
        <f>'All Trades'!O758</f>
        <v>141.04</v>
      </c>
      <c r="E758" s="18">
        <f t="shared" si="68"/>
        <v>480.15999999999985</v>
      </c>
      <c r="F758" s="18">
        <f t="shared" si="69"/>
        <v>480.15999999999985</v>
      </c>
      <c r="G758" s="18">
        <f t="shared" si="66"/>
        <v>0</v>
      </c>
      <c r="H758" s="18">
        <f t="shared" si="70"/>
        <v>480.15999999999985</v>
      </c>
      <c r="I758" s="18">
        <f t="shared" si="71"/>
        <v>480.15999999999985</v>
      </c>
      <c r="J758" s="18">
        <f t="shared" si="67"/>
        <v>0</v>
      </c>
      <c r="K758" s="18">
        <f>MAX(K757,'All Trades'!S757)</f>
        <v>166845.95999999953</v>
      </c>
      <c r="L758" s="18">
        <f>'All Trades'!S757</f>
        <v>164769.47999999952</v>
      </c>
      <c r="M758" s="18">
        <f>MAX(0,K758-(L758+'All Trades'!Q758))</f>
        <v>2134.960000000021</v>
      </c>
    </row>
    <row r="759" spans="1:13" x14ac:dyDescent="0.25">
      <c r="A759" s="11">
        <f>'All Trades'!A759</f>
        <v>753</v>
      </c>
      <c r="B759" s="29">
        <f>YEAR('All Trades'!B759)</f>
        <v>2026</v>
      </c>
      <c r="C759" s="24">
        <f>DATE(YEAR('All Trades'!B759),MONTH('All Trades'!B759),1)</f>
        <v>46023</v>
      </c>
      <c r="D759" s="18">
        <f>'All Trades'!O759</f>
        <v>817.56</v>
      </c>
      <c r="E759" s="18">
        <f t="shared" si="68"/>
        <v>1297.7199999999998</v>
      </c>
      <c r="F759" s="18">
        <f t="shared" si="69"/>
        <v>1297.7199999999998</v>
      </c>
      <c r="G759" s="18">
        <f t="shared" si="66"/>
        <v>0</v>
      </c>
      <c r="H759" s="18">
        <f t="shared" si="70"/>
        <v>1297.7199999999998</v>
      </c>
      <c r="I759" s="18">
        <f t="shared" si="71"/>
        <v>1297.7199999999998</v>
      </c>
      <c r="J759" s="18">
        <f t="shared" si="67"/>
        <v>0</v>
      </c>
      <c r="K759" s="18">
        <f>MAX(K758,'All Trades'!S758)</f>
        <v>166845.95999999953</v>
      </c>
      <c r="L759" s="18">
        <f>'All Trades'!S758</f>
        <v>164910.51999999952</v>
      </c>
      <c r="M759" s="18">
        <f>MAX(0,K759-(L759+'All Trades'!Q759))</f>
        <v>2626.1600000000035</v>
      </c>
    </row>
    <row r="760" spans="1:13" x14ac:dyDescent="0.25">
      <c r="A760" s="11">
        <f>'All Trades'!A760</f>
        <v>754</v>
      </c>
      <c r="B760" s="29">
        <f>YEAR('All Trades'!B760)</f>
        <v>2026</v>
      </c>
      <c r="C760" s="24">
        <f>DATE(YEAR('All Trades'!B760),MONTH('All Trades'!B760),1)</f>
        <v>46023</v>
      </c>
      <c r="D760" s="18">
        <f>'All Trades'!O760</f>
        <v>1417.6</v>
      </c>
      <c r="E760" s="18">
        <f t="shared" si="68"/>
        <v>2715.3199999999997</v>
      </c>
      <c r="F760" s="18">
        <f t="shared" si="69"/>
        <v>2715.3199999999997</v>
      </c>
      <c r="G760" s="18">
        <f t="shared" si="66"/>
        <v>0</v>
      </c>
      <c r="H760" s="18">
        <f t="shared" si="70"/>
        <v>2715.3199999999997</v>
      </c>
      <c r="I760" s="18">
        <f t="shared" si="71"/>
        <v>2715.3199999999997</v>
      </c>
      <c r="J760" s="18">
        <f t="shared" si="67"/>
        <v>0</v>
      </c>
      <c r="K760" s="18">
        <f>MAX(K759,'All Trades'!S759)</f>
        <v>166845.95999999953</v>
      </c>
      <c r="L760" s="18">
        <f>'All Trades'!S759</f>
        <v>165728.07999999952</v>
      </c>
      <c r="M760" s="18">
        <f>MAX(0,K760-(L760+'All Trades'!Q760))</f>
        <v>1394.0800000000163</v>
      </c>
    </row>
    <row r="761" spans="1:13" x14ac:dyDescent="0.25">
      <c r="A761" s="11">
        <f>'All Trades'!A761</f>
        <v>755</v>
      </c>
      <c r="B761" s="29">
        <f>YEAR('All Trades'!B761)</f>
        <v>2026</v>
      </c>
      <c r="C761" s="24">
        <f>DATE(YEAR('All Trades'!B761),MONTH('All Trades'!B761),1)</f>
        <v>46023</v>
      </c>
      <c r="D761" s="18">
        <f>'All Trades'!O761</f>
        <v>689.04</v>
      </c>
      <c r="E761" s="18">
        <f t="shared" si="68"/>
        <v>3404.3599999999997</v>
      </c>
      <c r="F761" s="18">
        <f t="shared" si="69"/>
        <v>3404.3599999999997</v>
      </c>
      <c r="G761" s="18">
        <f t="shared" si="66"/>
        <v>0</v>
      </c>
      <c r="H761" s="18">
        <f t="shared" si="70"/>
        <v>3404.3599999999997</v>
      </c>
      <c r="I761" s="18">
        <f t="shared" si="71"/>
        <v>3404.3599999999997</v>
      </c>
      <c r="J761" s="18">
        <f t="shared" si="67"/>
        <v>0</v>
      </c>
      <c r="K761" s="18">
        <f>MAX(K760,'All Trades'!S760)</f>
        <v>167145.67999999953</v>
      </c>
      <c r="L761" s="18">
        <f>'All Trades'!S760</f>
        <v>167145.67999999953</v>
      </c>
      <c r="M761" s="18">
        <f>MAX(0,K761-(L761+'All Trades'!Q761))</f>
        <v>242.48000000001048</v>
      </c>
    </row>
    <row r="762" spans="1:13" x14ac:dyDescent="0.25">
      <c r="A762" s="11">
        <f>'All Trades'!A762</f>
        <v>756</v>
      </c>
      <c r="B762" s="29">
        <f>YEAR('All Trades'!B762)</f>
        <v>2026</v>
      </c>
      <c r="C762" s="24">
        <f>DATE(YEAR('All Trades'!B762),MONTH('All Trades'!B762),1)</f>
        <v>46023</v>
      </c>
      <c r="D762" s="18">
        <f>'All Trades'!O762</f>
        <v>835.04</v>
      </c>
      <c r="E762" s="18">
        <f t="shared" si="68"/>
        <v>4239.3999999999996</v>
      </c>
      <c r="F762" s="18">
        <f t="shared" si="69"/>
        <v>4239.3999999999996</v>
      </c>
      <c r="G762" s="18">
        <f t="shared" si="66"/>
        <v>0</v>
      </c>
      <c r="H762" s="18">
        <f t="shared" si="70"/>
        <v>4239.3999999999996</v>
      </c>
      <c r="I762" s="18">
        <f t="shared" si="71"/>
        <v>4239.3999999999996</v>
      </c>
      <c r="J762" s="18">
        <f t="shared" si="67"/>
        <v>0</v>
      </c>
      <c r="K762" s="18">
        <f>MAX(K761,'All Trades'!S761)</f>
        <v>167834.71999999954</v>
      </c>
      <c r="L762" s="18">
        <f>'All Trades'!S761</f>
        <v>167834.71999999954</v>
      </c>
      <c r="M762" s="18">
        <f>MAX(0,K762-(L762+'All Trades'!Q762))</f>
        <v>76.480000000010477</v>
      </c>
    </row>
    <row r="763" spans="1:13" x14ac:dyDescent="0.25">
      <c r="A763" s="11">
        <f>'All Trades'!A763</f>
        <v>757</v>
      </c>
      <c r="B763" s="29">
        <f>YEAR('All Trades'!B763)</f>
        <v>2026</v>
      </c>
      <c r="C763" s="24">
        <f>DATE(YEAR('All Trades'!B763),MONTH('All Trades'!B763),1)</f>
        <v>46023</v>
      </c>
      <c r="D763" s="18">
        <f>'All Trades'!O763</f>
        <v>43.56</v>
      </c>
      <c r="E763" s="18">
        <f t="shared" si="68"/>
        <v>4282.96</v>
      </c>
      <c r="F763" s="18">
        <f t="shared" si="69"/>
        <v>4282.96</v>
      </c>
      <c r="G763" s="18">
        <f t="shared" si="66"/>
        <v>0</v>
      </c>
      <c r="H763" s="18">
        <f t="shared" si="70"/>
        <v>4282.96</v>
      </c>
      <c r="I763" s="18">
        <f t="shared" si="71"/>
        <v>4282.96</v>
      </c>
      <c r="J763" s="18">
        <f t="shared" si="67"/>
        <v>0</v>
      </c>
      <c r="K763" s="18">
        <f>MAX(K762,'All Trades'!S762)</f>
        <v>168669.75999999954</v>
      </c>
      <c r="L763" s="18">
        <f>'All Trades'!S762</f>
        <v>168669.75999999954</v>
      </c>
      <c r="M763" s="18">
        <f>MAX(0,K763-(L763+'All Trades'!Q763))</f>
        <v>426.72000000000116</v>
      </c>
    </row>
    <row r="764" spans="1:13" x14ac:dyDescent="0.25">
      <c r="A764" s="11">
        <f>'All Trades'!A764</f>
        <v>758</v>
      </c>
      <c r="B764" s="29">
        <f>YEAR('All Trades'!B764)</f>
        <v>2026</v>
      </c>
      <c r="C764" s="24">
        <f>DATE(YEAR('All Trades'!B764),MONTH('All Trades'!B764),1)</f>
        <v>46023</v>
      </c>
      <c r="D764" s="18">
        <f>'All Trades'!O764</f>
        <v>2667.6</v>
      </c>
      <c r="E764" s="18">
        <f t="shared" si="68"/>
        <v>6950.5599999999995</v>
      </c>
      <c r="F764" s="18">
        <f t="shared" si="69"/>
        <v>6950.5599999999995</v>
      </c>
      <c r="G764" s="18">
        <f t="shared" si="66"/>
        <v>0</v>
      </c>
      <c r="H764" s="18">
        <f t="shared" si="70"/>
        <v>6950.5599999999995</v>
      </c>
      <c r="I764" s="18">
        <f t="shared" si="71"/>
        <v>6950.5599999999995</v>
      </c>
      <c r="J764" s="18">
        <f t="shared" si="67"/>
        <v>0</v>
      </c>
      <c r="K764" s="18">
        <f>MAX(K763,'All Trades'!S763)</f>
        <v>168713.31999999954</v>
      </c>
      <c r="L764" s="18">
        <f>'All Trades'!S763</f>
        <v>168713.31999999954</v>
      </c>
      <c r="M764" s="18">
        <f>MAX(0,K764-(L764+'All Trades'!Q764))</f>
        <v>101.20000000001164</v>
      </c>
    </row>
    <row r="765" spans="1:13" x14ac:dyDescent="0.25">
      <c r="A765" s="11">
        <f>'All Trades'!A765</f>
        <v>759</v>
      </c>
      <c r="B765" s="29">
        <f>YEAR('All Trades'!B765)</f>
        <v>2026</v>
      </c>
      <c r="C765" s="24">
        <f>DATE(YEAR('All Trades'!B765),MONTH('All Trades'!B765),1)</f>
        <v>46054</v>
      </c>
      <c r="D765" s="18">
        <f>'All Trades'!O765</f>
        <v>-324.48</v>
      </c>
      <c r="E765" s="18">
        <f t="shared" si="68"/>
        <v>6626.08</v>
      </c>
      <c r="F765" s="18">
        <f t="shared" si="69"/>
        <v>6950.5599999999995</v>
      </c>
      <c r="G765" s="18">
        <f t="shared" si="66"/>
        <v>324.47999999999956</v>
      </c>
      <c r="H765" s="18">
        <f t="shared" si="70"/>
        <v>-324.48</v>
      </c>
      <c r="I765" s="18">
        <f t="shared" si="71"/>
        <v>0</v>
      </c>
      <c r="J765" s="18">
        <f t="shared" si="67"/>
        <v>324.48</v>
      </c>
      <c r="K765" s="18">
        <f>MAX(K764,'All Trades'!S764)</f>
        <v>171380.91999999955</v>
      </c>
      <c r="L765" s="18">
        <f>'All Trades'!S764</f>
        <v>171380.91999999955</v>
      </c>
      <c r="M765" s="18">
        <f>MAX(0,K765-(L765+'All Trades'!Q765))</f>
        <v>323.23999999999069</v>
      </c>
    </row>
    <row r="766" spans="1:13" x14ac:dyDescent="0.25">
      <c r="A766" s="11">
        <f>'All Trades'!A766</f>
        <v>760</v>
      </c>
      <c r="B766" s="29">
        <f>YEAR('All Trades'!B766)</f>
        <v>2026</v>
      </c>
      <c r="C766" s="24">
        <f>DATE(YEAR('All Trades'!B766),MONTH('All Trades'!B766),1)</f>
        <v>46054</v>
      </c>
      <c r="D766" s="18">
        <f>'All Trades'!O766</f>
        <v>431.52</v>
      </c>
      <c r="E766" s="18">
        <f t="shared" si="68"/>
        <v>7057.6</v>
      </c>
      <c r="F766" s="18">
        <f t="shared" si="69"/>
        <v>7057.6</v>
      </c>
      <c r="G766" s="18">
        <f t="shared" si="66"/>
        <v>0</v>
      </c>
      <c r="H766" s="18">
        <f t="shared" si="70"/>
        <v>107.03999999999996</v>
      </c>
      <c r="I766" s="18">
        <f t="shared" si="71"/>
        <v>107.03999999999996</v>
      </c>
      <c r="J766" s="18">
        <f t="shared" si="67"/>
        <v>0</v>
      </c>
      <c r="K766" s="18">
        <f>MAX(K765,'All Trades'!S765)</f>
        <v>171380.91999999955</v>
      </c>
      <c r="L766" s="18">
        <f>'All Trades'!S765</f>
        <v>171056.43999999954</v>
      </c>
      <c r="M766" s="18">
        <f>MAX(0,K766-(L766+'All Trades'!Q766))</f>
        <v>345.72000000000116</v>
      </c>
    </row>
    <row r="767" spans="1:13" x14ac:dyDescent="0.25">
      <c r="A767" s="11">
        <f>'All Trades'!A767</f>
        <v>761</v>
      </c>
      <c r="B767" s="29">
        <f>YEAR('All Trades'!B767)</f>
        <v>2026</v>
      </c>
      <c r="C767" s="24">
        <f>DATE(YEAR('All Trades'!B767),MONTH('All Trades'!B767),1)</f>
        <v>46054</v>
      </c>
      <c r="D767" s="18">
        <f>'All Trades'!O767</f>
        <v>361.56</v>
      </c>
      <c r="E767" s="18">
        <f t="shared" si="68"/>
        <v>7419.1600000000008</v>
      </c>
      <c r="F767" s="18">
        <f t="shared" si="69"/>
        <v>7419.1600000000008</v>
      </c>
      <c r="G767" s="18">
        <f t="shared" si="66"/>
        <v>0</v>
      </c>
      <c r="H767" s="18">
        <f t="shared" si="70"/>
        <v>468.59999999999997</v>
      </c>
      <c r="I767" s="18">
        <f t="shared" si="71"/>
        <v>468.59999999999997</v>
      </c>
      <c r="J767" s="18">
        <f t="shared" si="67"/>
        <v>0</v>
      </c>
      <c r="K767" s="18">
        <f>MAX(K766,'All Trades'!S766)</f>
        <v>171487.95999999953</v>
      </c>
      <c r="L767" s="18">
        <f>'All Trades'!S766</f>
        <v>171487.95999999953</v>
      </c>
      <c r="M767" s="18">
        <f>MAX(0,K767-(L767+'All Trades'!Q767))</f>
        <v>186.72000000000116</v>
      </c>
    </row>
    <row r="768" spans="1:13" x14ac:dyDescent="0.25">
      <c r="A768" s="11">
        <f>'All Trades'!A768</f>
        <v>762</v>
      </c>
      <c r="B768" s="29">
        <f>YEAR('All Trades'!B768)</f>
        <v>2026</v>
      </c>
      <c r="C768" s="24">
        <f>DATE(YEAR('All Trades'!B768),MONTH('All Trades'!B768),1)</f>
        <v>46054</v>
      </c>
      <c r="D768" s="18">
        <f>'All Trades'!O768</f>
        <v>1216.56</v>
      </c>
      <c r="E768" s="18">
        <f t="shared" si="68"/>
        <v>8635.7200000000012</v>
      </c>
      <c r="F768" s="18">
        <f t="shared" si="69"/>
        <v>8635.7200000000012</v>
      </c>
      <c r="G768" s="18">
        <f t="shared" si="66"/>
        <v>0</v>
      </c>
      <c r="H768" s="18">
        <f t="shared" si="70"/>
        <v>1685.1599999999999</v>
      </c>
      <c r="I768" s="18">
        <f t="shared" si="71"/>
        <v>1685.1599999999999</v>
      </c>
      <c r="J768" s="18">
        <f t="shared" si="67"/>
        <v>0</v>
      </c>
      <c r="K768" s="18">
        <f>MAX(K767,'All Trades'!S767)</f>
        <v>171849.51999999952</v>
      </c>
      <c r="L768" s="18">
        <f>'All Trades'!S767</f>
        <v>171849.51999999952</v>
      </c>
      <c r="M768" s="18">
        <f>MAX(0,K768-(L768+'All Trades'!Q768))</f>
        <v>48.720000000001164</v>
      </c>
    </row>
    <row r="769" spans="1:13" x14ac:dyDescent="0.25">
      <c r="A769" s="11">
        <f>'All Trades'!A769</f>
        <v>763</v>
      </c>
      <c r="B769" s="29">
        <f>YEAR('All Trades'!B769)</f>
        <v>2026</v>
      </c>
      <c r="C769" s="24">
        <f>DATE(YEAR('All Trades'!B769),MONTH('All Trades'!B769),1)</f>
        <v>46054</v>
      </c>
      <c r="D769" s="18">
        <f>'All Trades'!O769</f>
        <v>329.04</v>
      </c>
      <c r="E769" s="18">
        <f t="shared" si="68"/>
        <v>8964.760000000002</v>
      </c>
      <c r="F769" s="18">
        <f t="shared" si="69"/>
        <v>8964.760000000002</v>
      </c>
      <c r="G769" s="18">
        <f t="shared" si="66"/>
        <v>0</v>
      </c>
      <c r="H769" s="18">
        <f t="shared" si="70"/>
        <v>2014.1999999999998</v>
      </c>
      <c r="I769" s="18">
        <f t="shared" si="71"/>
        <v>2014.1999999999998</v>
      </c>
      <c r="J769" s="18">
        <f t="shared" si="67"/>
        <v>0</v>
      </c>
      <c r="K769" s="18">
        <f>MAX(K768,'All Trades'!S768)</f>
        <v>173066.07999999952</v>
      </c>
      <c r="L769" s="18">
        <f>'All Trades'!S768</f>
        <v>173066.07999999952</v>
      </c>
      <c r="M769" s="18">
        <f>MAX(0,K769-(L769+'All Trades'!Q769))</f>
        <v>178.48000000001048</v>
      </c>
    </row>
    <row r="770" spans="1:13" x14ac:dyDescent="0.25">
      <c r="A770" s="11">
        <f>'All Trades'!A770</f>
        <v>764</v>
      </c>
      <c r="B770" s="29">
        <f>YEAR('All Trades'!B770)</f>
        <v>2026</v>
      </c>
      <c r="C770" s="24">
        <f>DATE(YEAR('All Trades'!B770),MONTH('All Trades'!B770),1)</f>
        <v>46054</v>
      </c>
      <c r="D770" s="18">
        <f>'All Trades'!O770</f>
        <v>-648.96</v>
      </c>
      <c r="E770" s="18">
        <f t="shared" si="68"/>
        <v>8315.8000000000029</v>
      </c>
      <c r="F770" s="18">
        <f t="shared" si="69"/>
        <v>8964.760000000002</v>
      </c>
      <c r="G770" s="18">
        <f t="shared" si="66"/>
        <v>648.95999999999913</v>
      </c>
      <c r="H770" s="18">
        <f t="shared" si="70"/>
        <v>1365.2399999999998</v>
      </c>
      <c r="I770" s="18">
        <f t="shared" si="71"/>
        <v>2014.1999999999998</v>
      </c>
      <c r="J770" s="18">
        <f t="shared" si="67"/>
        <v>648.96</v>
      </c>
      <c r="K770" s="18">
        <f>MAX(K769,'All Trades'!S769)</f>
        <v>173395.11999999953</v>
      </c>
      <c r="L770" s="18">
        <f>'All Trades'!S769</f>
        <v>173395.11999999953</v>
      </c>
      <c r="M770" s="18">
        <f>MAX(0,K770-(L770+'All Trades'!Q770))</f>
        <v>646.48000000001048</v>
      </c>
    </row>
    <row r="771" spans="1:13" x14ac:dyDescent="0.25">
      <c r="A771" s="11">
        <f>'All Trades'!A771</f>
        <v>765</v>
      </c>
      <c r="B771" s="29">
        <f>YEAR('All Trades'!B771)</f>
        <v>2026</v>
      </c>
      <c r="C771" s="24">
        <f>DATE(YEAR('All Trades'!B771),MONTH('All Trades'!B771),1)</f>
        <v>46054</v>
      </c>
      <c r="D771" s="18">
        <f>'All Trades'!O771</f>
        <v>1321.56</v>
      </c>
      <c r="E771" s="18">
        <f t="shared" si="68"/>
        <v>9637.3600000000024</v>
      </c>
      <c r="F771" s="18">
        <f t="shared" si="69"/>
        <v>9637.3600000000024</v>
      </c>
      <c r="G771" s="18">
        <f t="shared" si="66"/>
        <v>0</v>
      </c>
      <c r="H771" s="18">
        <f t="shared" si="70"/>
        <v>2686.7999999999997</v>
      </c>
      <c r="I771" s="18">
        <f t="shared" si="71"/>
        <v>2686.7999999999997</v>
      </c>
      <c r="J771" s="18">
        <f t="shared" si="67"/>
        <v>0</v>
      </c>
      <c r="K771" s="18">
        <f>MAX(K770,'All Trades'!S770)</f>
        <v>173395.11999999953</v>
      </c>
      <c r="L771" s="18">
        <f>'All Trades'!S770</f>
        <v>172746.15999999954</v>
      </c>
      <c r="M771" s="18">
        <f>MAX(0,K771-(L771+'All Trades'!Q771))</f>
        <v>1489.679999999993</v>
      </c>
    </row>
    <row r="772" spans="1:13" x14ac:dyDescent="0.25">
      <c r="A772" s="11">
        <f>'All Trades'!A772</f>
        <v>766</v>
      </c>
      <c r="B772" s="29">
        <f>YEAR('All Trades'!B772)</f>
        <v>2026</v>
      </c>
      <c r="C772" s="24">
        <f>DATE(YEAR('All Trades'!B772),MONTH('All Trades'!B772),1)</f>
        <v>46054</v>
      </c>
      <c r="D772" s="18">
        <f>'All Trades'!O772</f>
        <v>991.56</v>
      </c>
      <c r="E772" s="18">
        <f t="shared" si="68"/>
        <v>10628.920000000002</v>
      </c>
      <c r="F772" s="18">
        <f t="shared" si="69"/>
        <v>10628.920000000002</v>
      </c>
      <c r="G772" s="18">
        <f t="shared" si="66"/>
        <v>0</v>
      </c>
      <c r="H772" s="18">
        <f t="shared" si="70"/>
        <v>3678.3599999999997</v>
      </c>
      <c r="I772" s="18">
        <f t="shared" si="71"/>
        <v>3678.3599999999997</v>
      </c>
      <c r="J772" s="18">
        <f t="shared" si="67"/>
        <v>0</v>
      </c>
      <c r="K772" s="18">
        <f>MAX(K771,'All Trades'!S771)</f>
        <v>174067.71999999954</v>
      </c>
      <c r="L772" s="18">
        <f>'All Trades'!S771</f>
        <v>174067.71999999954</v>
      </c>
      <c r="M772" s="18">
        <f>MAX(0,K772-(L772+'All Trades'!Q772))</f>
        <v>177.72000000000116</v>
      </c>
    </row>
    <row r="773" spans="1:13" x14ac:dyDescent="0.25">
      <c r="A773" s="11">
        <f>'All Trades'!A773</f>
        <v>767</v>
      </c>
      <c r="B773" s="29">
        <f>YEAR('All Trades'!B773)</f>
        <v>2026</v>
      </c>
      <c r="C773" s="24">
        <f>DATE(YEAR('All Trades'!B773),MONTH('All Trades'!B773),1)</f>
        <v>46054</v>
      </c>
      <c r="D773" s="18">
        <f>'All Trades'!O773</f>
        <v>583.55999999999995</v>
      </c>
      <c r="E773" s="18">
        <f t="shared" si="68"/>
        <v>11212.480000000001</v>
      </c>
      <c r="F773" s="18">
        <f t="shared" si="69"/>
        <v>11212.480000000001</v>
      </c>
      <c r="G773" s="18">
        <f t="shared" si="66"/>
        <v>0</v>
      </c>
      <c r="H773" s="18">
        <f t="shared" si="70"/>
        <v>4261.92</v>
      </c>
      <c r="I773" s="18">
        <f t="shared" si="71"/>
        <v>4261.92</v>
      </c>
      <c r="J773" s="18">
        <f t="shared" si="67"/>
        <v>0</v>
      </c>
      <c r="K773" s="18">
        <f>MAX(K772,'All Trades'!S772)</f>
        <v>175059.27999999953</v>
      </c>
      <c r="L773" s="18">
        <f>'All Trades'!S772</f>
        <v>175059.27999999953</v>
      </c>
      <c r="M773" s="18">
        <f>MAX(0,K773-(L773+'All Trades'!Q773))</f>
        <v>840.72000000000116</v>
      </c>
    </row>
    <row r="774" spans="1:13" x14ac:dyDescent="0.25">
      <c r="A774" s="11">
        <f>'All Trades'!A774</f>
        <v>768</v>
      </c>
      <c r="B774" s="29">
        <f>YEAR('All Trades'!B774)</f>
        <v>2026</v>
      </c>
      <c r="C774" s="24">
        <f>DATE(YEAR('All Trades'!B774),MONTH('All Trades'!B774),1)</f>
        <v>46082</v>
      </c>
      <c r="D774" s="18">
        <f>'All Trades'!O774</f>
        <v>904.56</v>
      </c>
      <c r="E774" s="18">
        <f t="shared" si="68"/>
        <v>12117.04</v>
      </c>
      <c r="F774" s="18">
        <f t="shared" si="69"/>
        <v>12117.04</v>
      </c>
      <c r="G774" s="18">
        <f t="shared" si="66"/>
        <v>0</v>
      </c>
      <c r="H774" s="18">
        <f t="shared" si="70"/>
        <v>904.56</v>
      </c>
      <c r="I774" s="18">
        <f t="shared" si="71"/>
        <v>904.56</v>
      </c>
      <c r="J774" s="18">
        <f t="shared" si="67"/>
        <v>0</v>
      </c>
      <c r="K774" s="18">
        <f>MAX(K773,'All Trades'!S773)</f>
        <v>175642.83999999953</v>
      </c>
      <c r="L774" s="18">
        <f>'All Trades'!S773</f>
        <v>175642.83999999953</v>
      </c>
      <c r="M774" s="18">
        <f>MAX(0,K774-(L774+'All Trades'!Q774))</f>
        <v>99.720000000001164</v>
      </c>
    </row>
    <row r="775" spans="1:13" x14ac:dyDescent="0.25">
      <c r="A775" s="11">
        <f>'All Trades'!A775</f>
        <v>769</v>
      </c>
      <c r="B775" s="29">
        <f>YEAR('All Trades'!B775)</f>
        <v>2026</v>
      </c>
      <c r="C775" s="24">
        <f>DATE(YEAR('All Trades'!B775),MONTH('All Trades'!B775),1)</f>
        <v>46082</v>
      </c>
      <c r="D775" s="18">
        <f>'All Trades'!O775</f>
        <v>-1435.44</v>
      </c>
      <c r="E775" s="18">
        <f t="shared" si="68"/>
        <v>10681.6</v>
      </c>
      <c r="F775" s="18">
        <f t="shared" si="69"/>
        <v>12117.04</v>
      </c>
      <c r="G775" s="18">
        <f t="shared" ref="G775:G838" si="72">F775-E775</f>
        <v>1435.4400000000005</v>
      </c>
      <c r="H775" s="18">
        <f t="shared" si="70"/>
        <v>-530.88000000000011</v>
      </c>
      <c r="I775" s="18">
        <f t="shared" si="71"/>
        <v>904.56</v>
      </c>
      <c r="J775" s="18">
        <f t="shared" ref="J775:J838" si="73">I775-H775</f>
        <v>1435.44</v>
      </c>
      <c r="K775" s="18">
        <f>MAX(K774,'All Trades'!S774)</f>
        <v>176547.39999999953</v>
      </c>
      <c r="L775" s="18">
        <f>'All Trades'!S774</f>
        <v>176547.39999999953</v>
      </c>
      <c r="M775" s="18">
        <f>MAX(0,K775-(L775+'All Trades'!Q775))</f>
        <v>1431.7200000000012</v>
      </c>
    </row>
    <row r="776" spans="1:13" x14ac:dyDescent="0.25">
      <c r="A776" s="11">
        <f>'All Trades'!A776</f>
        <v>770</v>
      </c>
      <c r="B776" s="29">
        <f>YEAR('All Trades'!B776)</f>
        <v>2026</v>
      </c>
      <c r="C776" s="24">
        <f>DATE(YEAR('All Trades'!B776),MONTH('All Trades'!B776),1)</f>
        <v>46082</v>
      </c>
      <c r="D776" s="18">
        <f>'All Trades'!O776</f>
        <v>1648.56</v>
      </c>
      <c r="E776" s="18">
        <f t="shared" ref="E776:E839" si="74">IF(B776&lt;&gt;B775,D776,E775+D776)</f>
        <v>12330.16</v>
      </c>
      <c r="F776" s="18">
        <f t="shared" ref="F776:F839" si="75">IF(B776&lt;&gt;B775,MAX(0,E776),MAX(F775,E776))</f>
        <v>12330.16</v>
      </c>
      <c r="G776" s="18">
        <f t="shared" si="72"/>
        <v>0</v>
      </c>
      <c r="H776" s="18">
        <f t="shared" ref="H776:H841" si="76">IF(C776&lt;&gt;C775,D776,H775+D776)</f>
        <v>1117.6799999999998</v>
      </c>
      <c r="I776" s="18">
        <f t="shared" ref="I776:I839" si="77">IF(C776&lt;&gt;C775,MAX(0,H776),MAX(I775,H776))</f>
        <v>1117.6799999999998</v>
      </c>
      <c r="J776" s="18">
        <f t="shared" si="73"/>
        <v>0</v>
      </c>
      <c r="K776" s="18">
        <f>MAX(K775,'All Trades'!S775)</f>
        <v>176547.39999999953</v>
      </c>
      <c r="L776" s="18">
        <f>'All Trades'!S775</f>
        <v>175111.95999999953</v>
      </c>
      <c r="M776" s="18">
        <f>MAX(0,K776-(L776+'All Trades'!Q776))</f>
        <v>1574.1600000000035</v>
      </c>
    </row>
    <row r="777" spans="1:13" x14ac:dyDescent="0.25">
      <c r="A777" s="11">
        <f>'All Trades'!A777</f>
        <v>771</v>
      </c>
      <c r="B777" s="29">
        <f>YEAR('All Trades'!B777)</f>
        <v>2026</v>
      </c>
      <c r="C777" s="24">
        <f>DATE(YEAR('All Trades'!B777),MONTH('All Trades'!B777),1)</f>
        <v>46082</v>
      </c>
      <c r="D777" s="18">
        <f>'All Trades'!O777</f>
        <v>-408.96</v>
      </c>
      <c r="E777" s="18">
        <f t="shared" si="74"/>
        <v>11921.2</v>
      </c>
      <c r="F777" s="18">
        <f t="shared" si="75"/>
        <v>12330.16</v>
      </c>
      <c r="G777" s="18">
        <f t="shared" si="72"/>
        <v>408.95999999999913</v>
      </c>
      <c r="H777" s="18">
        <f t="shared" si="76"/>
        <v>708.7199999999998</v>
      </c>
      <c r="I777" s="18">
        <f t="shared" si="77"/>
        <v>1117.6799999999998</v>
      </c>
      <c r="J777" s="18">
        <f t="shared" si="73"/>
        <v>408.96000000000004</v>
      </c>
      <c r="K777" s="18">
        <f>MAX(K776,'All Trades'!S776)</f>
        <v>176760.51999999952</v>
      </c>
      <c r="L777" s="18">
        <f>'All Trades'!S776</f>
        <v>176760.51999999952</v>
      </c>
      <c r="M777" s="18">
        <f>MAX(0,K777-(L777+'All Trades'!Q777))</f>
        <v>578.48000000001048</v>
      </c>
    </row>
    <row r="778" spans="1:13" x14ac:dyDescent="0.25">
      <c r="A778" s="11">
        <f>'All Trades'!A778</f>
        <v>772</v>
      </c>
      <c r="B778" s="29">
        <f>YEAR('All Trades'!B778)</f>
        <v>2026</v>
      </c>
      <c r="C778" s="24">
        <f>DATE(YEAR('All Trades'!B778),MONTH('All Trades'!B778),1)</f>
        <v>46082</v>
      </c>
      <c r="D778" s="18">
        <f>'All Trades'!O778</f>
        <v>715.56</v>
      </c>
      <c r="E778" s="18">
        <f t="shared" si="74"/>
        <v>12636.76</v>
      </c>
      <c r="F778" s="18">
        <f t="shared" si="75"/>
        <v>12636.76</v>
      </c>
      <c r="G778" s="18">
        <f t="shared" si="72"/>
        <v>0</v>
      </c>
      <c r="H778" s="18">
        <f t="shared" si="76"/>
        <v>1424.2799999999997</v>
      </c>
      <c r="I778" s="18">
        <f t="shared" si="77"/>
        <v>1424.2799999999997</v>
      </c>
      <c r="J778" s="18">
        <f t="shared" si="73"/>
        <v>0</v>
      </c>
      <c r="K778" s="18">
        <f>MAX(K777,'All Trades'!S777)</f>
        <v>176760.51999999952</v>
      </c>
      <c r="L778" s="18">
        <f>'All Trades'!S777</f>
        <v>176351.55999999953</v>
      </c>
      <c r="M778" s="18">
        <f>MAX(0,K778-(L778+'All Trades'!Q778))</f>
        <v>706.67999999999302</v>
      </c>
    </row>
    <row r="779" spans="1:13" x14ac:dyDescent="0.25">
      <c r="A779" s="11">
        <f>'All Trades'!A779</f>
        <v>773</v>
      </c>
      <c r="B779" s="29">
        <f>YEAR('All Trades'!B779)</f>
        <v>2026</v>
      </c>
      <c r="C779" s="24">
        <f>DATE(YEAR('All Trades'!B779),MONTH('All Trades'!B779),1)</f>
        <v>46082</v>
      </c>
      <c r="D779" s="18">
        <f>'All Trades'!O779</f>
        <v>296.52</v>
      </c>
      <c r="E779" s="18">
        <f t="shared" si="74"/>
        <v>12933.28</v>
      </c>
      <c r="F779" s="18">
        <f t="shared" si="75"/>
        <v>12933.28</v>
      </c>
      <c r="G779" s="18">
        <f t="shared" si="72"/>
        <v>0</v>
      </c>
      <c r="H779" s="18">
        <f t="shared" si="76"/>
        <v>1720.7999999999997</v>
      </c>
      <c r="I779" s="18">
        <f t="shared" si="77"/>
        <v>1720.7999999999997</v>
      </c>
      <c r="J779" s="18">
        <f t="shared" si="73"/>
        <v>0</v>
      </c>
      <c r="K779" s="18">
        <f>MAX(K778,'All Trades'!S778)</f>
        <v>177067.11999999953</v>
      </c>
      <c r="L779" s="18">
        <f>'All Trades'!S778</f>
        <v>177067.11999999953</v>
      </c>
      <c r="M779" s="18">
        <f>MAX(0,K779-(L779+'All Trades'!Q779))</f>
        <v>105.23999999999069</v>
      </c>
    </row>
    <row r="780" spans="1:13" x14ac:dyDescent="0.25">
      <c r="A780" s="11">
        <f>'All Trades'!A780</f>
        <v>774</v>
      </c>
      <c r="B780" s="29">
        <f>YEAR('All Trades'!B780)</f>
        <v>2026</v>
      </c>
      <c r="C780" s="24">
        <f>DATE(YEAR('All Trades'!B780),MONTH('All Trades'!B780),1)</f>
        <v>46082</v>
      </c>
      <c r="D780" s="18">
        <f>'All Trades'!O780</f>
        <v>-973.44</v>
      </c>
      <c r="E780" s="18">
        <f t="shared" si="74"/>
        <v>11959.84</v>
      </c>
      <c r="F780" s="18">
        <f t="shared" si="75"/>
        <v>12933.28</v>
      </c>
      <c r="G780" s="18">
        <f t="shared" si="72"/>
        <v>973.44000000000051</v>
      </c>
      <c r="H780" s="18">
        <f t="shared" si="76"/>
        <v>747.35999999999967</v>
      </c>
      <c r="I780" s="18">
        <f t="shared" si="77"/>
        <v>1720.7999999999997</v>
      </c>
      <c r="J780" s="18">
        <f t="shared" si="73"/>
        <v>973.44</v>
      </c>
      <c r="K780" s="18">
        <f>MAX(K779,'All Trades'!S779)</f>
        <v>177363.63999999952</v>
      </c>
      <c r="L780" s="18">
        <f>'All Trades'!S779</f>
        <v>177363.63999999952</v>
      </c>
      <c r="M780" s="18">
        <f>MAX(0,K780-(L780+'All Trades'!Q780))</f>
        <v>969.72000000000116</v>
      </c>
    </row>
    <row r="781" spans="1:13" x14ac:dyDescent="0.25">
      <c r="A781" s="11">
        <f>'All Trades'!A781</f>
        <v>775</v>
      </c>
      <c r="B781" s="29">
        <f>YEAR('All Trades'!B781)</f>
        <v>2026</v>
      </c>
      <c r="C781" s="24">
        <f>DATE(YEAR('All Trades'!B781),MONTH('All Trades'!B781),1)</f>
        <v>46082</v>
      </c>
      <c r="D781" s="18">
        <f>'All Trades'!O781</f>
        <v>871.56</v>
      </c>
      <c r="E781" s="18">
        <f t="shared" si="74"/>
        <v>12831.4</v>
      </c>
      <c r="F781" s="18">
        <f t="shared" si="75"/>
        <v>12933.28</v>
      </c>
      <c r="G781" s="18">
        <f t="shared" si="72"/>
        <v>101.88000000000102</v>
      </c>
      <c r="H781" s="18">
        <f t="shared" si="76"/>
        <v>1618.9199999999996</v>
      </c>
      <c r="I781" s="18">
        <f t="shared" si="77"/>
        <v>1720.7999999999997</v>
      </c>
      <c r="J781" s="18">
        <f t="shared" si="73"/>
        <v>101.88000000000011</v>
      </c>
      <c r="K781" s="18">
        <f>MAX(K780,'All Trades'!S780)</f>
        <v>177363.63999999952</v>
      </c>
      <c r="L781" s="18">
        <f>'All Trades'!S780</f>
        <v>176390.19999999952</v>
      </c>
      <c r="M781" s="18">
        <f>MAX(0,K781-(L781+'All Trades'!Q781))</f>
        <v>1256.1600000000035</v>
      </c>
    </row>
    <row r="782" spans="1:13" x14ac:dyDescent="0.25">
      <c r="A782" s="11">
        <f>'All Trades'!A782</f>
        <v>776</v>
      </c>
      <c r="B782" s="29">
        <f>YEAR('All Trades'!B782)</f>
        <v>2026</v>
      </c>
      <c r="C782" s="24">
        <f>DATE(YEAR('All Trades'!B782),MONTH('All Trades'!B782),1)</f>
        <v>46082</v>
      </c>
      <c r="D782" s="18">
        <f>'All Trades'!O782</f>
        <v>371.04</v>
      </c>
      <c r="E782" s="18">
        <f t="shared" si="74"/>
        <v>13202.44</v>
      </c>
      <c r="F782" s="18">
        <f t="shared" si="75"/>
        <v>13202.44</v>
      </c>
      <c r="G782" s="18">
        <f t="shared" si="72"/>
        <v>0</v>
      </c>
      <c r="H782" s="18">
        <f t="shared" si="76"/>
        <v>1989.9599999999996</v>
      </c>
      <c r="I782" s="18">
        <f t="shared" si="77"/>
        <v>1989.9599999999996</v>
      </c>
      <c r="J782" s="18">
        <f t="shared" si="73"/>
        <v>0</v>
      </c>
      <c r="K782" s="18">
        <f>MAX(K781,'All Trades'!S781)</f>
        <v>177363.63999999952</v>
      </c>
      <c r="L782" s="18">
        <f>'All Trades'!S781</f>
        <v>177261.75999999951</v>
      </c>
      <c r="M782" s="18">
        <f>MAX(0,K782-(L782+'All Trades'!Q782))</f>
        <v>300.36000000001513</v>
      </c>
    </row>
    <row r="783" spans="1:13" x14ac:dyDescent="0.25">
      <c r="A783" s="11">
        <f>'All Trades'!A783</f>
        <v>777</v>
      </c>
      <c r="B783" s="29">
        <f>YEAR('All Trades'!B783)</f>
        <v>2026</v>
      </c>
      <c r="C783" s="24">
        <f>DATE(YEAR('All Trades'!B783),MONTH('All Trades'!B783),1)</f>
        <v>46082</v>
      </c>
      <c r="D783" s="18">
        <f>'All Trades'!O783</f>
        <v>2623.56</v>
      </c>
      <c r="E783" s="18">
        <f t="shared" si="74"/>
        <v>15826</v>
      </c>
      <c r="F783" s="18">
        <f t="shared" si="75"/>
        <v>15826</v>
      </c>
      <c r="G783" s="18">
        <f t="shared" si="72"/>
        <v>0</v>
      </c>
      <c r="H783" s="18">
        <f t="shared" si="76"/>
        <v>4613.5199999999995</v>
      </c>
      <c r="I783" s="18">
        <f t="shared" si="77"/>
        <v>4613.5199999999995</v>
      </c>
      <c r="J783" s="18">
        <f t="shared" si="73"/>
        <v>0</v>
      </c>
      <c r="K783" s="18">
        <f>MAX(K782,'All Trades'!S782)</f>
        <v>177632.79999999952</v>
      </c>
      <c r="L783" s="18">
        <f>'All Trades'!S782</f>
        <v>177632.79999999952</v>
      </c>
      <c r="M783" s="18">
        <f>MAX(0,K783-(L783+'All Trades'!Q783))</f>
        <v>666.72000000000116</v>
      </c>
    </row>
    <row r="784" spans="1:13" x14ac:dyDescent="0.25">
      <c r="A784" s="11">
        <f>'All Trades'!A784</f>
        <v>778</v>
      </c>
      <c r="B784" s="29">
        <f>YEAR('All Trades'!B784)</f>
        <v>2026</v>
      </c>
      <c r="C784" s="24">
        <f>DATE(YEAR('All Trades'!B784),MONTH('All Trades'!B784),1)</f>
        <v>46082</v>
      </c>
      <c r="D784" s="18">
        <f>'All Trades'!O784</f>
        <v>856.56</v>
      </c>
      <c r="E784" s="18">
        <f t="shared" si="74"/>
        <v>16682.560000000001</v>
      </c>
      <c r="F784" s="18">
        <f t="shared" si="75"/>
        <v>16682.560000000001</v>
      </c>
      <c r="G784" s="18">
        <f t="shared" si="72"/>
        <v>0</v>
      </c>
      <c r="H784" s="18">
        <f t="shared" si="76"/>
        <v>5470.08</v>
      </c>
      <c r="I784" s="18">
        <f t="shared" si="77"/>
        <v>5470.08</v>
      </c>
      <c r="J784" s="18">
        <f t="shared" si="73"/>
        <v>0</v>
      </c>
      <c r="K784" s="18">
        <f>MAX(K783,'All Trades'!S783)</f>
        <v>180256.35999999952</v>
      </c>
      <c r="L784" s="18">
        <f>'All Trades'!S783</f>
        <v>180256.35999999952</v>
      </c>
      <c r="M784" s="18">
        <f>MAX(0,K784-(L784+'All Trades'!Q784))</f>
        <v>888.72000000000116</v>
      </c>
    </row>
    <row r="785" spans="1:13" x14ac:dyDescent="0.25">
      <c r="A785" s="11">
        <f>'All Trades'!A785</f>
        <v>779</v>
      </c>
      <c r="B785" s="29">
        <f>YEAR('All Trades'!B785)</f>
        <v>2026</v>
      </c>
      <c r="C785" s="24">
        <f>DATE(YEAR('All Trades'!B785),MONTH('All Trades'!B785),1)</f>
        <v>46082</v>
      </c>
      <c r="D785" s="18">
        <f>'All Trades'!O785</f>
        <v>725.04</v>
      </c>
      <c r="E785" s="18">
        <f t="shared" si="74"/>
        <v>17407.600000000002</v>
      </c>
      <c r="F785" s="18">
        <f t="shared" si="75"/>
        <v>17407.600000000002</v>
      </c>
      <c r="G785" s="18">
        <f t="shared" si="72"/>
        <v>0</v>
      </c>
      <c r="H785" s="18">
        <f t="shared" si="76"/>
        <v>6195.12</v>
      </c>
      <c r="I785" s="18">
        <f t="shared" si="77"/>
        <v>6195.12</v>
      </c>
      <c r="J785" s="18">
        <f t="shared" si="73"/>
        <v>0</v>
      </c>
      <c r="K785" s="18">
        <f>MAX(K784,'All Trades'!S784)</f>
        <v>181112.91999999952</v>
      </c>
      <c r="L785" s="18">
        <f>'All Trades'!S784</f>
        <v>181112.91999999952</v>
      </c>
      <c r="M785" s="18">
        <f>MAX(0,K785-(L785+'All Trades'!Q785))</f>
        <v>130.48000000001048</v>
      </c>
    </row>
    <row r="786" spans="1:13" x14ac:dyDescent="0.25">
      <c r="A786" s="11">
        <f>'All Trades'!A786</f>
        <v>780</v>
      </c>
      <c r="B786" s="29">
        <f>YEAR('All Trades'!B786)</f>
        <v>2026</v>
      </c>
      <c r="C786" s="24">
        <f>DATE(YEAR('All Trades'!B786),MONTH('All Trades'!B786),1)</f>
        <v>46082</v>
      </c>
      <c r="D786" s="18">
        <f>'All Trades'!O786</f>
        <v>861.04</v>
      </c>
      <c r="E786" s="18">
        <f t="shared" si="74"/>
        <v>18268.640000000003</v>
      </c>
      <c r="F786" s="18">
        <f t="shared" si="75"/>
        <v>18268.640000000003</v>
      </c>
      <c r="G786" s="18">
        <f t="shared" si="72"/>
        <v>0</v>
      </c>
      <c r="H786" s="18">
        <f t="shared" si="76"/>
        <v>7056.16</v>
      </c>
      <c r="I786" s="18">
        <f t="shared" si="77"/>
        <v>7056.16</v>
      </c>
      <c r="J786" s="18">
        <f t="shared" si="73"/>
        <v>0</v>
      </c>
      <c r="K786" s="18">
        <f>MAX(K785,'All Trades'!S785)</f>
        <v>181837.95999999953</v>
      </c>
      <c r="L786" s="18">
        <f>'All Trades'!S785</f>
        <v>181837.95999999953</v>
      </c>
      <c r="M786" s="18">
        <f>MAX(0,K786-(L786+'All Trades'!Q786))</f>
        <v>322.48000000001048</v>
      </c>
    </row>
    <row r="787" spans="1:13" x14ac:dyDescent="0.25">
      <c r="A787" s="11">
        <f>'All Trades'!A787</f>
        <v>781</v>
      </c>
      <c r="B787" s="29">
        <f>YEAR('All Trades'!B787)</f>
        <v>2026</v>
      </c>
      <c r="C787" s="24">
        <f>DATE(YEAR('All Trades'!B787),MONTH('All Trades'!B787),1)</f>
        <v>46082</v>
      </c>
      <c r="D787" s="18">
        <f>'All Trades'!O787</f>
        <v>-291.48</v>
      </c>
      <c r="E787" s="18">
        <f t="shared" si="74"/>
        <v>17977.160000000003</v>
      </c>
      <c r="F787" s="18">
        <f t="shared" si="75"/>
        <v>18268.640000000003</v>
      </c>
      <c r="G787" s="18">
        <f t="shared" si="72"/>
        <v>291.47999999999956</v>
      </c>
      <c r="H787" s="18">
        <f t="shared" si="76"/>
        <v>6764.68</v>
      </c>
      <c r="I787" s="18">
        <f t="shared" si="77"/>
        <v>7056.16</v>
      </c>
      <c r="J787" s="18">
        <f t="shared" si="73"/>
        <v>291.47999999999956</v>
      </c>
      <c r="K787" s="18">
        <f>MAX(K786,'All Trades'!S786)</f>
        <v>182698.99999999953</v>
      </c>
      <c r="L787" s="18">
        <f>'All Trades'!S786</f>
        <v>182698.99999999953</v>
      </c>
      <c r="M787" s="18">
        <f>MAX(0,K787-(L787+'All Trades'!Q787))</f>
        <v>290.23999999999069</v>
      </c>
    </row>
    <row r="788" spans="1:13" x14ac:dyDescent="0.25">
      <c r="A788" s="11">
        <f>'All Trades'!A788</f>
        <v>782</v>
      </c>
      <c r="B788" s="29">
        <f>YEAR('All Trades'!B788)</f>
        <v>2026</v>
      </c>
      <c r="C788" s="24">
        <f>DATE(YEAR('All Trades'!B788),MONTH('All Trades'!B788),1)</f>
        <v>46082</v>
      </c>
      <c r="D788" s="18">
        <f>'All Trades'!O788</f>
        <v>261.52</v>
      </c>
      <c r="E788" s="18">
        <f t="shared" si="74"/>
        <v>18238.680000000004</v>
      </c>
      <c r="F788" s="18">
        <f t="shared" si="75"/>
        <v>18268.640000000003</v>
      </c>
      <c r="G788" s="18">
        <f t="shared" si="72"/>
        <v>29.959999999999127</v>
      </c>
      <c r="H788" s="18">
        <f t="shared" si="76"/>
        <v>7026.2000000000007</v>
      </c>
      <c r="I788" s="18">
        <f t="shared" si="77"/>
        <v>7056.16</v>
      </c>
      <c r="J788" s="18">
        <f t="shared" si="73"/>
        <v>29.959999999999127</v>
      </c>
      <c r="K788" s="18">
        <f>MAX(K787,'All Trades'!S787)</f>
        <v>182698.99999999953</v>
      </c>
      <c r="L788" s="18">
        <f>'All Trades'!S787</f>
        <v>182407.51999999952</v>
      </c>
      <c r="M788" s="18">
        <f>MAX(0,K788-(L788+'All Trades'!Q788))</f>
        <v>456.72000000000116</v>
      </c>
    </row>
    <row r="789" spans="1:13" x14ac:dyDescent="0.25">
      <c r="A789" s="11">
        <f>'All Trades'!A789</f>
        <v>783</v>
      </c>
      <c r="B789" s="29">
        <f>YEAR('All Trades'!B789)</f>
        <v>2026</v>
      </c>
      <c r="C789" s="24">
        <f>DATE(YEAR('All Trades'!B789),MONTH('All Trades'!B789),1)</f>
        <v>46082</v>
      </c>
      <c r="D789" s="18">
        <f>'All Trades'!O789</f>
        <v>-1102.44</v>
      </c>
      <c r="E789" s="18">
        <f t="shared" si="74"/>
        <v>17136.240000000005</v>
      </c>
      <c r="F789" s="18">
        <f t="shared" si="75"/>
        <v>18268.640000000003</v>
      </c>
      <c r="G789" s="18">
        <f t="shared" si="72"/>
        <v>1132.3999999999978</v>
      </c>
      <c r="H789" s="18">
        <f t="shared" si="76"/>
        <v>5923.76</v>
      </c>
      <c r="I789" s="18">
        <f t="shared" si="77"/>
        <v>7056.16</v>
      </c>
      <c r="J789" s="18">
        <f t="shared" si="73"/>
        <v>1132.3999999999996</v>
      </c>
      <c r="K789" s="18">
        <f>MAX(K788,'All Trades'!S788)</f>
        <v>182698.99999999953</v>
      </c>
      <c r="L789" s="18">
        <f>'All Trades'!S788</f>
        <v>182669.03999999951</v>
      </c>
      <c r="M789" s="18">
        <f>MAX(0,K789-(L789+'All Trades'!Q789))</f>
        <v>1128.6800000000221</v>
      </c>
    </row>
    <row r="790" spans="1:13" x14ac:dyDescent="0.25">
      <c r="A790" s="11">
        <f>'All Trades'!A790</f>
        <v>784</v>
      </c>
      <c r="B790" s="29">
        <f>YEAR('All Trades'!B790)</f>
        <v>2026</v>
      </c>
      <c r="C790" s="24">
        <f>DATE(YEAR('All Trades'!B790),MONTH('All Trades'!B790),1)</f>
        <v>46082</v>
      </c>
      <c r="D790" s="18">
        <f>'All Trades'!O790</f>
        <v>1592.6</v>
      </c>
      <c r="E790" s="18">
        <f t="shared" si="74"/>
        <v>18728.840000000004</v>
      </c>
      <c r="F790" s="18">
        <f t="shared" si="75"/>
        <v>18728.840000000004</v>
      </c>
      <c r="G790" s="18">
        <f t="shared" si="72"/>
        <v>0</v>
      </c>
      <c r="H790" s="18">
        <f t="shared" si="76"/>
        <v>7516.3600000000006</v>
      </c>
      <c r="I790" s="18">
        <f t="shared" si="77"/>
        <v>7516.3600000000006</v>
      </c>
      <c r="J790" s="18">
        <f t="shared" si="73"/>
        <v>0</v>
      </c>
      <c r="K790" s="18">
        <f>MAX(K789,'All Trades'!S789)</f>
        <v>182698.99999999953</v>
      </c>
      <c r="L790" s="18">
        <f>'All Trades'!S789</f>
        <v>181566.59999999951</v>
      </c>
      <c r="M790" s="18">
        <f>MAX(0,K790-(L790+'All Trades'!Q790))</f>
        <v>1223.6000000000349</v>
      </c>
    </row>
    <row r="791" spans="1:13" x14ac:dyDescent="0.25">
      <c r="A791" s="11">
        <f>'All Trades'!A791</f>
        <v>785</v>
      </c>
      <c r="B791" s="29">
        <f>YEAR('All Trades'!B791)</f>
        <v>2026</v>
      </c>
      <c r="C791" s="24">
        <f>DATE(YEAR('All Trades'!B791),MONTH('All Trades'!B791),1)</f>
        <v>46082</v>
      </c>
      <c r="D791" s="18">
        <f>'All Trades'!O791</f>
        <v>811.04</v>
      </c>
      <c r="E791" s="18">
        <f t="shared" si="74"/>
        <v>19539.880000000005</v>
      </c>
      <c r="F791" s="18">
        <f t="shared" si="75"/>
        <v>19539.880000000005</v>
      </c>
      <c r="G791" s="18">
        <f t="shared" si="72"/>
        <v>0</v>
      </c>
      <c r="H791" s="18">
        <f t="shared" si="76"/>
        <v>8327.4000000000015</v>
      </c>
      <c r="I791" s="18">
        <f t="shared" si="77"/>
        <v>8327.4000000000015</v>
      </c>
      <c r="J791" s="18">
        <f t="shared" si="73"/>
        <v>0</v>
      </c>
      <c r="K791" s="18">
        <f>MAX(K790,'All Trades'!S790)</f>
        <v>183159.19999999952</v>
      </c>
      <c r="L791" s="18">
        <f>'All Trades'!S790</f>
        <v>183159.19999999952</v>
      </c>
      <c r="M791" s="18">
        <f>MAX(0,K791-(L791+'All Trades'!Q791))</f>
        <v>136.48000000001048</v>
      </c>
    </row>
    <row r="792" spans="1:13" x14ac:dyDescent="0.25">
      <c r="A792" s="11">
        <f>'All Trades'!A792</f>
        <v>786</v>
      </c>
      <c r="B792" s="29">
        <f>YEAR('All Trades'!B792)</f>
        <v>2026</v>
      </c>
      <c r="C792" s="24">
        <f>DATE(YEAR('All Trades'!B792),MONTH('All Trades'!B792),1)</f>
        <v>46082</v>
      </c>
      <c r="D792" s="18">
        <f>'All Trades'!O792</f>
        <v>765.04</v>
      </c>
      <c r="E792" s="18">
        <f t="shared" si="74"/>
        <v>20304.920000000006</v>
      </c>
      <c r="F792" s="18">
        <f t="shared" si="75"/>
        <v>20304.920000000006</v>
      </c>
      <c r="G792" s="18">
        <f t="shared" si="72"/>
        <v>0</v>
      </c>
      <c r="H792" s="18">
        <f t="shared" si="76"/>
        <v>9092.4400000000023</v>
      </c>
      <c r="I792" s="18">
        <f t="shared" si="77"/>
        <v>9092.4400000000023</v>
      </c>
      <c r="J792" s="18">
        <f t="shared" si="73"/>
        <v>0</v>
      </c>
      <c r="K792" s="18">
        <f>MAX(K791,'All Trades'!S791)</f>
        <v>183970.23999999953</v>
      </c>
      <c r="L792" s="18">
        <f>'All Trades'!S791</f>
        <v>183970.23999999953</v>
      </c>
      <c r="M792" s="18">
        <f>MAX(0,K792-(L792+'All Trades'!Q792))</f>
        <v>320.48000000001048</v>
      </c>
    </row>
    <row r="793" spans="1:13" x14ac:dyDescent="0.25">
      <c r="A793" s="11">
        <f>'All Trades'!A793</f>
        <v>787</v>
      </c>
      <c r="B793" s="29">
        <f>YEAR('All Trades'!B793)</f>
        <v>2026</v>
      </c>
      <c r="C793" s="24">
        <f>DATE(YEAR('All Trades'!B793),MONTH('All Trades'!B793),1)</f>
        <v>46082</v>
      </c>
      <c r="D793" s="18">
        <f>'All Trades'!O793</f>
        <v>1006.56</v>
      </c>
      <c r="E793" s="18">
        <f t="shared" si="74"/>
        <v>21311.480000000007</v>
      </c>
      <c r="F793" s="18">
        <f t="shared" si="75"/>
        <v>21311.480000000007</v>
      </c>
      <c r="G793" s="18">
        <f t="shared" si="72"/>
        <v>0</v>
      </c>
      <c r="H793" s="18">
        <f t="shared" si="76"/>
        <v>10099.000000000002</v>
      </c>
      <c r="I793" s="18">
        <f t="shared" si="77"/>
        <v>10099.000000000002</v>
      </c>
      <c r="J793" s="18">
        <f t="shared" si="73"/>
        <v>0</v>
      </c>
      <c r="K793" s="18">
        <f>MAX(K792,'All Trades'!S792)</f>
        <v>184735.27999999953</v>
      </c>
      <c r="L793" s="18">
        <f>'All Trades'!S792</f>
        <v>184735.27999999953</v>
      </c>
      <c r="M793" s="18">
        <f>MAX(0,K793-(L793+'All Trades'!Q793))</f>
        <v>153.72000000000116</v>
      </c>
    </row>
    <row r="794" spans="1:13" x14ac:dyDescent="0.25">
      <c r="A794" s="11">
        <f>'All Trades'!A794</f>
        <v>788</v>
      </c>
      <c r="B794" s="29">
        <f>YEAR('All Trades'!B794)</f>
        <v>2026</v>
      </c>
      <c r="C794" s="24">
        <f>DATE(YEAR('All Trades'!B794),MONTH('All Trades'!B794),1)</f>
        <v>46113</v>
      </c>
      <c r="D794" s="18">
        <f>'All Trades'!O794</f>
        <v>-919.44</v>
      </c>
      <c r="E794" s="18">
        <f t="shared" si="74"/>
        <v>20392.040000000008</v>
      </c>
      <c r="F794" s="18">
        <f t="shared" si="75"/>
        <v>21311.480000000007</v>
      </c>
      <c r="G794" s="18">
        <f t="shared" si="72"/>
        <v>919.43999999999869</v>
      </c>
      <c r="H794" s="18">
        <f t="shared" si="76"/>
        <v>-919.44</v>
      </c>
      <c r="I794" s="18">
        <f t="shared" si="77"/>
        <v>0</v>
      </c>
      <c r="J794" s="18">
        <f t="shared" si="73"/>
        <v>919.44</v>
      </c>
      <c r="K794" s="18">
        <f>MAX(K793,'All Trades'!S793)</f>
        <v>185741.83999999953</v>
      </c>
      <c r="L794" s="18">
        <f>'All Trades'!S793</f>
        <v>185741.83999999953</v>
      </c>
      <c r="M794" s="18">
        <f>MAX(0,K794-(L794+'All Trades'!Q794))</f>
        <v>915.72000000000116</v>
      </c>
    </row>
    <row r="795" spans="1:13" x14ac:dyDescent="0.25">
      <c r="A795" s="11">
        <f>'All Trades'!A795</f>
        <v>789</v>
      </c>
      <c r="B795" s="29">
        <f>YEAR('All Trades'!B795)</f>
        <v>2026</v>
      </c>
      <c r="C795" s="24">
        <f>DATE(YEAR('All Trades'!B795),MONTH('All Trades'!B795),1)</f>
        <v>46113</v>
      </c>
      <c r="D795" s="18">
        <f>'All Trades'!O795</f>
        <v>1243.56</v>
      </c>
      <c r="E795" s="18">
        <f t="shared" si="74"/>
        <v>21635.600000000009</v>
      </c>
      <c r="F795" s="18">
        <f t="shared" si="75"/>
        <v>21635.600000000009</v>
      </c>
      <c r="G795" s="18">
        <f t="shared" si="72"/>
        <v>0</v>
      </c>
      <c r="H795" s="18">
        <f t="shared" si="76"/>
        <v>324.11999999999989</v>
      </c>
      <c r="I795" s="18">
        <f t="shared" si="77"/>
        <v>324.11999999999989</v>
      </c>
      <c r="J795" s="18">
        <f t="shared" si="73"/>
        <v>0</v>
      </c>
      <c r="K795" s="18">
        <f>MAX(K794,'All Trades'!S794)</f>
        <v>185741.83999999953</v>
      </c>
      <c r="L795" s="18">
        <f>'All Trades'!S794</f>
        <v>184822.39999999953</v>
      </c>
      <c r="M795" s="18">
        <f>MAX(0,K795-(L795+'All Trades'!Q795))</f>
        <v>1037.1600000000035</v>
      </c>
    </row>
    <row r="796" spans="1:13" x14ac:dyDescent="0.25">
      <c r="A796" s="11">
        <f>'All Trades'!A796</f>
        <v>790</v>
      </c>
      <c r="B796" s="29">
        <f>YEAR('All Trades'!B796)</f>
        <v>2026</v>
      </c>
      <c r="C796" s="24">
        <f>DATE(YEAR('All Trades'!B796),MONTH('All Trades'!B796),1)</f>
        <v>46113</v>
      </c>
      <c r="D796" s="18">
        <f>'All Trades'!O796</f>
        <v>-648.96</v>
      </c>
      <c r="E796" s="18">
        <f t="shared" si="74"/>
        <v>20986.64000000001</v>
      </c>
      <c r="F796" s="18">
        <f t="shared" si="75"/>
        <v>21635.600000000009</v>
      </c>
      <c r="G796" s="18">
        <f t="shared" si="72"/>
        <v>648.95999999999913</v>
      </c>
      <c r="H796" s="18">
        <f t="shared" si="76"/>
        <v>-324.84000000000015</v>
      </c>
      <c r="I796" s="18">
        <f t="shared" si="77"/>
        <v>324.11999999999989</v>
      </c>
      <c r="J796" s="18">
        <f t="shared" si="73"/>
        <v>648.96</v>
      </c>
      <c r="K796" s="18">
        <f>MAX(K795,'All Trades'!S795)</f>
        <v>186065.95999999953</v>
      </c>
      <c r="L796" s="18">
        <f>'All Trades'!S795</f>
        <v>186065.95999999953</v>
      </c>
      <c r="M796" s="18">
        <f>MAX(0,K796-(L796+'All Trades'!Q796))</f>
        <v>646.48000000001048</v>
      </c>
    </row>
    <row r="797" spans="1:13" x14ac:dyDescent="0.25">
      <c r="A797" s="11">
        <f>'All Trades'!A797</f>
        <v>791</v>
      </c>
      <c r="B797" s="29">
        <f>YEAR('All Trades'!B797)</f>
        <v>2026</v>
      </c>
      <c r="C797" s="24">
        <f>DATE(YEAR('All Trades'!B797),MONTH('All Trades'!B797),1)</f>
        <v>46113</v>
      </c>
      <c r="D797" s="18">
        <f>'All Trades'!O797</f>
        <v>1363.56</v>
      </c>
      <c r="E797" s="18">
        <f t="shared" si="74"/>
        <v>22350.200000000012</v>
      </c>
      <c r="F797" s="18">
        <f t="shared" si="75"/>
        <v>22350.200000000012</v>
      </c>
      <c r="G797" s="18">
        <f t="shared" si="72"/>
        <v>0</v>
      </c>
      <c r="H797" s="18">
        <f t="shared" si="76"/>
        <v>1038.7199999999998</v>
      </c>
      <c r="I797" s="18">
        <f t="shared" si="77"/>
        <v>1038.7199999999998</v>
      </c>
      <c r="J797" s="18">
        <f t="shared" si="73"/>
        <v>0</v>
      </c>
      <c r="K797" s="18">
        <f>MAX(K796,'All Trades'!S796)</f>
        <v>186065.95999999953</v>
      </c>
      <c r="L797" s="18">
        <f>'All Trades'!S796</f>
        <v>185416.99999999953</v>
      </c>
      <c r="M797" s="18">
        <f>MAX(0,K797-(L797+'All Trades'!Q797))</f>
        <v>820.67999999999302</v>
      </c>
    </row>
    <row r="798" spans="1:13" x14ac:dyDescent="0.25">
      <c r="A798" s="11">
        <f>'All Trades'!A798</f>
        <v>792</v>
      </c>
      <c r="B798" s="29">
        <f>YEAR('All Trades'!B798)</f>
        <v>2026</v>
      </c>
      <c r="C798" s="24">
        <f>DATE(YEAR('All Trades'!B798),MONTH('All Trades'!B798),1)</f>
        <v>46113</v>
      </c>
      <c r="D798" s="18">
        <f>'All Trades'!O798</f>
        <v>352.56</v>
      </c>
      <c r="E798" s="18">
        <f t="shared" si="74"/>
        <v>22702.760000000013</v>
      </c>
      <c r="F798" s="18">
        <f t="shared" si="75"/>
        <v>22702.760000000013</v>
      </c>
      <c r="G798" s="18">
        <f t="shared" si="72"/>
        <v>0</v>
      </c>
      <c r="H798" s="18">
        <f t="shared" si="76"/>
        <v>1391.2799999999997</v>
      </c>
      <c r="I798" s="18">
        <f t="shared" si="77"/>
        <v>1391.2799999999997</v>
      </c>
      <c r="J798" s="18">
        <f t="shared" si="73"/>
        <v>0</v>
      </c>
      <c r="K798" s="18">
        <f>MAX(K797,'All Trades'!S797)</f>
        <v>186780.55999999953</v>
      </c>
      <c r="L798" s="18">
        <f>'All Trades'!S797</f>
        <v>186780.55999999953</v>
      </c>
      <c r="M798" s="18">
        <f>MAX(0,K798-(L798+'All Trades'!Q798))</f>
        <v>12.720000000001164</v>
      </c>
    </row>
    <row r="799" spans="1:13" x14ac:dyDescent="0.25">
      <c r="A799" s="11">
        <f>'All Trades'!A799</f>
        <v>793</v>
      </c>
      <c r="B799" s="29">
        <f>YEAR('All Trades'!B799)</f>
        <v>2026</v>
      </c>
      <c r="C799" s="24">
        <f>DATE(YEAR('All Trades'!B799),MONTH('All Trades'!B799),1)</f>
        <v>46113</v>
      </c>
      <c r="D799" s="18">
        <f>'All Trades'!O799</f>
        <v>271.56</v>
      </c>
      <c r="E799" s="18">
        <f t="shared" si="74"/>
        <v>22974.320000000014</v>
      </c>
      <c r="F799" s="18">
        <f t="shared" si="75"/>
        <v>22974.320000000014</v>
      </c>
      <c r="G799" s="18">
        <f t="shared" si="72"/>
        <v>0</v>
      </c>
      <c r="H799" s="18">
        <f t="shared" si="76"/>
        <v>1662.8399999999997</v>
      </c>
      <c r="I799" s="18">
        <f t="shared" si="77"/>
        <v>1662.8399999999997</v>
      </c>
      <c r="J799" s="18">
        <f t="shared" si="73"/>
        <v>0</v>
      </c>
      <c r="K799" s="18">
        <f>MAX(K798,'All Trades'!S798)</f>
        <v>187133.11999999953</v>
      </c>
      <c r="L799" s="18">
        <f>'All Trades'!S798</f>
        <v>187133.11999999953</v>
      </c>
      <c r="M799" s="18">
        <f>MAX(0,K799-(L799+'All Trades'!Q799))</f>
        <v>261.72000000000116</v>
      </c>
    </row>
    <row r="800" spans="1:13" x14ac:dyDescent="0.25">
      <c r="A800" s="11">
        <f>'All Trades'!A800</f>
        <v>794</v>
      </c>
      <c r="B800" s="29">
        <f>YEAR('All Trades'!B800)</f>
        <v>2026</v>
      </c>
      <c r="C800" s="24">
        <f>DATE(YEAR('All Trades'!B800),MONTH('All Trades'!B800),1)</f>
        <v>46113</v>
      </c>
      <c r="D800" s="18">
        <f>'All Trades'!O800</f>
        <v>-324.48</v>
      </c>
      <c r="E800" s="18">
        <f t="shared" si="74"/>
        <v>22649.840000000015</v>
      </c>
      <c r="F800" s="18">
        <f t="shared" si="75"/>
        <v>22974.320000000014</v>
      </c>
      <c r="G800" s="18">
        <f t="shared" si="72"/>
        <v>324.47999999999956</v>
      </c>
      <c r="H800" s="18">
        <f t="shared" si="76"/>
        <v>1338.3599999999997</v>
      </c>
      <c r="I800" s="18">
        <f t="shared" si="77"/>
        <v>1662.8399999999997</v>
      </c>
      <c r="J800" s="18">
        <f t="shared" si="73"/>
        <v>324.48</v>
      </c>
      <c r="K800" s="18">
        <f>MAX(K799,'All Trades'!S799)</f>
        <v>187404.67999999953</v>
      </c>
      <c r="L800" s="18">
        <f>'All Trades'!S799</f>
        <v>187404.67999999953</v>
      </c>
      <c r="M800" s="18">
        <f>MAX(0,K800-(L800+'All Trades'!Q800))</f>
        <v>323.23999999999069</v>
      </c>
    </row>
    <row r="801" spans="1:13" x14ac:dyDescent="0.25">
      <c r="A801" s="11">
        <f>'All Trades'!A801</f>
        <v>795</v>
      </c>
      <c r="B801" s="29">
        <f>YEAR('All Trades'!B801)</f>
        <v>2026</v>
      </c>
      <c r="C801" s="24">
        <f>DATE(YEAR('All Trades'!B801),MONTH('All Trades'!B801),1)</f>
        <v>46113</v>
      </c>
      <c r="D801" s="18">
        <f>'All Trades'!O801</f>
        <v>1339.56</v>
      </c>
      <c r="E801" s="18">
        <f t="shared" si="74"/>
        <v>23989.400000000016</v>
      </c>
      <c r="F801" s="18">
        <f t="shared" si="75"/>
        <v>23989.400000000016</v>
      </c>
      <c r="G801" s="18">
        <f t="shared" si="72"/>
        <v>0</v>
      </c>
      <c r="H801" s="18">
        <f t="shared" si="76"/>
        <v>2677.9199999999996</v>
      </c>
      <c r="I801" s="18">
        <f t="shared" si="77"/>
        <v>2677.9199999999996</v>
      </c>
      <c r="J801" s="18">
        <f t="shared" si="73"/>
        <v>0</v>
      </c>
      <c r="K801" s="18">
        <f>MAX(K800,'All Trades'!S800)</f>
        <v>187404.67999999953</v>
      </c>
      <c r="L801" s="18">
        <f>'All Trades'!S800</f>
        <v>187080.19999999952</v>
      </c>
      <c r="M801" s="18">
        <f>MAX(0,K801-(L801+'All Trades'!Q801))</f>
        <v>340.20000000001164</v>
      </c>
    </row>
    <row r="802" spans="1:13" x14ac:dyDescent="0.25">
      <c r="A802" s="11">
        <f>'All Trades'!A802</f>
        <v>796</v>
      </c>
      <c r="B802" s="29">
        <f>YEAR('All Trades'!B802)</f>
        <v>2026</v>
      </c>
      <c r="C802" s="24">
        <f>DATE(YEAR('All Trades'!B802),MONTH('All Trades'!B802),1)</f>
        <v>46113</v>
      </c>
      <c r="D802" s="18">
        <f>'All Trades'!O802</f>
        <v>615.04</v>
      </c>
      <c r="E802" s="18">
        <f t="shared" si="74"/>
        <v>24604.440000000017</v>
      </c>
      <c r="F802" s="18">
        <f t="shared" si="75"/>
        <v>24604.440000000017</v>
      </c>
      <c r="G802" s="18">
        <f t="shared" si="72"/>
        <v>0</v>
      </c>
      <c r="H802" s="18">
        <f t="shared" si="76"/>
        <v>3292.9599999999996</v>
      </c>
      <c r="I802" s="18">
        <f t="shared" si="77"/>
        <v>3292.9599999999996</v>
      </c>
      <c r="J802" s="18">
        <f t="shared" si="73"/>
        <v>0</v>
      </c>
      <c r="K802" s="18">
        <f>MAX(K801,'All Trades'!S801)</f>
        <v>188419.75999999951</v>
      </c>
      <c r="L802" s="18">
        <f>'All Trades'!S801</f>
        <v>188419.75999999951</v>
      </c>
      <c r="M802" s="18">
        <f>MAX(0,K802-(L802+'All Trades'!Q802))</f>
        <v>480.48000000001048</v>
      </c>
    </row>
    <row r="803" spans="1:13" x14ac:dyDescent="0.25">
      <c r="A803" s="11">
        <f>'All Trades'!A803</f>
        <v>797</v>
      </c>
      <c r="B803" s="29">
        <f>YEAR('All Trades'!B803)</f>
        <v>2026</v>
      </c>
      <c r="C803" s="24">
        <f>DATE(YEAR('All Trades'!B803),MONTH('All Trades'!B803),1)</f>
        <v>46143</v>
      </c>
      <c r="D803" s="18">
        <f>'All Trades'!O803</f>
        <v>124.52</v>
      </c>
      <c r="E803" s="18">
        <f t="shared" si="74"/>
        <v>24728.960000000017</v>
      </c>
      <c r="F803" s="18">
        <f t="shared" si="75"/>
        <v>24728.960000000017</v>
      </c>
      <c r="G803" s="18">
        <f t="shared" si="72"/>
        <v>0</v>
      </c>
      <c r="H803" s="18">
        <f t="shared" si="76"/>
        <v>124.52</v>
      </c>
      <c r="I803" s="18">
        <f t="shared" si="77"/>
        <v>124.52</v>
      </c>
      <c r="J803" s="18">
        <f t="shared" si="73"/>
        <v>0</v>
      </c>
      <c r="K803" s="18">
        <f>MAX(K802,'All Trades'!S802)</f>
        <v>189034.79999999952</v>
      </c>
      <c r="L803" s="18">
        <f>'All Trades'!S802</f>
        <v>189034.79999999952</v>
      </c>
      <c r="M803" s="18">
        <f>MAX(0,K803-(L803+'All Trades'!Q803))</f>
        <v>110.23999999999069</v>
      </c>
    </row>
    <row r="804" spans="1:13" x14ac:dyDescent="0.25">
      <c r="A804" s="11">
        <f>'All Trades'!A804</f>
        <v>798</v>
      </c>
      <c r="B804" s="29">
        <f>YEAR('All Trades'!B804)</f>
        <v>2026</v>
      </c>
      <c r="C804" s="24">
        <f>DATE(YEAR('All Trades'!B804),MONTH('All Trades'!B804),1)</f>
        <v>46143</v>
      </c>
      <c r="D804" s="18">
        <f>'All Trades'!O804</f>
        <v>1707.6</v>
      </c>
      <c r="E804" s="18">
        <f t="shared" si="74"/>
        <v>26436.560000000016</v>
      </c>
      <c r="F804" s="18">
        <f t="shared" si="75"/>
        <v>26436.560000000016</v>
      </c>
      <c r="G804" s="18">
        <f t="shared" si="72"/>
        <v>0</v>
      </c>
      <c r="H804" s="18">
        <f t="shared" si="76"/>
        <v>1832.12</v>
      </c>
      <c r="I804" s="18">
        <f t="shared" si="77"/>
        <v>1832.12</v>
      </c>
      <c r="J804" s="18">
        <f t="shared" si="73"/>
        <v>0</v>
      </c>
      <c r="K804" s="18">
        <f>MAX(K803,'All Trades'!S803)</f>
        <v>189159.31999999951</v>
      </c>
      <c r="L804" s="18">
        <f>'All Trades'!S803</f>
        <v>189159.31999999951</v>
      </c>
      <c r="M804" s="18">
        <f>MAX(0,K804-(L804+'All Trades'!Q804))</f>
        <v>1341.2000000000116</v>
      </c>
    </row>
    <row r="805" spans="1:13" x14ac:dyDescent="0.25">
      <c r="A805" s="11">
        <f>'All Trades'!A805</f>
        <v>799</v>
      </c>
      <c r="B805" s="29">
        <f>YEAR('All Trades'!B805)</f>
        <v>2026</v>
      </c>
      <c r="C805" s="24">
        <f>DATE(YEAR('All Trades'!B805),MONTH('All Trades'!B805),1)</f>
        <v>46143</v>
      </c>
      <c r="D805" s="18">
        <f>'All Trades'!O805</f>
        <v>2037.6</v>
      </c>
      <c r="E805" s="18">
        <f t="shared" si="74"/>
        <v>28474.160000000014</v>
      </c>
      <c r="F805" s="18">
        <f t="shared" si="75"/>
        <v>28474.160000000014</v>
      </c>
      <c r="G805" s="18">
        <f t="shared" si="72"/>
        <v>0</v>
      </c>
      <c r="H805" s="18">
        <f t="shared" si="76"/>
        <v>3869.72</v>
      </c>
      <c r="I805" s="18">
        <f t="shared" si="77"/>
        <v>3869.72</v>
      </c>
      <c r="J805" s="18">
        <f t="shared" si="73"/>
        <v>0</v>
      </c>
      <c r="K805" s="18">
        <f>MAX(K804,'All Trades'!S804)</f>
        <v>190866.91999999952</v>
      </c>
      <c r="L805" s="18">
        <f>'All Trades'!S804</f>
        <v>190866.91999999952</v>
      </c>
      <c r="M805" s="18">
        <f>MAX(0,K805-(L805+'All Trades'!Q805))</f>
        <v>356.20000000001164</v>
      </c>
    </row>
    <row r="806" spans="1:13" x14ac:dyDescent="0.25">
      <c r="A806" s="11">
        <f>'All Trades'!A806</f>
        <v>800</v>
      </c>
      <c r="B806" s="29">
        <f>YEAR('All Trades'!B806)</f>
        <v>2026</v>
      </c>
      <c r="C806" s="24">
        <f>DATE(YEAR('All Trades'!B806),MONTH('All Trades'!B806),1)</f>
        <v>46143</v>
      </c>
      <c r="D806" s="18">
        <f>'All Trades'!O806</f>
        <v>-433.44</v>
      </c>
      <c r="E806" s="18">
        <f t="shared" si="74"/>
        <v>28040.720000000016</v>
      </c>
      <c r="F806" s="18">
        <f t="shared" si="75"/>
        <v>28474.160000000014</v>
      </c>
      <c r="G806" s="18">
        <f t="shared" si="72"/>
        <v>433.43999999999869</v>
      </c>
      <c r="H806" s="18">
        <f t="shared" si="76"/>
        <v>3436.2799999999997</v>
      </c>
      <c r="I806" s="18">
        <f t="shared" si="77"/>
        <v>3869.72</v>
      </c>
      <c r="J806" s="18">
        <f t="shared" si="73"/>
        <v>433.44000000000005</v>
      </c>
      <c r="K806" s="18">
        <f>MAX(K805,'All Trades'!S805)</f>
        <v>192904.51999999952</v>
      </c>
      <c r="L806" s="18">
        <f>'All Trades'!S805</f>
        <v>192904.51999999952</v>
      </c>
      <c r="M806" s="18">
        <f>MAX(0,K806-(L806+'All Trades'!Q806))</f>
        <v>876.72000000000116</v>
      </c>
    </row>
    <row r="807" spans="1:13" x14ac:dyDescent="0.25">
      <c r="A807" s="11">
        <f>'All Trades'!A807</f>
        <v>801</v>
      </c>
      <c r="B807" s="29">
        <f>YEAR('All Trades'!B807)</f>
        <v>2026</v>
      </c>
      <c r="C807" s="24">
        <f>DATE(YEAR('All Trades'!B807),MONTH('All Trades'!B807),1)</f>
        <v>46143</v>
      </c>
      <c r="D807" s="18">
        <f>'All Trades'!O807</f>
        <v>288.52</v>
      </c>
      <c r="E807" s="18">
        <f t="shared" si="74"/>
        <v>28329.240000000016</v>
      </c>
      <c r="F807" s="18">
        <f t="shared" si="75"/>
        <v>28474.160000000014</v>
      </c>
      <c r="G807" s="18">
        <f t="shared" si="72"/>
        <v>144.91999999999825</v>
      </c>
      <c r="H807" s="18">
        <f t="shared" si="76"/>
        <v>3724.7999999999997</v>
      </c>
      <c r="I807" s="18">
        <f t="shared" si="77"/>
        <v>3869.72</v>
      </c>
      <c r="J807" s="18">
        <f t="shared" si="73"/>
        <v>144.92000000000007</v>
      </c>
      <c r="K807" s="18">
        <f>MAX(K806,'All Trades'!S806)</f>
        <v>192904.51999999952</v>
      </c>
      <c r="L807" s="18">
        <f>'All Trades'!S806</f>
        <v>192471.07999999952</v>
      </c>
      <c r="M807" s="18">
        <f>MAX(0,K807-(L807+'All Trades'!Q807))</f>
        <v>508.67999999999302</v>
      </c>
    </row>
    <row r="808" spans="1:13" x14ac:dyDescent="0.25">
      <c r="A808" s="11">
        <f>'All Trades'!A808</f>
        <v>802</v>
      </c>
      <c r="B808" s="29">
        <f>YEAR('All Trades'!B808)</f>
        <v>2026</v>
      </c>
      <c r="C808" s="24">
        <f>DATE(YEAR('All Trades'!B808),MONTH('All Trades'!B808),1)</f>
        <v>46143</v>
      </c>
      <c r="D808" s="18">
        <f>'All Trades'!O808</f>
        <v>358.52</v>
      </c>
      <c r="E808" s="18">
        <f t="shared" si="74"/>
        <v>28687.760000000017</v>
      </c>
      <c r="F808" s="18">
        <f t="shared" si="75"/>
        <v>28687.760000000017</v>
      </c>
      <c r="G808" s="18">
        <f t="shared" si="72"/>
        <v>0</v>
      </c>
      <c r="H808" s="18">
        <f t="shared" si="76"/>
        <v>4083.3199999999997</v>
      </c>
      <c r="I808" s="18">
        <f t="shared" si="77"/>
        <v>4083.3199999999997</v>
      </c>
      <c r="J808" s="18">
        <f t="shared" si="73"/>
        <v>0</v>
      </c>
      <c r="K808" s="18">
        <f>MAX(K807,'All Trades'!S807)</f>
        <v>192904.51999999952</v>
      </c>
      <c r="L808" s="18">
        <f>'All Trades'!S807</f>
        <v>192759.59999999951</v>
      </c>
      <c r="M808" s="18">
        <f>MAX(0,K808-(L808+'All Trades'!Q808))</f>
        <v>329.16000000000349</v>
      </c>
    </row>
    <row r="809" spans="1:13" x14ac:dyDescent="0.25">
      <c r="A809" s="11">
        <f>'All Trades'!A809</f>
        <v>803</v>
      </c>
      <c r="B809" s="29">
        <f>YEAR('All Trades'!B809)</f>
        <v>2026</v>
      </c>
      <c r="C809" s="24">
        <f>DATE(YEAR('All Trades'!B809),MONTH('All Trades'!B809),1)</f>
        <v>46174</v>
      </c>
      <c r="D809" s="18">
        <f>'All Trades'!O809</f>
        <v>-973.44</v>
      </c>
      <c r="E809" s="18">
        <f t="shared" si="74"/>
        <v>27714.320000000018</v>
      </c>
      <c r="F809" s="18">
        <f t="shared" si="75"/>
        <v>28687.760000000017</v>
      </c>
      <c r="G809" s="18">
        <f t="shared" si="72"/>
        <v>973.43999999999869</v>
      </c>
      <c r="H809" s="18">
        <f t="shared" si="76"/>
        <v>-973.44</v>
      </c>
      <c r="I809" s="18">
        <f t="shared" si="77"/>
        <v>0</v>
      </c>
      <c r="J809" s="18">
        <f t="shared" si="73"/>
        <v>973.44</v>
      </c>
      <c r="K809" s="18">
        <f>MAX(K808,'All Trades'!S808)</f>
        <v>193118.1199999995</v>
      </c>
      <c r="L809" s="18">
        <f>'All Trades'!S808</f>
        <v>193118.1199999995</v>
      </c>
      <c r="M809" s="18">
        <f>MAX(0,K809-(L809+'All Trades'!Q809))</f>
        <v>969.72000000000116</v>
      </c>
    </row>
    <row r="810" spans="1:13" x14ac:dyDescent="0.25">
      <c r="A810" s="11">
        <f>'All Trades'!A810</f>
        <v>804</v>
      </c>
      <c r="B810" s="29">
        <f>YEAR('All Trades'!B810)</f>
        <v>2026</v>
      </c>
      <c r="C810" s="24">
        <f>DATE(YEAR('All Trades'!B810),MONTH('All Trades'!B810),1)</f>
        <v>46174</v>
      </c>
      <c r="D810" s="18">
        <f>'All Trades'!O810</f>
        <v>2495.52</v>
      </c>
      <c r="E810" s="18">
        <f t="shared" si="74"/>
        <v>30209.840000000018</v>
      </c>
      <c r="F810" s="18">
        <f t="shared" si="75"/>
        <v>30209.840000000018</v>
      </c>
      <c r="G810" s="18">
        <f t="shared" si="72"/>
        <v>0</v>
      </c>
      <c r="H810" s="18">
        <f t="shared" si="76"/>
        <v>1522.08</v>
      </c>
      <c r="I810" s="18">
        <f t="shared" si="77"/>
        <v>1522.08</v>
      </c>
      <c r="J810" s="18">
        <f t="shared" si="73"/>
        <v>0</v>
      </c>
      <c r="K810" s="18">
        <f>MAX(K809,'All Trades'!S809)</f>
        <v>193118.1199999995</v>
      </c>
      <c r="L810" s="18">
        <f>'All Trades'!S809</f>
        <v>192144.6799999995</v>
      </c>
      <c r="M810" s="18">
        <f>MAX(0,K810-(L810+'All Trades'!Q810))</f>
        <v>1026.679999999993</v>
      </c>
    </row>
    <row r="811" spans="1:13" x14ac:dyDescent="0.25">
      <c r="A811" s="11">
        <f>'All Trades'!A811</f>
        <v>805</v>
      </c>
      <c r="B811" s="29">
        <f>YEAR('All Trades'!B811)</f>
        <v>2026</v>
      </c>
      <c r="C811" s="24">
        <f>DATE(YEAR('All Trades'!B811),MONTH('All Trades'!B811),1)</f>
        <v>46174</v>
      </c>
      <c r="D811" s="18">
        <f>'All Trades'!O811</f>
        <v>649.55999999999995</v>
      </c>
      <c r="E811" s="18">
        <f t="shared" si="74"/>
        <v>30859.40000000002</v>
      </c>
      <c r="F811" s="18">
        <f t="shared" si="75"/>
        <v>30859.40000000002</v>
      </c>
      <c r="G811" s="18">
        <f t="shared" si="72"/>
        <v>0</v>
      </c>
      <c r="H811" s="18">
        <f t="shared" si="76"/>
        <v>2171.64</v>
      </c>
      <c r="I811" s="18">
        <f t="shared" si="77"/>
        <v>2171.64</v>
      </c>
      <c r="J811" s="18">
        <f t="shared" si="73"/>
        <v>0</v>
      </c>
      <c r="K811" s="18">
        <f>MAX(K810,'All Trades'!S810)</f>
        <v>194640.19999999949</v>
      </c>
      <c r="L811" s="18">
        <f>'All Trades'!S810</f>
        <v>194640.19999999949</v>
      </c>
      <c r="M811" s="18">
        <f>MAX(0,K811-(L811+'All Trades'!Q811))</f>
        <v>72.720000000001164</v>
      </c>
    </row>
    <row r="812" spans="1:13" x14ac:dyDescent="0.25">
      <c r="A812" s="11">
        <f>'All Trades'!A812</f>
        <v>806</v>
      </c>
      <c r="B812" s="29">
        <f>YEAR('All Trades'!B812)</f>
        <v>2026</v>
      </c>
      <c r="C812" s="24">
        <f>DATE(YEAR('All Trades'!B812),MONTH('All Trades'!B812),1)</f>
        <v>46174</v>
      </c>
      <c r="D812" s="18">
        <f>'All Trades'!O812</f>
        <v>-1622.4</v>
      </c>
      <c r="E812" s="18">
        <f t="shared" si="74"/>
        <v>29237.000000000018</v>
      </c>
      <c r="F812" s="18">
        <f t="shared" si="75"/>
        <v>30859.40000000002</v>
      </c>
      <c r="G812" s="18">
        <f t="shared" si="72"/>
        <v>1622.4000000000015</v>
      </c>
      <c r="H812" s="18">
        <f t="shared" si="76"/>
        <v>549.23999999999978</v>
      </c>
      <c r="I812" s="18">
        <f t="shared" si="77"/>
        <v>2171.64</v>
      </c>
      <c r="J812" s="18">
        <f t="shared" si="73"/>
        <v>1622.4</v>
      </c>
      <c r="K812" s="18">
        <f>MAX(K811,'All Trades'!S811)</f>
        <v>195289.75999999949</v>
      </c>
      <c r="L812" s="18">
        <f>'All Trades'!S811</f>
        <v>195289.75999999949</v>
      </c>
      <c r="M812" s="18">
        <f>MAX(0,K812-(L812+'All Trades'!Q812))</f>
        <v>1616.2000000000116</v>
      </c>
    </row>
    <row r="813" spans="1:13" x14ac:dyDescent="0.25">
      <c r="A813" s="11">
        <f>'All Trades'!A813</f>
        <v>807</v>
      </c>
      <c r="B813" s="29">
        <f>YEAR('All Trades'!B813)</f>
        <v>2026</v>
      </c>
      <c r="C813" s="24">
        <f>DATE(YEAR('All Trades'!B813),MONTH('All Trades'!B813),1)</f>
        <v>46174</v>
      </c>
      <c r="D813" s="18">
        <f>'All Trades'!O813</f>
        <v>124.56</v>
      </c>
      <c r="E813" s="18">
        <f t="shared" si="74"/>
        <v>29361.560000000019</v>
      </c>
      <c r="F813" s="18">
        <f t="shared" si="75"/>
        <v>30859.40000000002</v>
      </c>
      <c r="G813" s="18">
        <f t="shared" si="72"/>
        <v>1497.8400000000001</v>
      </c>
      <c r="H813" s="18">
        <f t="shared" si="76"/>
        <v>673.79999999999973</v>
      </c>
      <c r="I813" s="18">
        <f t="shared" si="77"/>
        <v>2171.64</v>
      </c>
      <c r="J813" s="18">
        <f t="shared" si="73"/>
        <v>1497.8400000000001</v>
      </c>
      <c r="K813" s="18">
        <f>MAX(K812,'All Trades'!S812)</f>
        <v>195289.75999999949</v>
      </c>
      <c r="L813" s="18">
        <f>'All Trades'!S812</f>
        <v>193667.35999999949</v>
      </c>
      <c r="M813" s="18">
        <f>MAX(0,K813-(L813+'All Trades'!Q813))</f>
        <v>2265.1199999999953</v>
      </c>
    </row>
    <row r="814" spans="1:13" x14ac:dyDescent="0.25">
      <c r="A814" s="11">
        <f>'All Trades'!A814</f>
        <v>808</v>
      </c>
      <c r="B814" s="29">
        <f>YEAR('All Trades'!B814)</f>
        <v>2026</v>
      </c>
      <c r="C814" s="24">
        <f>DATE(YEAR('All Trades'!B814),MONTH('All Trades'!B814),1)</f>
        <v>46204</v>
      </c>
      <c r="D814" s="18">
        <f>'All Trades'!O814</f>
        <v>544.55999999999995</v>
      </c>
      <c r="E814" s="18">
        <f t="shared" si="74"/>
        <v>29906.120000000021</v>
      </c>
      <c r="F814" s="18">
        <f t="shared" si="75"/>
        <v>30859.40000000002</v>
      </c>
      <c r="G814" s="18">
        <f t="shared" si="72"/>
        <v>953.27999999999884</v>
      </c>
      <c r="H814" s="18">
        <f t="shared" si="76"/>
        <v>544.55999999999995</v>
      </c>
      <c r="I814" s="18">
        <f t="shared" si="77"/>
        <v>544.55999999999995</v>
      </c>
      <c r="J814" s="18">
        <f t="shared" si="73"/>
        <v>0</v>
      </c>
      <c r="K814" s="18">
        <f>MAX(K813,'All Trades'!S813)</f>
        <v>195289.75999999949</v>
      </c>
      <c r="L814" s="18">
        <f>'All Trades'!S813</f>
        <v>193791.91999999949</v>
      </c>
      <c r="M814" s="18">
        <f>MAX(0,K814-(L814+'All Trades'!Q814))</f>
        <v>2074.5599999999977</v>
      </c>
    </row>
    <row r="815" spans="1:13" x14ac:dyDescent="0.25">
      <c r="A815" s="11">
        <f>'All Trades'!A815</f>
        <v>809</v>
      </c>
      <c r="B815" s="29">
        <f>YEAR('All Trades'!B815)</f>
        <v>2026</v>
      </c>
      <c r="C815" s="24">
        <f>DATE(YEAR('All Trades'!B815),MONTH('All Trades'!B815),1)</f>
        <v>46204</v>
      </c>
      <c r="D815" s="18">
        <f>'All Trades'!O815</f>
        <v>1093.56</v>
      </c>
      <c r="E815" s="18">
        <f t="shared" si="74"/>
        <v>30999.680000000022</v>
      </c>
      <c r="F815" s="18">
        <f t="shared" si="75"/>
        <v>30999.680000000022</v>
      </c>
      <c r="G815" s="18">
        <f t="shared" si="72"/>
        <v>0</v>
      </c>
      <c r="H815" s="18">
        <f t="shared" si="76"/>
        <v>1638.12</v>
      </c>
      <c r="I815" s="18">
        <f t="shared" si="77"/>
        <v>1638.12</v>
      </c>
      <c r="J815" s="18">
        <f t="shared" si="73"/>
        <v>0</v>
      </c>
      <c r="K815" s="18">
        <f>MAX(K814,'All Trades'!S814)</f>
        <v>195289.75999999949</v>
      </c>
      <c r="L815" s="18">
        <f>'All Trades'!S814</f>
        <v>194336.47999999949</v>
      </c>
      <c r="M815" s="18">
        <f>MAX(0,K815-(L815+'All Trades'!Q815))</f>
        <v>999</v>
      </c>
    </row>
    <row r="816" spans="1:13" x14ac:dyDescent="0.25">
      <c r="A816" s="11">
        <f>'All Trades'!A816</f>
        <v>810</v>
      </c>
      <c r="B816" s="29">
        <f>YEAR('All Trades'!B816)</f>
        <v>2026</v>
      </c>
      <c r="C816" s="24">
        <f>DATE(YEAR('All Trades'!B816),MONTH('All Trades'!B816),1)</f>
        <v>46204</v>
      </c>
      <c r="D816" s="18">
        <f>'All Trades'!O816</f>
        <v>-667.44</v>
      </c>
      <c r="E816" s="18">
        <f t="shared" si="74"/>
        <v>30332.240000000023</v>
      </c>
      <c r="F816" s="18">
        <f t="shared" si="75"/>
        <v>30999.680000000022</v>
      </c>
      <c r="G816" s="18">
        <f t="shared" si="72"/>
        <v>667.43999999999869</v>
      </c>
      <c r="H816" s="18">
        <f t="shared" si="76"/>
        <v>970.67999999999984</v>
      </c>
      <c r="I816" s="18">
        <f t="shared" si="77"/>
        <v>1638.12</v>
      </c>
      <c r="J816" s="18">
        <f t="shared" si="73"/>
        <v>667.44</v>
      </c>
      <c r="K816" s="18">
        <f>MAX(K815,'All Trades'!S815)</f>
        <v>195430.03999999948</v>
      </c>
      <c r="L816" s="18">
        <f>'All Trades'!S815</f>
        <v>195430.03999999948</v>
      </c>
      <c r="M816" s="18">
        <f>MAX(0,K816-(L816+'All Trades'!Q816))</f>
        <v>663.72000000000116</v>
      </c>
    </row>
    <row r="817" spans="1:13" x14ac:dyDescent="0.25">
      <c r="A817" s="11">
        <f>'All Trades'!A817</f>
        <v>811</v>
      </c>
      <c r="B817" s="29">
        <f>YEAR('All Trades'!B817)</f>
        <v>2026</v>
      </c>
      <c r="C817" s="24">
        <f>DATE(YEAR('All Trades'!B817),MONTH('All Trades'!B817),1)</f>
        <v>46204</v>
      </c>
      <c r="D817" s="18">
        <f>'All Trades'!O817</f>
        <v>1564.56</v>
      </c>
      <c r="E817" s="18">
        <f t="shared" si="74"/>
        <v>31896.800000000025</v>
      </c>
      <c r="F817" s="18">
        <f t="shared" si="75"/>
        <v>31896.800000000025</v>
      </c>
      <c r="G817" s="18">
        <f t="shared" si="72"/>
        <v>0</v>
      </c>
      <c r="H817" s="18">
        <f t="shared" si="76"/>
        <v>2535.2399999999998</v>
      </c>
      <c r="I817" s="18">
        <f t="shared" si="77"/>
        <v>2535.2399999999998</v>
      </c>
      <c r="J817" s="18">
        <f t="shared" si="73"/>
        <v>0</v>
      </c>
      <c r="K817" s="18">
        <f>MAX(K816,'All Trades'!S816)</f>
        <v>195430.03999999948</v>
      </c>
      <c r="L817" s="18">
        <f>'All Trades'!S816</f>
        <v>194762.59999999948</v>
      </c>
      <c r="M817" s="18">
        <f>MAX(0,K817-(L817+'All Trades'!Q817))</f>
        <v>806.16000000000349</v>
      </c>
    </row>
    <row r="818" spans="1:13" x14ac:dyDescent="0.25">
      <c r="A818" s="11">
        <f>'All Trades'!A818</f>
        <v>812</v>
      </c>
      <c r="B818" s="29">
        <f>YEAR('All Trades'!B818)</f>
        <v>2026</v>
      </c>
      <c r="C818" s="24">
        <f>DATE(YEAR('All Trades'!B818),MONTH('All Trades'!B818),1)</f>
        <v>46204</v>
      </c>
      <c r="D818" s="18">
        <f>'All Trades'!O818</f>
        <v>928.56</v>
      </c>
      <c r="E818" s="18">
        <f t="shared" si="74"/>
        <v>32825.360000000022</v>
      </c>
      <c r="F818" s="18">
        <f t="shared" si="75"/>
        <v>32825.360000000022</v>
      </c>
      <c r="G818" s="18">
        <f t="shared" si="72"/>
        <v>0</v>
      </c>
      <c r="H818" s="18">
        <f t="shared" si="76"/>
        <v>3463.7999999999997</v>
      </c>
      <c r="I818" s="18">
        <f t="shared" si="77"/>
        <v>3463.7999999999997</v>
      </c>
      <c r="J818" s="18">
        <f t="shared" si="73"/>
        <v>0</v>
      </c>
      <c r="K818" s="18">
        <f>MAX(K817,'All Trades'!S817)</f>
        <v>196327.15999999948</v>
      </c>
      <c r="L818" s="18">
        <f>'All Trades'!S817</f>
        <v>196327.15999999948</v>
      </c>
      <c r="M818" s="18">
        <f>MAX(0,K818-(L818+'All Trades'!Q818))</f>
        <v>717.72000000000116</v>
      </c>
    </row>
    <row r="819" spans="1:13" x14ac:dyDescent="0.25">
      <c r="A819" s="11">
        <f>'All Trades'!A819</f>
        <v>813</v>
      </c>
      <c r="B819" s="29">
        <f>YEAR('All Trades'!B819)</f>
        <v>2026</v>
      </c>
      <c r="C819" s="24">
        <f>DATE(YEAR('All Trades'!B819),MONTH('All Trades'!B819),1)</f>
        <v>46204</v>
      </c>
      <c r="D819" s="18">
        <f>'All Trades'!O819</f>
        <v>-228.96</v>
      </c>
      <c r="E819" s="18">
        <f t="shared" si="74"/>
        <v>32596.400000000023</v>
      </c>
      <c r="F819" s="18">
        <f t="shared" si="75"/>
        <v>32825.360000000022</v>
      </c>
      <c r="G819" s="18">
        <f t="shared" si="72"/>
        <v>228.95999999999913</v>
      </c>
      <c r="H819" s="18">
        <f t="shared" si="76"/>
        <v>3234.8399999999997</v>
      </c>
      <c r="I819" s="18">
        <f t="shared" si="77"/>
        <v>3463.7999999999997</v>
      </c>
      <c r="J819" s="18">
        <f t="shared" si="73"/>
        <v>228.96000000000004</v>
      </c>
      <c r="K819" s="18">
        <f>MAX(K818,'All Trades'!S818)</f>
        <v>197255.71999999948</v>
      </c>
      <c r="L819" s="18">
        <f>'All Trades'!S818</f>
        <v>197255.71999999948</v>
      </c>
      <c r="M819" s="18">
        <f>MAX(0,K819-(L819+'All Trades'!Q819))</f>
        <v>226.48000000001048</v>
      </c>
    </row>
    <row r="820" spans="1:13" x14ac:dyDescent="0.25">
      <c r="A820" s="11">
        <f>'All Trades'!A820</f>
        <v>814</v>
      </c>
      <c r="B820" s="29">
        <f>YEAR('All Trades'!B820)</f>
        <v>2026</v>
      </c>
      <c r="C820" s="24">
        <f>DATE(YEAR('All Trades'!B820),MONTH('All Trades'!B820),1)</f>
        <v>46204</v>
      </c>
      <c r="D820" s="18">
        <f>'All Trades'!O820</f>
        <v>1570.56</v>
      </c>
      <c r="E820" s="18">
        <f t="shared" si="74"/>
        <v>34166.960000000021</v>
      </c>
      <c r="F820" s="18">
        <f t="shared" si="75"/>
        <v>34166.960000000021</v>
      </c>
      <c r="G820" s="18">
        <f t="shared" si="72"/>
        <v>0</v>
      </c>
      <c r="H820" s="18">
        <f t="shared" si="76"/>
        <v>4805.3999999999996</v>
      </c>
      <c r="I820" s="18">
        <f t="shared" si="77"/>
        <v>4805.3999999999996</v>
      </c>
      <c r="J820" s="18">
        <f t="shared" si="73"/>
        <v>0</v>
      </c>
      <c r="K820" s="18">
        <f>MAX(K819,'All Trades'!S819)</f>
        <v>197255.71999999948</v>
      </c>
      <c r="L820" s="18">
        <f>'All Trades'!S819</f>
        <v>197026.75999999949</v>
      </c>
      <c r="M820" s="18">
        <f>MAX(0,K820-(L820+'All Trades'!Q820))</f>
        <v>559.67999999999302</v>
      </c>
    </row>
    <row r="821" spans="1:13" x14ac:dyDescent="0.25">
      <c r="A821" s="11">
        <f>'All Trades'!A821</f>
        <v>815</v>
      </c>
      <c r="B821" s="29">
        <f>YEAR('All Trades'!B821)</f>
        <v>2026</v>
      </c>
      <c r="C821" s="24">
        <f>DATE(YEAR('All Trades'!B821),MONTH('All Trades'!B821),1)</f>
        <v>46204</v>
      </c>
      <c r="D821" s="18">
        <f>'All Trades'!O821</f>
        <v>1577.6</v>
      </c>
      <c r="E821" s="18">
        <f t="shared" si="74"/>
        <v>35744.560000000019</v>
      </c>
      <c r="F821" s="18">
        <f t="shared" si="75"/>
        <v>35744.560000000019</v>
      </c>
      <c r="G821" s="18">
        <f t="shared" si="72"/>
        <v>0</v>
      </c>
      <c r="H821" s="18">
        <f t="shared" si="76"/>
        <v>6383</v>
      </c>
      <c r="I821" s="18">
        <f t="shared" si="77"/>
        <v>6383</v>
      </c>
      <c r="J821" s="18">
        <f t="shared" si="73"/>
        <v>0</v>
      </c>
      <c r="K821" s="18">
        <f>MAX(K820,'All Trades'!S820)</f>
        <v>198597.31999999948</v>
      </c>
      <c r="L821" s="18">
        <f>'All Trades'!S820</f>
        <v>198597.31999999948</v>
      </c>
      <c r="M821" s="18">
        <f>MAX(0,K821-(L821+'All Trades'!Q821))</f>
        <v>536.20000000001164</v>
      </c>
    </row>
    <row r="822" spans="1:13" x14ac:dyDescent="0.25">
      <c r="A822" s="11">
        <f>'All Trades'!A822</f>
        <v>816</v>
      </c>
      <c r="B822" s="29">
        <f>YEAR('All Trades'!B822)</f>
        <v>2026</v>
      </c>
      <c r="C822" s="24">
        <f>DATE(YEAR('All Trades'!B822),MONTH('All Trades'!B822),1)</f>
        <v>46204</v>
      </c>
      <c r="D822" s="18">
        <f>'All Trades'!O822</f>
        <v>1422.6</v>
      </c>
      <c r="E822" s="18">
        <f t="shared" si="74"/>
        <v>37167.160000000018</v>
      </c>
      <c r="F822" s="18">
        <f t="shared" si="75"/>
        <v>37167.160000000018</v>
      </c>
      <c r="G822" s="18">
        <f t="shared" si="72"/>
        <v>0</v>
      </c>
      <c r="H822" s="18">
        <f t="shared" si="76"/>
        <v>7805.6</v>
      </c>
      <c r="I822" s="18">
        <f t="shared" si="77"/>
        <v>7805.6</v>
      </c>
      <c r="J822" s="18">
        <f t="shared" si="73"/>
        <v>0</v>
      </c>
      <c r="K822" s="18">
        <f>MAX(K821,'All Trades'!S821)</f>
        <v>200174.91999999949</v>
      </c>
      <c r="L822" s="18">
        <f>'All Trades'!S821</f>
        <v>200174.91999999949</v>
      </c>
      <c r="M822" s="18">
        <f>MAX(0,K822-(L822+'All Trades'!Q822))</f>
        <v>821.20000000001164</v>
      </c>
    </row>
    <row r="823" spans="1:13" x14ac:dyDescent="0.25">
      <c r="A823" s="11">
        <f>'All Trades'!A823</f>
        <v>817</v>
      </c>
      <c r="B823" s="29">
        <f>YEAR('All Trades'!B823)</f>
        <v>2026</v>
      </c>
      <c r="C823" s="24">
        <f>DATE(YEAR('All Trades'!B823),MONTH('All Trades'!B823),1)</f>
        <v>46204</v>
      </c>
      <c r="D823" s="18">
        <f>'All Trades'!O823</f>
        <v>-973.44</v>
      </c>
      <c r="E823" s="18">
        <f t="shared" si="74"/>
        <v>36193.720000000016</v>
      </c>
      <c r="F823" s="18">
        <f t="shared" si="75"/>
        <v>37167.160000000018</v>
      </c>
      <c r="G823" s="18">
        <f t="shared" si="72"/>
        <v>973.44000000000233</v>
      </c>
      <c r="H823" s="18">
        <f t="shared" si="76"/>
        <v>6832.16</v>
      </c>
      <c r="I823" s="18">
        <f t="shared" si="77"/>
        <v>7805.6</v>
      </c>
      <c r="J823" s="18">
        <f t="shared" si="73"/>
        <v>973.44000000000051</v>
      </c>
      <c r="K823" s="18">
        <f>MAX(K822,'All Trades'!S822)</f>
        <v>201597.51999999949</v>
      </c>
      <c r="L823" s="18">
        <f>'All Trades'!S822</f>
        <v>201597.51999999949</v>
      </c>
      <c r="M823" s="18">
        <f>MAX(0,K823-(L823+'All Trades'!Q823))</f>
        <v>969.72000000000116</v>
      </c>
    </row>
    <row r="824" spans="1:13" x14ac:dyDescent="0.25">
      <c r="A824" s="11">
        <f>'All Trades'!A824</f>
        <v>818</v>
      </c>
      <c r="B824" s="29">
        <f>YEAR('All Trades'!B824)</f>
        <v>2026</v>
      </c>
      <c r="C824" s="24">
        <f>DATE(YEAR('All Trades'!B824),MONTH('All Trades'!B824),1)</f>
        <v>46204</v>
      </c>
      <c r="D824" s="18">
        <f>'All Trades'!O824</f>
        <v>332.52</v>
      </c>
      <c r="E824" s="18">
        <f t="shared" si="74"/>
        <v>36526.240000000013</v>
      </c>
      <c r="F824" s="18">
        <f t="shared" si="75"/>
        <v>37167.160000000018</v>
      </c>
      <c r="G824" s="18">
        <f t="shared" si="72"/>
        <v>640.92000000000553</v>
      </c>
      <c r="H824" s="18">
        <f t="shared" si="76"/>
        <v>7164.68</v>
      </c>
      <c r="I824" s="18">
        <f t="shared" si="77"/>
        <v>7805.6</v>
      </c>
      <c r="J824" s="18">
        <f t="shared" si="73"/>
        <v>640.92000000000007</v>
      </c>
      <c r="K824" s="18">
        <f>MAX(K823,'All Trades'!S823)</f>
        <v>201597.51999999949</v>
      </c>
      <c r="L824" s="18">
        <f>'All Trades'!S823</f>
        <v>200624.07999999949</v>
      </c>
      <c r="M824" s="18">
        <f>MAX(0,K824-(L824+'All Trades'!Q824))</f>
        <v>976.67999999999302</v>
      </c>
    </row>
    <row r="825" spans="1:13" x14ac:dyDescent="0.25">
      <c r="A825" s="11">
        <f>'All Trades'!A825</f>
        <v>819</v>
      </c>
      <c r="B825" s="29">
        <f>YEAR('All Trades'!B825)</f>
        <v>2026</v>
      </c>
      <c r="C825" s="24">
        <f>DATE(YEAR('All Trades'!B825),MONTH('All Trades'!B825),1)</f>
        <v>46235</v>
      </c>
      <c r="D825" s="18">
        <f>'All Trades'!O825</f>
        <v>1045.56</v>
      </c>
      <c r="E825" s="18">
        <f t="shared" si="74"/>
        <v>37571.80000000001</v>
      </c>
      <c r="F825" s="18">
        <f t="shared" si="75"/>
        <v>37571.80000000001</v>
      </c>
      <c r="G825" s="18">
        <f t="shared" si="72"/>
        <v>0</v>
      </c>
      <c r="H825" s="18">
        <f t="shared" si="76"/>
        <v>1045.56</v>
      </c>
      <c r="I825" s="18">
        <f t="shared" si="77"/>
        <v>1045.56</v>
      </c>
      <c r="J825" s="18">
        <f t="shared" si="73"/>
        <v>0</v>
      </c>
      <c r="K825" s="18">
        <f>MAX(K824,'All Trades'!S824)</f>
        <v>201597.51999999949</v>
      </c>
      <c r="L825" s="18">
        <f>'All Trades'!S824</f>
        <v>200956.59999999948</v>
      </c>
      <c r="M825" s="18">
        <f>MAX(0,K825-(L825+'All Trades'!Q825))</f>
        <v>1556.640000000014</v>
      </c>
    </row>
    <row r="826" spans="1:13" x14ac:dyDescent="0.25">
      <c r="A826" s="11">
        <f>'All Trades'!A826</f>
        <v>820</v>
      </c>
      <c r="B826" s="29">
        <f>YEAR('All Trades'!B826)</f>
        <v>2026</v>
      </c>
      <c r="C826" s="24">
        <f>DATE(YEAR('All Trades'!B826),MONTH('All Trades'!B826),1)</f>
        <v>46235</v>
      </c>
      <c r="D826" s="18">
        <f>'All Trades'!O826</f>
        <v>1777.56</v>
      </c>
      <c r="E826" s="18">
        <f t="shared" si="74"/>
        <v>39349.360000000008</v>
      </c>
      <c r="F826" s="18">
        <f t="shared" si="75"/>
        <v>39349.360000000008</v>
      </c>
      <c r="G826" s="18">
        <f t="shared" si="72"/>
        <v>0</v>
      </c>
      <c r="H826" s="18">
        <f t="shared" si="76"/>
        <v>2823.12</v>
      </c>
      <c r="I826" s="18">
        <f t="shared" si="77"/>
        <v>2823.12</v>
      </c>
      <c r="J826" s="18">
        <f t="shared" si="73"/>
        <v>0</v>
      </c>
      <c r="K826" s="18">
        <f>MAX(K825,'All Trades'!S825)</f>
        <v>202002.15999999948</v>
      </c>
      <c r="L826" s="18">
        <f>'All Trades'!S825</f>
        <v>202002.15999999948</v>
      </c>
      <c r="M826" s="18">
        <f>MAX(0,K826-(L826+'All Trades'!Q826))</f>
        <v>132.72000000000116</v>
      </c>
    </row>
    <row r="827" spans="1:13" x14ac:dyDescent="0.25">
      <c r="A827" s="11">
        <f>'All Trades'!A827</f>
        <v>821</v>
      </c>
      <c r="B827" s="29">
        <f>YEAR('All Trades'!B827)</f>
        <v>2026</v>
      </c>
      <c r="C827" s="24">
        <f>DATE(YEAR('All Trades'!B827),MONTH('All Trades'!B827),1)</f>
        <v>46235</v>
      </c>
      <c r="D827" s="18">
        <f>'All Trades'!O827</f>
        <v>139.52000000000001</v>
      </c>
      <c r="E827" s="18">
        <f t="shared" si="74"/>
        <v>39488.880000000005</v>
      </c>
      <c r="F827" s="18">
        <f t="shared" si="75"/>
        <v>39488.880000000005</v>
      </c>
      <c r="G827" s="18">
        <f t="shared" si="72"/>
        <v>0</v>
      </c>
      <c r="H827" s="18">
        <f t="shared" si="76"/>
        <v>2962.64</v>
      </c>
      <c r="I827" s="18">
        <f t="shared" si="77"/>
        <v>2962.64</v>
      </c>
      <c r="J827" s="18">
        <f t="shared" si="73"/>
        <v>0</v>
      </c>
      <c r="K827" s="18">
        <f>MAX(K826,'All Trades'!S826)</f>
        <v>203779.71999999948</v>
      </c>
      <c r="L827" s="18">
        <f>'All Trades'!S826</f>
        <v>203779.71999999948</v>
      </c>
      <c r="M827" s="18">
        <f>MAX(0,K827-(L827+'All Trades'!Q827))</f>
        <v>57.239999999990687</v>
      </c>
    </row>
    <row r="828" spans="1:13" x14ac:dyDescent="0.25">
      <c r="A828" s="11">
        <f>'All Trades'!A828</f>
        <v>822</v>
      </c>
      <c r="B828" s="29">
        <f>YEAR('All Trades'!B828)</f>
        <v>2026</v>
      </c>
      <c r="C828" s="24">
        <f>DATE(YEAR('All Trades'!B828),MONTH('All Trades'!B828),1)</f>
        <v>46235</v>
      </c>
      <c r="D828" s="18">
        <f>'All Trades'!O828</f>
        <v>-1622.4</v>
      </c>
      <c r="E828" s="18">
        <f t="shared" si="74"/>
        <v>37866.480000000003</v>
      </c>
      <c r="F828" s="18">
        <f t="shared" si="75"/>
        <v>39488.880000000005</v>
      </c>
      <c r="G828" s="18">
        <f t="shared" si="72"/>
        <v>1622.4000000000015</v>
      </c>
      <c r="H828" s="18">
        <f t="shared" si="76"/>
        <v>1340.2399999999998</v>
      </c>
      <c r="I828" s="18">
        <f t="shared" si="77"/>
        <v>2962.64</v>
      </c>
      <c r="J828" s="18">
        <f t="shared" si="73"/>
        <v>1622.4</v>
      </c>
      <c r="K828" s="18">
        <f>MAX(K827,'All Trades'!S827)</f>
        <v>203919.23999999947</v>
      </c>
      <c r="L828" s="18">
        <f>'All Trades'!S827</f>
        <v>203919.23999999947</v>
      </c>
      <c r="M828" s="18">
        <f>MAX(0,K828-(L828+'All Trades'!Q828))</f>
        <v>1616.2000000000116</v>
      </c>
    </row>
    <row r="829" spans="1:13" x14ac:dyDescent="0.25">
      <c r="A829" s="11">
        <f>'All Trades'!A829</f>
        <v>823</v>
      </c>
      <c r="B829" s="29">
        <f>YEAR('All Trades'!B829)</f>
        <v>2026</v>
      </c>
      <c r="C829" s="24">
        <f>DATE(YEAR('All Trades'!B829),MONTH('All Trades'!B829),1)</f>
        <v>46235</v>
      </c>
      <c r="D829" s="18">
        <f>'All Trades'!O829</f>
        <v>-324.48</v>
      </c>
      <c r="E829" s="18">
        <f t="shared" si="74"/>
        <v>37542</v>
      </c>
      <c r="F829" s="18">
        <f t="shared" si="75"/>
        <v>39488.880000000005</v>
      </c>
      <c r="G829" s="18">
        <f t="shared" si="72"/>
        <v>1946.8800000000047</v>
      </c>
      <c r="H829" s="18">
        <f t="shared" si="76"/>
        <v>1015.7599999999998</v>
      </c>
      <c r="I829" s="18">
        <f t="shared" si="77"/>
        <v>2962.64</v>
      </c>
      <c r="J829" s="18">
        <f t="shared" si="73"/>
        <v>1946.88</v>
      </c>
      <c r="K829" s="18">
        <f>MAX(K828,'All Trades'!S828)</f>
        <v>203919.23999999947</v>
      </c>
      <c r="L829" s="18">
        <f>'All Trades'!S828</f>
        <v>202296.83999999947</v>
      </c>
      <c r="M829" s="18">
        <f>MAX(0,K829-(L829+'All Trades'!Q829))</f>
        <v>1945.6399999999849</v>
      </c>
    </row>
    <row r="830" spans="1:13" x14ac:dyDescent="0.25">
      <c r="A830" s="11">
        <f>'All Trades'!A830</f>
        <v>824</v>
      </c>
      <c r="B830" s="29">
        <f>YEAR('All Trades'!B830)</f>
        <v>2026</v>
      </c>
      <c r="C830" s="24">
        <f>DATE(YEAR('All Trades'!B830),MONTH('All Trades'!B830),1)</f>
        <v>46235</v>
      </c>
      <c r="D830" s="18">
        <f>'All Trades'!O830</f>
        <v>-1622.4</v>
      </c>
      <c r="E830" s="18">
        <f t="shared" si="74"/>
        <v>35919.599999999999</v>
      </c>
      <c r="F830" s="18">
        <f t="shared" si="75"/>
        <v>39488.880000000005</v>
      </c>
      <c r="G830" s="18">
        <f t="shared" si="72"/>
        <v>3569.2800000000061</v>
      </c>
      <c r="H830" s="18">
        <f t="shared" si="76"/>
        <v>-606.64000000000033</v>
      </c>
      <c r="I830" s="18">
        <f t="shared" si="77"/>
        <v>2962.64</v>
      </c>
      <c r="J830" s="18">
        <f t="shared" si="73"/>
        <v>3569.28</v>
      </c>
      <c r="K830" s="18">
        <f>MAX(K829,'All Trades'!S829)</f>
        <v>203919.23999999947</v>
      </c>
      <c r="L830" s="18">
        <f>'All Trades'!S829</f>
        <v>201972.35999999946</v>
      </c>
      <c r="M830" s="18">
        <f>MAX(0,K830-(L830+'All Trades'!Q830))</f>
        <v>3563.0800000000163</v>
      </c>
    </row>
    <row r="831" spans="1:13" x14ac:dyDescent="0.25">
      <c r="A831" s="11">
        <f>'All Trades'!A831</f>
        <v>825</v>
      </c>
      <c r="B831" s="29">
        <f>YEAR('All Trades'!B831)</f>
        <v>2026</v>
      </c>
      <c r="C831" s="24">
        <f>DATE(YEAR('All Trades'!B831),MONTH('All Trades'!B831),1)</f>
        <v>46266</v>
      </c>
      <c r="D831" s="18">
        <f>'All Trades'!O831</f>
        <v>-367.4</v>
      </c>
      <c r="E831" s="18">
        <f t="shared" si="74"/>
        <v>35552.199999999997</v>
      </c>
      <c r="F831" s="18">
        <f t="shared" si="75"/>
        <v>39488.880000000005</v>
      </c>
      <c r="G831" s="18">
        <f t="shared" si="72"/>
        <v>3936.6800000000076</v>
      </c>
      <c r="H831" s="18">
        <f t="shared" si="76"/>
        <v>-367.4</v>
      </c>
      <c r="I831" s="18">
        <f t="shared" si="77"/>
        <v>0</v>
      </c>
      <c r="J831" s="18">
        <f t="shared" si="73"/>
        <v>367.4</v>
      </c>
      <c r="K831" s="18">
        <f>MAX(K830,'All Trades'!S830)</f>
        <v>203919.23999999947</v>
      </c>
      <c r="L831" s="18">
        <f>'All Trades'!S830</f>
        <v>200349.95999999947</v>
      </c>
      <c r="M831" s="18">
        <f>MAX(0,K831-(L831+'All Trades'!Q831))</f>
        <v>4560.4800000000105</v>
      </c>
    </row>
    <row r="832" spans="1:13" x14ac:dyDescent="0.25">
      <c r="A832" s="11">
        <f>'All Trades'!A832</f>
        <v>826</v>
      </c>
      <c r="B832" s="29">
        <f>YEAR('All Trades'!B832)</f>
        <v>2026</v>
      </c>
      <c r="C832" s="24">
        <f>DATE(YEAR('All Trades'!B832),MONTH('All Trades'!B832),1)</f>
        <v>46266</v>
      </c>
      <c r="D832" s="18">
        <f>'All Trades'!O832</f>
        <v>2367.6</v>
      </c>
      <c r="E832" s="18">
        <f t="shared" si="74"/>
        <v>37919.799999999996</v>
      </c>
      <c r="F832" s="18">
        <f t="shared" si="75"/>
        <v>39488.880000000005</v>
      </c>
      <c r="G832" s="18">
        <f t="shared" si="72"/>
        <v>1569.080000000009</v>
      </c>
      <c r="H832" s="18">
        <f t="shared" si="76"/>
        <v>2000.1999999999998</v>
      </c>
      <c r="I832" s="18">
        <f t="shared" si="77"/>
        <v>2000.1999999999998</v>
      </c>
      <c r="J832" s="18">
        <f t="shared" si="73"/>
        <v>0</v>
      </c>
      <c r="K832" s="18">
        <f>MAX(K831,'All Trades'!S831)</f>
        <v>203919.23999999947</v>
      </c>
      <c r="L832" s="18">
        <f>'All Trades'!S831</f>
        <v>199982.55999999947</v>
      </c>
      <c r="M832" s="18">
        <f>MAX(0,K832-(L832+'All Trades'!Q832))</f>
        <v>4212.8800000000047</v>
      </c>
    </row>
    <row r="833" spans="1:13" x14ac:dyDescent="0.25">
      <c r="A833" s="11">
        <f>'All Trades'!A833</f>
        <v>827</v>
      </c>
      <c r="B833" s="29">
        <f>YEAR('All Trades'!B833)</f>
        <v>2026</v>
      </c>
      <c r="C833" s="24">
        <f>DATE(YEAR('All Trades'!B833),MONTH('All Trades'!B833),1)</f>
        <v>46266</v>
      </c>
      <c r="D833" s="18">
        <f>'All Trades'!O833</f>
        <v>847.6</v>
      </c>
      <c r="E833" s="18">
        <f t="shared" si="74"/>
        <v>38767.399999999994</v>
      </c>
      <c r="F833" s="18">
        <f t="shared" si="75"/>
        <v>39488.880000000005</v>
      </c>
      <c r="G833" s="18">
        <f t="shared" si="72"/>
        <v>721.48000000001048</v>
      </c>
      <c r="H833" s="18">
        <f t="shared" si="76"/>
        <v>2847.7999999999997</v>
      </c>
      <c r="I833" s="18">
        <f t="shared" si="77"/>
        <v>2847.7999999999997</v>
      </c>
      <c r="J833" s="18">
        <f t="shared" si="73"/>
        <v>0</v>
      </c>
      <c r="K833" s="18">
        <f>MAX(K832,'All Trades'!S832)</f>
        <v>203919.23999999947</v>
      </c>
      <c r="L833" s="18">
        <f>'All Trades'!S832</f>
        <v>202350.15999999948</v>
      </c>
      <c r="M833" s="18">
        <f>MAX(0,K833-(L833+'All Trades'!Q833))</f>
        <v>2020.2799999999988</v>
      </c>
    </row>
    <row r="834" spans="1:13" x14ac:dyDescent="0.25">
      <c r="A834" s="11">
        <f>'All Trades'!A834</f>
        <v>828</v>
      </c>
      <c r="B834" s="29">
        <f>YEAR('All Trades'!B834)</f>
        <v>2026</v>
      </c>
      <c r="C834" s="24">
        <f>DATE(YEAR('All Trades'!B834),MONTH('All Trades'!B834),1)</f>
        <v>46266</v>
      </c>
      <c r="D834" s="18">
        <f>'All Trades'!O834</f>
        <v>3187.6</v>
      </c>
      <c r="E834" s="18">
        <f t="shared" si="74"/>
        <v>41954.999999999993</v>
      </c>
      <c r="F834" s="18">
        <f t="shared" si="75"/>
        <v>41954.999999999993</v>
      </c>
      <c r="G834" s="18">
        <f t="shared" si="72"/>
        <v>0</v>
      </c>
      <c r="H834" s="18">
        <f t="shared" si="76"/>
        <v>6035.4</v>
      </c>
      <c r="I834" s="18">
        <f t="shared" si="77"/>
        <v>6035.4</v>
      </c>
      <c r="J834" s="18">
        <f t="shared" si="73"/>
        <v>0</v>
      </c>
      <c r="K834" s="18">
        <f>MAX(K833,'All Trades'!S833)</f>
        <v>203919.23999999947</v>
      </c>
      <c r="L834" s="18">
        <f>'All Trades'!S833</f>
        <v>203197.75999999949</v>
      </c>
      <c r="M834" s="18">
        <f>MAX(0,K834-(L834+'All Trades'!Q834))</f>
        <v>2322.679999999993</v>
      </c>
    </row>
    <row r="835" spans="1:13" x14ac:dyDescent="0.25">
      <c r="A835" s="11">
        <f>'All Trades'!A835</f>
        <v>829</v>
      </c>
      <c r="B835" s="29">
        <f>YEAR('All Trades'!B835)</f>
        <v>2026</v>
      </c>
      <c r="C835" s="24">
        <f>DATE(YEAR('All Trades'!B835),MONTH('All Trades'!B835),1)</f>
        <v>46296</v>
      </c>
      <c r="D835" s="18">
        <f>'All Trades'!O835</f>
        <v>1237.56</v>
      </c>
      <c r="E835" s="18">
        <f t="shared" si="74"/>
        <v>43192.55999999999</v>
      </c>
      <c r="F835" s="18">
        <f t="shared" si="75"/>
        <v>43192.55999999999</v>
      </c>
      <c r="G835" s="18">
        <f t="shared" si="72"/>
        <v>0</v>
      </c>
      <c r="H835" s="18">
        <f t="shared" si="76"/>
        <v>1237.56</v>
      </c>
      <c r="I835" s="18">
        <f t="shared" si="77"/>
        <v>1237.56</v>
      </c>
      <c r="J835" s="18">
        <f t="shared" si="73"/>
        <v>0</v>
      </c>
      <c r="K835" s="18">
        <f>MAX(K834,'All Trades'!S834)</f>
        <v>206385.35999999949</v>
      </c>
      <c r="L835" s="18">
        <f>'All Trades'!S834</f>
        <v>206385.35999999949</v>
      </c>
      <c r="M835" s="18">
        <f>MAX(0,K835-(L835+'All Trades'!Q835))</f>
        <v>477.72000000000116</v>
      </c>
    </row>
    <row r="836" spans="1:13" x14ac:dyDescent="0.25">
      <c r="A836" s="11">
        <f>'All Trades'!A836</f>
        <v>830</v>
      </c>
      <c r="B836" s="29">
        <f>YEAR('All Trades'!B836)</f>
        <v>2026</v>
      </c>
      <c r="C836" s="24">
        <f>DATE(YEAR('All Trades'!B836),MONTH('All Trades'!B836),1)</f>
        <v>46296</v>
      </c>
      <c r="D836" s="18">
        <f>'All Trades'!O836</f>
        <v>-1282.4000000000001</v>
      </c>
      <c r="E836" s="18">
        <f t="shared" si="74"/>
        <v>41910.159999999989</v>
      </c>
      <c r="F836" s="18">
        <f t="shared" si="75"/>
        <v>43192.55999999999</v>
      </c>
      <c r="G836" s="18">
        <f t="shared" si="72"/>
        <v>1282.4000000000015</v>
      </c>
      <c r="H836" s="18">
        <f t="shared" si="76"/>
        <v>-44.840000000000146</v>
      </c>
      <c r="I836" s="18">
        <f t="shared" si="77"/>
        <v>1237.56</v>
      </c>
      <c r="J836" s="18">
        <f t="shared" si="73"/>
        <v>1282.4000000000001</v>
      </c>
      <c r="K836" s="18">
        <f>MAX(K835,'All Trades'!S835)</f>
        <v>207622.91999999949</v>
      </c>
      <c r="L836" s="18">
        <f>'All Trades'!S835</f>
        <v>207622.91999999949</v>
      </c>
      <c r="M836" s="18">
        <f>MAX(0,K836-(L836+'All Trades'!Q836))</f>
        <v>1276.2000000000116</v>
      </c>
    </row>
    <row r="837" spans="1:13" x14ac:dyDescent="0.25">
      <c r="A837" s="11">
        <f>'All Trades'!A837</f>
        <v>831</v>
      </c>
      <c r="B837" s="29">
        <f>YEAR('All Trades'!B837)</f>
        <v>2026</v>
      </c>
      <c r="C837" s="24">
        <f>DATE(YEAR('All Trades'!B837),MONTH('All Trades'!B837),1)</f>
        <v>46296</v>
      </c>
      <c r="D837" s="18">
        <f>'All Trades'!O837</f>
        <v>310.52</v>
      </c>
      <c r="E837" s="18">
        <f t="shared" si="74"/>
        <v>42220.679999999986</v>
      </c>
      <c r="F837" s="18">
        <f t="shared" si="75"/>
        <v>43192.55999999999</v>
      </c>
      <c r="G837" s="18">
        <f t="shared" si="72"/>
        <v>971.88000000000466</v>
      </c>
      <c r="H837" s="18">
        <f t="shared" si="76"/>
        <v>265.67999999999984</v>
      </c>
      <c r="I837" s="18">
        <f t="shared" si="77"/>
        <v>1237.56</v>
      </c>
      <c r="J837" s="18">
        <f t="shared" si="73"/>
        <v>971.88000000000011</v>
      </c>
      <c r="K837" s="18">
        <f>MAX(K836,'All Trades'!S836)</f>
        <v>207622.91999999949</v>
      </c>
      <c r="L837" s="18">
        <f>'All Trades'!S836</f>
        <v>206340.51999999949</v>
      </c>
      <c r="M837" s="18">
        <f>MAX(0,K837-(L837+'All Trades'!Q837))</f>
        <v>1518.6399999999849</v>
      </c>
    </row>
    <row r="838" spans="1:13" x14ac:dyDescent="0.25">
      <c r="A838" s="11">
        <f>'All Trades'!A838</f>
        <v>832</v>
      </c>
      <c r="B838" s="29">
        <f>YEAR('All Trades'!B838)</f>
        <v>2026</v>
      </c>
      <c r="C838" s="24">
        <f>DATE(YEAR('All Trades'!B838),MONTH('All Trades'!B838),1)</f>
        <v>46296</v>
      </c>
      <c r="D838" s="18">
        <f>'All Trades'!O838</f>
        <v>-1135.44</v>
      </c>
      <c r="E838" s="18">
        <f t="shared" si="74"/>
        <v>41085.239999999983</v>
      </c>
      <c r="F838" s="18">
        <f t="shared" si="75"/>
        <v>43192.55999999999</v>
      </c>
      <c r="G838" s="18">
        <f t="shared" si="72"/>
        <v>2107.320000000007</v>
      </c>
      <c r="H838" s="18">
        <f t="shared" si="76"/>
        <v>-869.76000000000022</v>
      </c>
      <c r="I838" s="18">
        <f t="shared" si="77"/>
        <v>1237.56</v>
      </c>
      <c r="J838" s="18">
        <f t="shared" si="73"/>
        <v>2107.3200000000002</v>
      </c>
      <c r="K838" s="18">
        <f>MAX(K837,'All Trades'!S837)</f>
        <v>207622.91999999949</v>
      </c>
      <c r="L838" s="18">
        <f>'All Trades'!S837</f>
        <v>206651.03999999948</v>
      </c>
      <c r="M838" s="18">
        <f>MAX(0,K838-(L838+'All Trades'!Q838))</f>
        <v>2103.6000000000058</v>
      </c>
    </row>
    <row r="839" spans="1:13" x14ac:dyDescent="0.25">
      <c r="A839" s="11">
        <f>'All Trades'!A839</f>
        <v>833</v>
      </c>
      <c r="B839" s="29">
        <f>YEAR('All Trades'!B839)</f>
        <v>2026</v>
      </c>
      <c r="C839" s="24">
        <f>DATE(YEAR('All Trades'!B839),MONTH('All Trades'!B839),1)</f>
        <v>46296</v>
      </c>
      <c r="D839" s="18">
        <f>'All Trades'!O839</f>
        <v>289.52</v>
      </c>
      <c r="E839" s="18">
        <f t="shared" si="74"/>
        <v>41374.75999999998</v>
      </c>
      <c r="F839" s="18">
        <f t="shared" si="75"/>
        <v>43192.55999999999</v>
      </c>
      <c r="G839" s="18">
        <f t="shared" ref="G839:G902" si="78">F839-E839</f>
        <v>1817.8000000000102</v>
      </c>
      <c r="H839" s="18">
        <f t="shared" si="76"/>
        <v>-580.24000000000024</v>
      </c>
      <c r="I839" s="18">
        <f t="shared" si="77"/>
        <v>1237.56</v>
      </c>
      <c r="J839" s="18">
        <f t="shared" ref="J839:J902" si="79">I839-H839</f>
        <v>1817.8000000000002</v>
      </c>
      <c r="K839" s="18">
        <f>MAX(K838,'All Trades'!S838)</f>
        <v>207622.91999999949</v>
      </c>
      <c r="L839" s="18">
        <f>'All Trades'!S838</f>
        <v>205515.59999999948</v>
      </c>
      <c r="M839" s="18">
        <f>MAX(0,K839-(L839+'All Trades'!Q839))</f>
        <v>2174.5599999999977</v>
      </c>
    </row>
    <row r="840" spans="1:13" x14ac:dyDescent="0.25">
      <c r="A840" s="11">
        <f>'All Trades'!A840</f>
        <v>834</v>
      </c>
      <c r="B840" s="29">
        <f>YEAR('All Trades'!B840)</f>
        <v>2026</v>
      </c>
      <c r="C840" s="24">
        <f>DATE(YEAR('All Trades'!B840),MONTH('All Trades'!B840),1)</f>
        <v>46296</v>
      </c>
      <c r="D840" s="18">
        <f>'All Trades'!O840</f>
        <v>955.56</v>
      </c>
      <c r="E840" s="18">
        <f t="shared" ref="E840:E903" si="80">IF(B840&lt;&gt;B839,D840,E839+D840)</f>
        <v>42330.319999999978</v>
      </c>
      <c r="F840" s="18">
        <f t="shared" ref="F840:F903" si="81">IF(B840&lt;&gt;B839,MAX(0,E840),MAX(F839,E840))</f>
        <v>43192.55999999999</v>
      </c>
      <c r="G840" s="18">
        <f t="shared" si="78"/>
        <v>862.24000000001251</v>
      </c>
      <c r="H840" s="18">
        <f t="shared" si="76"/>
        <v>375.31999999999971</v>
      </c>
      <c r="I840" s="18">
        <f t="shared" ref="I840:I903" si="82">IF(C840&lt;&gt;C839,MAX(0,H840),MAX(I839,H840))</f>
        <v>1237.56</v>
      </c>
      <c r="J840" s="18">
        <f t="shared" si="79"/>
        <v>862.24000000000024</v>
      </c>
      <c r="K840" s="18">
        <f>MAX(K839,'All Trades'!S839)</f>
        <v>207622.91999999949</v>
      </c>
      <c r="L840" s="18">
        <f>'All Trades'!S839</f>
        <v>205805.11999999947</v>
      </c>
      <c r="M840" s="18">
        <f>MAX(0,K840-(L840+'All Trades'!Q840))</f>
        <v>2049.5200000000186</v>
      </c>
    </row>
    <row r="841" spans="1:13" x14ac:dyDescent="0.25">
      <c r="A841" s="11">
        <f>'All Trades'!A841</f>
        <v>835</v>
      </c>
      <c r="B841" s="29">
        <f>YEAR('All Trades'!B841)</f>
        <v>2026</v>
      </c>
      <c r="C841" s="24">
        <f>DATE(YEAR('All Trades'!B841),MONTH('All Trades'!B841),1)</f>
        <v>46296</v>
      </c>
      <c r="D841" s="18">
        <f>'All Trades'!O841</f>
        <v>-1297.44</v>
      </c>
      <c r="E841" s="18">
        <f t="shared" si="80"/>
        <v>41032.879999999976</v>
      </c>
      <c r="F841" s="18">
        <f t="shared" si="81"/>
        <v>43192.55999999999</v>
      </c>
      <c r="G841" s="18">
        <f t="shared" si="78"/>
        <v>2159.6800000000148</v>
      </c>
      <c r="H841" s="18">
        <f t="shared" si="76"/>
        <v>-922.12000000000035</v>
      </c>
      <c r="I841" s="18">
        <f t="shared" si="82"/>
        <v>1237.56</v>
      </c>
      <c r="J841" s="18">
        <f t="shared" si="79"/>
        <v>2159.6800000000003</v>
      </c>
      <c r="K841" s="18">
        <f>MAX(K840,'All Trades'!S840)</f>
        <v>207622.91999999949</v>
      </c>
      <c r="L841" s="18">
        <f>'All Trades'!S840</f>
        <v>206760.67999999947</v>
      </c>
      <c r="M841" s="18">
        <f>MAX(0,K841-(L841+'All Trades'!Q841))</f>
        <v>2155.960000000021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Annual</vt:lpstr>
      <vt:lpstr>Monthly</vt:lpstr>
      <vt:lpstr>All Trades</vt:lpstr>
      <vt:lpstr>News Days</vt:lpstr>
      <vt:lpstr>Rules</vt:lpstr>
      <vt:lpstr>Calc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ali shahzad</cp:lastModifiedBy>
  <cp:revision>0</cp:revision>
  <dcterms:created xsi:type="dcterms:W3CDTF">2026-10-29T01:46:18Z</dcterms:created>
  <dcterms:modified xsi:type="dcterms:W3CDTF">2026-10-29T02:33:01Z</dcterms:modified>
  <dc:language>en-US</dc:language>
</cp:coreProperties>
</file>