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07"/>
  <workbookPr showInkAnnotation="0" autoCompressPictures="0"/>
  <mc:AlternateContent xmlns:mc="http://schemas.openxmlformats.org/markup-compatibility/2006">
    <mc:Choice Requires="x15">
      <x15ac:absPath xmlns:x15ac="http://schemas.microsoft.com/office/spreadsheetml/2010/11/ac" url="/Users/nicolastoledogaspar/Desktop/"/>
    </mc:Choice>
  </mc:AlternateContent>
  <xr:revisionPtr revIDLastSave="0" documentId="13_ncr:1_{E25BE39A-2128-3241-8EBE-7CB9A47A81FA}" xr6:coauthVersionLast="47" xr6:coauthVersionMax="47" xr10:uidLastSave="{00000000-0000-0000-0000-000000000000}"/>
  <workbookProtection workbookAlgorithmName="SHA-512" workbookHashValue="6b8f3dkv6Z13dUGFGJAeZAGZeQEUaNPzxHij6Ctsn4yY+L68TMIQgwj6ZDUWPSrv7j3us0KTg/I0N5+98aLk4w==" workbookSaltValue="edH3tkyfGC9oHPEdex2+Vg==" workbookSpinCount="100000" lockStructure="1"/>
  <bookViews>
    <workbookView xWindow="0" yWindow="500" windowWidth="28800" windowHeight="16180" tabRatio="500" activeTab="2" xr2:uid="{00000000-000D-0000-FFFF-FFFF00000000}"/>
  </bookViews>
  <sheets>
    <sheet name="Aux" sheetId="3" state="hidden" r:id="rId1"/>
    <sheet name="Summary" sheetId="6" r:id="rId2"/>
    <sheet name="Resultado Final" sheetId="5" r:id="rId3"/>
    <sheet name="Financiamento Imobiliário" sheetId="2" state="hidden" r:id="rId4"/>
    <sheet name="Consórcio" sheetId="4" state="hidden" r:id="rId5"/>
    <sheet name="Simulação consorcio" sheetId="7" state="hidden" r:id="rId6"/>
  </sheets>
  <definedNames>
    <definedName name="_xlnm.Print_Area" localSheetId="0">Aux!$A$1:$F$55</definedName>
    <definedName name="_xlnm.Print_Area" localSheetId="4">Consórcio!$B$1:$L$1238</definedName>
    <definedName name="_xlnm.Print_Area" localSheetId="3">'Financiamento Imobiliário'!$B$1:$L$1239</definedName>
    <definedName name="_xlnm.Print_Area" localSheetId="2">'Resultado Final'!$B$1:$J$57</definedName>
    <definedName name="_xlnm.Print_Area" localSheetId="5">'Simulação consorcio'!$B$6:$E$38</definedName>
    <definedName name="_xlnm.Print_Area" localSheetId="1">Summary!$A$1:$F$38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V37" i="5" l="1"/>
  <c r="V33" i="5"/>
  <c r="V32" i="5"/>
  <c r="V38" i="5"/>
  <c r="U38" i="5"/>
  <c r="U37" i="5"/>
  <c r="U33" i="5"/>
  <c r="U32" i="5"/>
  <c r="C15" i="6"/>
  <c r="C19" i="7"/>
  <c r="H18" i="4" l="1"/>
  <c r="I17" i="4"/>
  <c r="D15" i="7"/>
  <c r="D14" i="7" s="1"/>
  <c r="D32" i="6"/>
  <c r="C32" i="6"/>
  <c r="D31" i="6"/>
  <c r="C31" i="6"/>
  <c r="D30" i="6"/>
  <c r="C30" i="6"/>
  <c r="C19" i="6"/>
  <c r="E27" i="2" s="1"/>
  <c r="C14" i="6"/>
  <c r="F13" i="6"/>
  <c r="C13" i="6"/>
  <c r="D12" i="7" s="1"/>
  <c r="D10" i="7" s="1"/>
  <c r="E25" i="4"/>
  <c r="C21" i="7"/>
  <c r="I21" i="5"/>
  <c r="G21" i="5"/>
  <c r="D21" i="5"/>
  <c r="E19" i="4"/>
  <c r="I18" i="4"/>
  <c r="E25" i="2"/>
  <c r="D25" i="7" l="1"/>
  <c r="D16" i="7"/>
  <c r="D17" i="7"/>
  <c r="J17" i="4" s="1"/>
  <c r="G19" i="5"/>
  <c r="E17" i="2"/>
  <c r="E17" i="4"/>
  <c r="B12" i="5"/>
  <c r="D19" i="5"/>
  <c r="D20" i="7"/>
  <c r="J16" i="4"/>
  <c r="D18" i="7"/>
  <c r="D19" i="7"/>
  <c r="D13" i="7"/>
  <c r="F15" i="6" l="1"/>
  <c r="G20" i="5"/>
  <c r="E21" i="2"/>
  <c r="F38" i="2" s="1"/>
  <c r="E21" i="4"/>
  <c r="D12" i="5"/>
  <c r="D20" i="5"/>
  <c r="D21" i="7"/>
  <c r="D26" i="7" s="1"/>
  <c r="E19" i="2" l="1"/>
  <c r="D23" i="7"/>
  <c r="D27" i="7"/>
  <c r="O19" i="4"/>
  <c r="O16" i="4"/>
  <c r="D28" i="7" l="1"/>
  <c r="J18" i="4" s="1"/>
  <c r="G33" i="4"/>
  <c r="I112" i="4" l="1"/>
  <c r="G37" i="4"/>
  <c r="E27" i="4"/>
  <c r="I49" i="4" s="1"/>
  <c r="I275" i="4" l="1"/>
  <c r="K18" i="2"/>
  <c r="I37" i="4"/>
  <c r="H37" i="4"/>
  <c r="J37" i="4" s="1"/>
  <c r="D33" i="6" s="1"/>
  <c r="G38" i="4"/>
  <c r="G22" i="5" l="1"/>
  <c r="G39" i="4"/>
  <c r="G40" i="4" s="1"/>
  <c r="H38" i="4"/>
  <c r="J38" i="4" s="1"/>
  <c r="I38" i="4"/>
  <c r="I39" i="4" l="1"/>
  <c r="H39" i="4"/>
  <c r="J39" i="4" s="1"/>
  <c r="H40" i="4"/>
  <c r="J40" i="4" s="1"/>
  <c r="I40" i="4"/>
  <c r="G41" i="4"/>
  <c r="I41" i="4" l="1"/>
  <c r="H41" i="4"/>
  <c r="J41" i="4" s="1"/>
  <c r="G42" i="4"/>
  <c r="H42" i="4" l="1"/>
  <c r="J42" i="4" s="1"/>
  <c r="I42" i="4"/>
  <c r="G43" i="4"/>
  <c r="I43" i="4" l="1"/>
  <c r="H43" i="4"/>
  <c r="J43" i="4" s="1"/>
  <c r="G44" i="4"/>
  <c r="I44" i="4" l="1"/>
  <c r="H44" i="4"/>
  <c r="J44" i="4" s="1"/>
  <c r="G45" i="4"/>
  <c r="I45" i="4" l="1"/>
  <c r="H45" i="4"/>
  <c r="J45" i="4" s="1"/>
  <c r="G46" i="4"/>
  <c r="H46" i="4" l="1"/>
  <c r="J46" i="4" s="1"/>
  <c r="I46" i="4"/>
  <c r="G47" i="4"/>
  <c r="I47" i="4" l="1"/>
  <c r="H47" i="4"/>
  <c r="J47" i="4" s="1"/>
  <c r="G48" i="4"/>
  <c r="E35" i="2"/>
  <c r="E39" i="2"/>
  <c r="E40" i="2" s="1"/>
  <c r="E41" i="2" s="1"/>
  <c r="E42" i="2" s="1"/>
  <c r="E43" i="2" s="1"/>
  <c r="E44" i="2" s="1"/>
  <c r="E45" i="2" s="1"/>
  <c r="E46" i="2" s="1"/>
  <c r="E47" i="2" s="1"/>
  <c r="E29" i="2"/>
  <c r="E23" i="2"/>
  <c r="I38" i="2" l="1"/>
  <c r="H39" i="2" s="1"/>
  <c r="I48" i="4"/>
  <c r="H48" i="4"/>
  <c r="G49" i="4"/>
  <c r="E48" i="2"/>
  <c r="J48" i="4" l="1"/>
  <c r="H49" i="4"/>
  <c r="G50" i="4"/>
  <c r="E49" i="2"/>
  <c r="J49" i="4" l="1"/>
  <c r="H50" i="4"/>
  <c r="I50" i="4"/>
  <c r="G51" i="4"/>
  <c r="E50" i="2"/>
  <c r="J50" i="4" l="1"/>
  <c r="I51" i="4"/>
  <c r="H51" i="4"/>
  <c r="G52" i="4"/>
  <c r="E51" i="2"/>
  <c r="J51" i="4" l="1"/>
  <c r="H52" i="4"/>
  <c r="I52" i="4"/>
  <c r="G53" i="4"/>
  <c r="E52" i="2"/>
  <c r="J52" i="4" l="1"/>
  <c r="H53" i="4"/>
  <c r="I53" i="4"/>
  <c r="G54" i="4"/>
  <c r="E53" i="2"/>
  <c r="J53" i="4" l="1"/>
  <c r="H54" i="4"/>
  <c r="I54" i="4"/>
  <c r="G55" i="4"/>
  <c r="E54" i="2"/>
  <c r="J54" i="4" l="1"/>
  <c r="I55" i="4"/>
  <c r="H55" i="4"/>
  <c r="G56" i="4"/>
  <c r="E55" i="2"/>
  <c r="J55" i="4" l="1"/>
  <c r="I56" i="4"/>
  <c r="H56" i="4"/>
  <c r="G57" i="4"/>
  <c r="E56" i="2"/>
  <c r="J56" i="4" l="1"/>
  <c r="I57" i="4"/>
  <c r="H57" i="4"/>
  <c r="G58" i="4"/>
  <c r="E57" i="2"/>
  <c r="J57" i="4" l="1"/>
  <c r="H58" i="4"/>
  <c r="I58" i="4"/>
  <c r="G59" i="4"/>
  <c r="E58" i="2"/>
  <c r="J58" i="4" l="1"/>
  <c r="I59" i="4"/>
  <c r="H59" i="4"/>
  <c r="G60" i="4"/>
  <c r="E59" i="2"/>
  <c r="J59" i="4" l="1"/>
  <c r="I60" i="4"/>
  <c r="H60" i="4"/>
  <c r="G61" i="4"/>
  <c r="E60" i="2"/>
  <c r="J60" i="4" l="1"/>
  <c r="I61" i="4"/>
  <c r="H61" i="4"/>
  <c r="G62" i="4"/>
  <c r="E61" i="2"/>
  <c r="J61" i="4" l="1"/>
  <c r="H62" i="4"/>
  <c r="I62" i="4"/>
  <c r="G63" i="4"/>
  <c r="E62" i="2"/>
  <c r="J62" i="4" l="1"/>
  <c r="I63" i="4"/>
  <c r="H63" i="4"/>
  <c r="G64" i="4"/>
  <c r="E63" i="2"/>
  <c r="J63" i="4" l="1"/>
  <c r="H64" i="4"/>
  <c r="I64" i="4"/>
  <c r="G65" i="4"/>
  <c r="E64" i="2"/>
  <c r="J64" i="4" l="1"/>
  <c r="I65" i="4"/>
  <c r="H65" i="4"/>
  <c r="G66" i="4"/>
  <c r="E65" i="2"/>
  <c r="J65" i="4" l="1"/>
  <c r="H66" i="4"/>
  <c r="I66" i="4"/>
  <c r="G67" i="4"/>
  <c r="E66" i="2"/>
  <c r="J66" i="4" l="1"/>
  <c r="I67" i="4"/>
  <c r="H67" i="4"/>
  <c r="G68" i="4"/>
  <c r="E67" i="2"/>
  <c r="J67" i="4" l="1"/>
  <c r="I68" i="4"/>
  <c r="H68" i="4"/>
  <c r="G69" i="4"/>
  <c r="E68" i="2"/>
  <c r="J68" i="4" l="1"/>
  <c r="I69" i="4"/>
  <c r="H69" i="4"/>
  <c r="G70" i="4"/>
  <c r="E69" i="2"/>
  <c r="J69" i="4" l="1"/>
  <c r="H70" i="4"/>
  <c r="I70" i="4"/>
  <c r="G71" i="4"/>
  <c r="E70" i="2"/>
  <c r="J70" i="4" l="1"/>
  <c r="I71" i="4"/>
  <c r="H71" i="4"/>
  <c r="G72" i="4"/>
  <c r="E71" i="2"/>
  <c r="J71" i="4" l="1"/>
  <c r="I72" i="4"/>
  <c r="H72" i="4"/>
  <c r="G73" i="4"/>
  <c r="E72" i="2"/>
  <c r="J72" i="4" l="1"/>
  <c r="I73" i="4"/>
  <c r="H73" i="4"/>
  <c r="G74" i="4"/>
  <c r="E73" i="2"/>
  <c r="J73" i="4" l="1"/>
  <c r="H74" i="4"/>
  <c r="I74" i="4"/>
  <c r="G75" i="4"/>
  <c r="E74" i="2"/>
  <c r="J74" i="4" l="1"/>
  <c r="I75" i="4"/>
  <c r="H75" i="4"/>
  <c r="G76" i="4"/>
  <c r="E75" i="2"/>
  <c r="J75" i="4" l="1"/>
  <c r="H76" i="4"/>
  <c r="I76" i="4"/>
  <c r="G77" i="4"/>
  <c r="E76" i="2"/>
  <c r="J76" i="4" l="1"/>
  <c r="I77" i="4"/>
  <c r="H77" i="4"/>
  <c r="G78" i="4"/>
  <c r="E77" i="2"/>
  <c r="J77" i="4" l="1"/>
  <c r="H78" i="4"/>
  <c r="I78" i="4"/>
  <c r="G79" i="4"/>
  <c r="E78" i="2"/>
  <c r="J78" i="4" l="1"/>
  <c r="I79" i="4"/>
  <c r="H79" i="4"/>
  <c r="G80" i="4"/>
  <c r="E79" i="2"/>
  <c r="J79" i="4" l="1"/>
  <c r="I80" i="4"/>
  <c r="H80" i="4"/>
  <c r="G81" i="4"/>
  <c r="E80" i="2"/>
  <c r="J80" i="4" l="1"/>
  <c r="I81" i="4"/>
  <c r="H81" i="4"/>
  <c r="G82" i="4"/>
  <c r="E81" i="2"/>
  <c r="J81" i="4" l="1"/>
  <c r="H82" i="4"/>
  <c r="I82" i="4"/>
  <c r="G83" i="4"/>
  <c r="E82" i="2"/>
  <c r="J82" i="4" l="1"/>
  <c r="I83" i="4"/>
  <c r="H83" i="4"/>
  <c r="G84" i="4"/>
  <c r="E83" i="2"/>
  <c r="J83" i="4" l="1"/>
  <c r="H84" i="4"/>
  <c r="I84" i="4"/>
  <c r="G85" i="4"/>
  <c r="E84" i="2"/>
  <c r="J84" i="4" l="1"/>
  <c r="H85" i="4"/>
  <c r="I85" i="4"/>
  <c r="G86" i="4"/>
  <c r="E85" i="2"/>
  <c r="J85" i="4" l="1"/>
  <c r="H86" i="4"/>
  <c r="I86" i="4"/>
  <c r="G87" i="4"/>
  <c r="E86" i="2"/>
  <c r="J86" i="4" l="1"/>
  <c r="I87" i="4"/>
  <c r="H87" i="4"/>
  <c r="G88" i="4"/>
  <c r="E87" i="2"/>
  <c r="J87" i="4" l="1"/>
  <c r="H88" i="4"/>
  <c r="I88" i="4"/>
  <c r="G89" i="4"/>
  <c r="E88" i="2"/>
  <c r="J88" i="4" l="1"/>
  <c r="I89" i="4"/>
  <c r="H89" i="4"/>
  <c r="G90" i="4"/>
  <c r="E89" i="2"/>
  <c r="J89" i="4" l="1"/>
  <c r="H90" i="4"/>
  <c r="I90" i="4"/>
  <c r="G91" i="4"/>
  <c r="E90" i="2"/>
  <c r="J90" i="4" l="1"/>
  <c r="I91" i="4"/>
  <c r="H91" i="4"/>
  <c r="G92" i="4"/>
  <c r="E91" i="2"/>
  <c r="J91" i="4" l="1"/>
  <c r="I92" i="4"/>
  <c r="H92" i="4"/>
  <c r="G93" i="4"/>
  <c r="E92" i="2"/>
  <c r="J92" i="4" l="1"/>
  <c r="I93" i="4"/>
  <c r="H93" i="4"/>
  <c r="G94" i="4"/>
  <c r="E93" i="2"/>
  <c r="J93" i="4" l="1"/>
  <c r="H94" i="4"/>
  <c r="I94" i="4"/>
  <c r="G95" i="4"/>
  <c r="E94" i="2"/>
  <c r="J94" i="4" l="1"/>
  <c r="H95" i="4"/>
  <c r="I95" i="4"/>
  <c r="G96" i="4"/>
  <c r="E95" i="2"/>
  <c r="J95" i="4" l="1"/>
  <c r="I96" i="4"/>
  <c r="H96" i="4"/>
  <c r="G97" i="4"/>
  <c r="E96" i="2"/>
  <c r="J96" i="4" l="1"/>
  <c r="I97" i="4"/>
  <c r="H97" i="4"/>
  <c r="G98" i="4"/>
  <c r="E97" i="2"/>
  <c r="J97" i="4" l="1"/>
  <c r="H98" i="4"/>
  <c r="I98" i="4"/>
  <c r="G99" i="4"/>
  <c r="E98" i="2"/>
  <c r="J98" i="4" l="1"/>
  <c r="I99" i="4"/>
  <c r="H99" i="4"/>
  <c r="G100" i="4"/>
  <c r="E99" i="2"/>
  <c r="J99" i="4" l="1"/>
  <c r="I100" i="4"/>
  <c r="H100" i="4"/>
  <c r="G101" i="4"/>
  <c r="E100" i="2"/>
  <c r="J100" i="4" l="1"/>
  <c r="I101" i="4"/>
  <c r="H101" i="4"/>
  <c r="G102" i="4"/>
  <c r="E101" i="2"/>
  <c r="J101" i="4" l="1"/>
  <c r="H102" i="4"/>
  <c r="I102" i="4"/>
  <c r="G103" i="4"/>
  <c r="E102" i="2"/>
  <c r="J102" i="4" l="1"/>
  <c r="I103" i="4"/>
  <c r="H103" i="4"/>
  <c r="G104" i="4"/>
  <c r="E103" i="2"/>
  <c r="J103" i="4" l="1"/>
  <c r="I104" i="4"/>
  <c r="H104" i="4"/>
  <c r="G105" i="4"/>
  <c r="E104" i="2"/>
  <c r="J104" i="4" l="1"/>
  <c r="I105" i="4"/>
  <c r="H105" i="4"/>
  <c r="G106" i="4"/>
  <c r="E105" i="2"/>
  <c r="J105" i="4" l="1"/>
  <c r="H106" i="4"/>
  <c r="I106" i="4"/>
  <c r="G107" i="4"/>
  <c r="E106" i="2"/>
  <c r="J106" i="4" l="1"/>
  <c r="I107" i="4"/>
  <c r="H107" i="4"/>
  <c r="G108" i="4"/>
  <c r="E107" i="2"/>
  <c r="J107" i="4" l="1"/>
  <c r="I108" i="4"/>
  <c r="H108" i="4"/>
  <c r="G109" i="4"/>
  <c r="E108" i="2"/>
  <c r="J108" i="4" l="1"/>
  <c r="I109" i="4"/>
  <c r="H109" i="4"/>
  <c r="G110" i="4"/>
  <c r="E109" i="2"/>
  <c r="J109" i="4" l="1"/>
  <c r="H110" i="4"/>
  <c r="I110" i="4"/>
  <c r="G111" i="4"/>
  <c r="E110" i="2"/>
  <c r="J110" i="4" l="1"/>
  <c r="H111" i="4"/>
  <c r="I111" i="4"/>
  <c r="G112" i="4"/>
  <c r="E111" i="2"/>
  <c r="J111" i="4" l="1"/>
  <c r="H112" i="4"/>
  <c r="G113" i="4"/>
  <c r="E112" i="2"/>
  <c r="J112" i="4" l="1"/>
  <c r="I113" i="4"/>
  <c r="H113" i="4"/>
  <c r="G114" i="4"/>
  <c r="E113" i="2"/>
  <c r="J113" i="4" l="1"/>
  <c r="H114" i="4"/>
  <c r="I114" i="4"/>
  <c r="G115" i="4"/>
  <c r="E114" i="2"/>
  <c r="J114" i="4" l="1"/>
  <c r="I115" i="4"/>
  <c r="H115" i="4"/>
  <c r="G116" i="4"/>
  <c r="E115" i="2"/>
  <c r="J115" i="4" l="1"/>
  <c r="I116" i="4"/>
  <c r="H116" i="4"/>
  <c r="G117" i="4"/>
  <c r="E116" i="2"/>
  <c r="J116" i="4" l="1"/>
  <c r="I117" i="4"/>
  <c r="H117" i="4"/>
  <c r="G118" i="4"/>
  <c r="E117" i="2"/>
  <c r="J117" i="4" l="1"/>
  <c r="H118" i="4"/>
  <c r="I118" i="4"/>
  <c r="G119" i="4"/>
  <c r="E118" i="2"/>
  <c r="J118" i="4" l="1"/>
  <c r="I119" i="4"/>
  <c r="H119" i="4"/>
  <c r="G120" i="4"/>
  <c r="E119" i="2"/>
  <c r="J119" i="4" l="1"/>
  <c r="H120" i="4"/>
  <c r="I120" i="4"/>
  <c r="G121" i="4"/>
  <c r="E120" i="2"/>
  <c r="J120" i="4" l="1"/>
  <c r="I121" i="4"/>
  <c r="H121" i="4"/>
  <c r="G122" i="4"/>
  <c r="E121" i="2"/>
  <c r="J121" i="4" l="1"/>
  <c r="H122" i="4"/>
  <c r="I122" i="4"/>
  <c r="G123" i="4"/>
  <c r="E122" i="2"/>
  <c r="J122" i="4" l="1"/>
  <c r="I123" i="4"/>
  <c r="H123" i="4"/>
  <c r="G124" i="4"/>
  <c r="E123" i="2"/>
  <c r="J123" i="4" l="1"/>
  <c r="H124" i="4"/>
  <c r="I124" i="4"/>
  <c r="G125" i="4"/>
  <c r="E124" i="2"/>
  <c r="J124" i="4" l="1"/>
  <c r="I125" i="4"/>
  <c r="H125" i="4"/>
  <c r="G126" i="4"/>
  <c r="E125" i="2"/>
  <c r="J125" i="4" l="1"/>
  <c r="H126" i="4"/>
  <c r="I126" i="4"/>
  <c r="G127" i="4"/>
  <c r="E126" i="2"/>
  <c r="J126" i="4" l="1"/>
  <c r="H127" i="4"/>
  <c r="I127" i="4"/>
  <c r="G128" i="4"/>
  <c r="E127" i="2"/>
  <c r="J127" i="4" l="1"/>
  <c r="I128" i="4"/>
  <c r="H128" i="4"/>
  <c r="G129" i="4"/>
  <c r="E128" i="2"/>
  <c r="J128" i="4" l="1"/>
  <c r="I129" i="4"/>
  <c r="H129" i="4"/>
  <c r="G130" i="4"/>
  <c r="E129" i="2"/>
  <c r="J129" i="4" l="1"/>
  <c r="H130" i="4"/>
  <c r="I130" i="4"/>
  <c r="G131" i="4"/>
  <c r="E130" i="2"/>
  <c r="J130" i="4" l="1"/>
  <c r="I131" i="4"/>
  <c r="H131" i="4"/>
  <c r="G132" i="4"/>
  <c r="E131" i="2"/>
  <c r="J131" i="4" l="1"/>
  <c r="I132" i="4"/>
  <c r="H132" i="4"/>
  <c r="G133" i="4"/>
  <c r="E132" i="2"/>
  <c r="J132" i="4" l="1"/>
  <c r="I133" i="4"/>
  <c r="H133" i="4"/>
  <c r="G134" i="4"/>
  <c r="E133" i="2"/>
  <c r="J133" i="4" l="1"/>
  <c r="H134" i="4"/>
  <c r="I134" i="4"/>
  <c r="G135" i="4"/>
  <c r="E134" i="2"/>
  <c r="J134" i="4" l="1"/>
  <c r="I135" i="4"/>
  <c r="H135" i="4"/>
  <c r="G136" i="4"/>
  <c r="E135" i="2"/>
  <c r="J135" i="4" l="1"/>
  <c r="I136" i="4"/>
  <c r="H136" i="4"/>
  <c r="G137" i="4"/>
  <c r="E136" i="2"/>
  <c r="J136" i="4" l="1"/>
  <c r="I137" i="4"/>
  <c r="H137" i="4"/>
  <c r="G138" i="4"/>
  <c r="E137" i="2"/>
  <c r="J137" i="4" l="1"/>
  <c r="H138" i="4"/>
  <c r="I138" i="4"/>
  <c r="G139" i="4"/>
  <c r="E138" i="2"/>
  <c r="J138" i="4" l="1"/>
  <c r="I139" i="4"/>
  <c r="H139" i="4"/>
  <c r="G140" i="4"/>
  <c r="E139" i="2"/>
  <c r="J139" i="4" l="1"/>
  <c r="I140" i="4"/>
  <c r="H140" i="4"/>
  <c r="G141" i="4"/>
  <c r="E140" i="2"/>
  <c r="J140" i="4" l="1"/>
  <c r="I141" i="4"/>
  <c r="H141" i="4"/>
  <c r="G142" i="4"/>
  <c r="E141" i="2"/>
  <c r="J141" i="4" l="1"/>
  <c r="H142" i="4"/>
  <c r="I142" i="4"/>
  <c r="G143" i="4"/>
  <c r="E142" i="2"/>
  <c r="J142" i="4" l="1"/>
  <c r="I143" i="4"/>
  <c r="H143" i="4"/>
  <c r="G144" i="4"/>
  <c r="E143" i="2"/>
  <c r="J143" i="4" l="1"/>
  <c r="I144" i="4"/>
  <c r="H144" i="4"/>
  <c r="G145" i="4"/>
  <c r="E144" i="2"/>
  <c r="J144" i="4" l="1"/>
  <c r="I145" i="4"/>
  <c r="H145" i="4"/>
  <c r="G146" i="4"/>
  <c r="E145" i="2"/>
  <c r="J145" i="4" l="1"/>
  <c r="H146" i="4"/>
  <c r="I146" i="4"/>
  <c r="G147" i="4"/>
  <c r="E146" i="2"/>
  <c r="J146" i="4" l="1"/>
  <c r="H147" i="4"/>
  <c r="I147" i="4"/>
  <c r="G148" i="4"/>
  <c r="E147" i="2"/>
  <c r="J147" i="4" l="1"/>
  <c r="H148" i="4"/>
  <c r="I148" i="4"/>
  <c r="G149" i="4"/>
  <c r="E148" i="2"/>
  <c r="J148" i="4" l="1"/>
  <c r="I149" i="4"/>
  <c r="H149" i="4"/>
  <c r="G150" i="4"/>
  <c r="E149" i="2"/>
  <c r="J149" i="4" l="1"/>
  <c r="H150" i="4"/>
  <c r="I150" i="4"/>
  <c r="G151" i="4"/>
  <c r="E150" i="2"/>
  <c r="J150" i="4" l="1"/>
  <c r="I151" i="4"/>
  <c r="H151" i="4"/>
  <c r="G152" i="4"/>
  <c r="E151" i="2"/>
  <c r="J151" i="4" l="1"/>
  <c r="H152" i="4"/>
  <c r="I152" i="4"/>
  <c r="G153" i="4"/>
  <c r="E152" i="2"/>
  <c r="J152" i="4" l="1"/>
  <c r="I153" i="4"/>
  <c r="H153" i="4"/>
  <c r="G154" i="4"/>
  <c r="E153" i="2"/>
  <c r="J153" i="4" l="1"/>
  <c r="H154" i="4"/>
  <c r="I154" i="4"/>
  <c r="G155" i="4"/>
  <c r="E154" i="2"/>
  <c r="J154" i="4" l="1"/>
  <c r="I155" i="4"/>
  <c r="H155" i="4"/>
  <c r="G156" i="4"/>
  <c r="E155" i="2"/>
  <c r="J155" i="4" l="1"/>
  <c r="I156" i="4"/>
  <c r="H156" i="4"/>
  <c r="G157" i="4"/>
  <c r="E156" i="2"/>
  <c r="J156" i="4" l="1"/>
  <c r="I157" i="4"/>
  <c r="H157" i="4"/>
  <c r="G158" i="4"/>
  <c r="E157" i="2"/>
  <c r="J157" i="4" l="1"/>
  <c r="H158" i="4"/>
  <c r="I158" i="4"/>
  <c r="G159" i="4"/>
  <c r="E158" i="2"/>
  <c r="J158" i="4" l="1"/>
  <c r="H159" i="4"/>
  <c r="I159" i="4"/>
  <c r="G160" i="4"/>
  <c r="E159" i="2"/>
  <c r="J159" i="4" l="1"/>
  <c r="I160" i="4"/>
  <c r="H160" i="4"/>
  <c r="G161" i="4"/>
  <c r="E160" i="2"/>
  <c r="J160" i="4" l="1"/>
  <c r="I161" i="4"/>
  <c r="H161" i="4"/>
  <c r="G162" i="4"/>
  <c r="E161" i="2"/>
  <c r="J161" i="4" l="1"/>
  <c r="H162" i="4"/>
  <c r="I162" i="4"/>
  <c r="G163" i="4"/>
  <c r="E162" i="2"/>
  <c r="J162" i="4" l="1"/>
  <c r="I163" i="4"/>
  <c r="H163" i="4"/>
  <c r="G164" i="4"/>
  <c r="E163" i="2"/>
  <c r="J163" i="4" l="1"/>
  <c r="I164" i="4"/>
  <c r="H164" i="4"/>
  <c r="G165" i="4"/>
  <c r="E164" i="2"/>
  <c r="J164" i="4" l="1"/>
  <c r="I165" i="4"/>
  <c r="H165" i="4"/>
  <c r="G166" i="4"/>
  <c r="E165" i="2"/>
  <c r="J165" i="4" l="1"/>
  <c r="H166" i="4"/>
  <c r="I166" i="4"/>
  <c r="G167" i="4"/>
  <c r="E166" i="2"/>
  <c r="J166" i="4" l="1"/>
  <c r="I167" i="4"/>
  <c r="H167" i="4"/>
  <c r="G168" i="4"/>
  <c r="E167" i="2"/>
  <c r="J167" i="4" l="1"/>
  <c r="I168" i="4"/>
  <c r="H168" i="4"/>
  <c r="G169" i="4"/>
  <c r="E168" i="2"/>
  <c r="J168" i="4" l="1"/>
  <c r="I169" i="4"/>
  <c r="H169" i="4"/>
  <c r="G170" i="4"/>
  <c r="E169" i="2"/>
  <c r="J169" i="4" l="1"/>
  <c r="H170" i="4"/>
  <c r="I170" i="4"/>
  <c r="G171" i="4"/>
  <c r="E170" i="2"/>
  <c r="J170" i="4" l="1"/>
  <c r="I171" i="4"/>
  <c r="H171" i="4"/>
  <c r="G172" i="4"/>
  <c r="E171" i="2"/>
  <c r="J171" i="4" l="1"/>
  <c r="H172" i="4"/>
  <c r="I172" i="4"/>
  <c r="G173" i="4"/>
  <c r="E172" i="2"/>
  <c r="J172" i="4" l="1"/>
  <c r="I173" i="4"/>
  <c r="H173" i="4"/>
  <c r="G174" i="4"/>
  <c r="E173" i="2"/>
  <c r="J173" i="4" l="1"/>
  <c r="H174" i="4"/>
  <c r="I174" i="4"/>
  <c r="G175" i="4"/>
  <c r="E174" i="2"/>
  <c r="J174" i="4" l="1"/>
  <c r="I175" i="4"/>
  <c r="H175" i="4"/>
  <c r="G176" i="4"/>
  <c r="E175" i="2"/>
  <c r="J175" i="4" l="1"/>
  <c r="I176" i="4"/>
  <c r="H176" i="4"/>
  <c r="G177" i="4"/>
  <c r="E176" i="2"/>
  <c r="J176" i="4" l="1"/>
  <c r="I177" i="4"/>
  <c r="H177" i="4"/>
  <c r="G178" i="4"/>
  <c r="E177" i="2"/>
  <c r="J177" i="4" l="1"/>
  <c r="I178" i="4"/>
  <c r="H178" i="4"/>
  <c r="G179" i="4"/>
  <c r="E178" i="2"/>
  <c r="J178" i="4" l="1"/>
  <c r="H179" i="4"/>
  <c r="I179" i="4"/>
  <c r="G180" i="4"/>
  <c r="E179" i="2"/>
  <c r="J179" i="4" l="1"/>
  <c r="I180" i="4"/>
  <c r="H180" i="4"/>
  <c r="G181" i="4"/>
  <c r="E180" i="2"/>
  <c r="J180" i="4" l="1"/>
  <c r="H181" i="4"/>
  <c r="I181" i="4"/>
  <c r="G182" i="4"/>
  <c r="E181" i="2"/>
  <c r="J181" i="4" l="1"/>
  <c r="I182" i="4"/>
  <c r="H182" i="4"/>
  <c r="G183" i="4"/>
  <c r="E182" i="2"/>
  <c r="J182" i="4" l="1"/>
  <c r="H183" i="4"/>
  <c r="I183" i="4"/>
  <c r="G184" i="4"/>
  <c r="E183" i="2"/>
  <c r="J183" i="4" l="1"/>
  <c r="I184" i="4"/>
  <c r="H184" i="4"/>
  <c r="G185" i="4"/>
  <c r="E184" i="2"/>
  <c r="J184" i="4" l="1"/>
  <c r="I185" i="4"/>
  <c r="H185" i="4"/>
  <c r="G186" i="4"/>
  <c r="E185" i="2"/>
  <c r="J185" i="4" l="1"/>
  <c r="I186" i="4"/>
  <c r="H186" i="4"/>
  <c r="G187" i="4"/>
  <c r="E186" i="2"/>
  <c r="J186" i="4" l="1"/>
  <c r="I187" i="4"/>
  <c r="H187" i="4"/>
  <c r="G188" i="4"/>
  <c r="E187" i="2"/>
  <c r="J187" i="4" l="1"/>
  <c r="I188" i="4"/>
  <c r="H188" i="4"/>
  <c r="G189" i="4"/>
  <c r="E188" i="2"/>
  <c r="J188" i="4" l="1"/>
  <c r="H189" i="4"/>
  <c r="I189" i="4"/>
  <c r="G190" i="4"/>
  <c r="E189" i="2"/>
  <c r="J189" i="4" l="1"/>
  <c r="I190" i="4"/>
  <c r="H190" i="4"/>
  <c r="G191" i="4"/>
  <c r="E190" i="2"/>
  <c r="J190" i="4" l="1"/>
  <c r="I191" i="4"/>
  <c r="H191" i="4"/>
  <c r="G192" i="4"/>
  <c r="E191" i="2"/>
  <c r="J191" i="4" l="1"/>
  <c r="I192" i="4"/>
  <c r="H192" i="4"/>
  <c r="G193" i="4"/>
  <c r="E192" i="2"/>
  <c r="J192" i="4" l="1"/>
  <c r="I193" i="4"/>
  <c r="H193" i="4"/>
  <c r="G194" i="4"/>
  <c r="E193" i="2"/>
  <c r="J193" i="4" l="1"/>
  <c r="I194" i="4"/>
  <c r="H194" i="4"/>
  <c r="G195" i="4"/>
  <c r="E194" i="2"/>
  <c r="J194" i="4" l="1"/>
  <c r="I195" i="4"/>
  <c r="H195" i="4"/>
  <c r="G196" i="4"/>
  <c r="E195" i="2"/>
  <c r="J195" i="4" l="1"/>
  <c r="I196" i="4"/>
  <c r="H196" i="4"/>
  <c r="G197" i="4"/>
  <c r="E196" i="2"/>
  <c r="J196" i="4" l="1"/>
  <c r="H197" i="4"/>
  <c r="I197" i="4"/>
  <c r="G198" i="4"/>
  <c r="E197" i="2"/>
  <c r="J197" i="4" l="1"/>
  <c r="H198" i="4"/>
  <c r="I198" i="4"/>
  <c r="G199" i="4"/>
  <c r="E198" i="2"/>
  <c r="J198" i="4" l="1"/>
  <c r="I199" i="4"/>
  <c r="H199" i="4"/>
  <c r="G200" i="4"/>
  <c r="E199" i="2"/>
  <c r="J199" i="4" l="1"/>
  <c r="I200" i="4"/>
  <c r="H200" i="4"/>
  <c r="G201" i="4"/>
  <c r="E200" i="2"/>
  <c r="J200" i="4" l="1"/>
  <c r="I201" i="4"/>
  <c r="H201" i="4"/>
  <c r="G202" i="4"/>
  <c r="E201" i="2"/>
  <c r="J201" i="4" l="1"/>
  <c r="H202" i="4"/>
  <c r="I202" i="4"/>
  <c r="G203" i="4"/>
  <c r="E202" i="2"/>
  <c r="J202" i="4" l="1"/>
  <c r="I203" i="4"/>
  <c r="H203" i="4"/>
  <c r="G204" i="4"/>
  <c r="E203" i="2"/>
  <c r="J203" i="4" l="1"/>
  <c r="I204" i="4"/>
  <c r="H204" i="4"/>
  <c r="G205" i="4"/>
  <c r="E204" i="2"/>
  <c r="J204" i="4" l="1"/>
  <c r="I205" i="4"/>
  <c r="H205" i="4"/>
  <c r="G206" i="4"/>
  <c r="E205" i="2"/>
  <c r="J205" i="4" l="1"/>
  <c r="H206" i="4"/>
  <c r="I206" i="4"/>
  <c r="G207" i="4"/>
  <c r="E206" i="2"/>
  <c r="J206" i="4" l="1"/>
  <c r="I207" i="4"/>
  <c r="H207" i="4"/>
  <c r="G208" i="4"/>
  <c r="E207" i="2"/>
  <c r="J207" i="4" l="1"/>
  <c r="I208" i="4"/>
  <c r="H208" i="4"/>
  <c r="G209" i="4"/>
  <c r="E208" i="2"/>
  <c r="J208" i="4" l="1"/>
  <c r="I209" i="4"/>
  <c r="H209" i="4"/>
  <c r="G210" i="4"/>
  <c r="E209" i="2"/>
  <c r="J209" i="4" l="1"/>
  <c r="I210" i="4"/>
  <c r="H210" i="4"/>
  <c r="G211" i="4"/>
  <c r="E210" i="2"/>
  <c r="J210" i="4" l="1"/>
  <c r="H211" i="4"/>
  <c r="I211" i="4"/>
  <c r="G212" i="4"/>
  <c r="E211" i="2"/>
  <c r="J211" i="4" l="1"/>
  <c r="I212" i="4"/>
  <c r="H212" i="4"/>
  <c r="G213" i="4"/>
  <c r="E212" i="2"/>
  <c r="J212" i="4" l="1"/>
  <c r="I213" i="4"/>
  <c r="H213" i="4"/>
  <c r="G214" i="4"/>
  <c r="E213" i="2"/>
  <c r="J213" i="4" l="1"/>
  <c r="I214" i="4"/>
  <c r="H214" i="4"/>
  <c r="G215" i="4"/>
  <c r="E214" i="2"/>
  <c r="J214" i="4" l="1"/>
  <c r="H215" i="4"/>
  <c r="I215" i="4"/>
  <c r="G216" i="4"/>
  <c r="E215" i="2"/>
  <c r="J215" i="4" l="1"/>
  <c r="I216" i="4"/>
  <c r="H216" i="4"/>
  <c r="G217" i="4"/>
  <c r="E216" i="2"/>
  <c r="J216" i="4" l="1"/>
  <c r="I217" i="4"/>
  <c r="H217" i="4"/>
  <c r="G218" i="4"/>
  <c r="E217" i="2"/>
  <c r="J217" i="4" l="1"/>
  <c r="I218" i="4"/>
  <c r="H218" i="4"/>
  <c r="G219" i="4"/>
  <c r="E218" i="2"/>
  <c r="J218" i="4" l="1"/>
  <c r="H219" i="4"/>
  <c r="I219" i="4"/>
  <c r="G220" i="4"/>
  <c r="E219" i="2"/>
  <c r="J219" i="4" l="1"/>
  <c r="H220" i="4"/>
  <c r="I220" i="4"/>
  <c r="G221" i="4"/>
  <c r="E220" i="2"/>
  <c r="J220" i="4" l="1"/>
  <c r="I221" i="4"/>
  <c r="H221" i="4"/>
  <c r="G222" i="4"/>
  <c r="E221" i="2"/>
  <c r="J221" i="4" l="1"/>
  <c r="I222" i="4"/>
  <c r="H222" i="4"/>
  <c r="G223" i="4"/>
  <c r="E222" i="2"/>
  <c r="J222" i="4" l="1"/>
  <c r="I223" i="4"/>
  <c r="H223" i="4"/>
  <c r="G224" i="4"/>
  <c r="E223" i="2"/>
  <c r="J223" i="4" l="1"/>
  <c r="I224" i="4"/>
  <c r="H224" i="4"/>
  <c r="G225" i="4"/>
  <c r="E224" i="2"/>
  <c r="J224" i="4" l="1"/>
  <c r="I225" i="4"/>
  <c r="H225" i="4"/>
  <c r="G226" i="4"/>
  <c r="E225" i="2"/>
  <c r="J225" i="4" l="1"/>
  <c r="I226" i="4"/>
  <c r="H226" i="4"/>
  <c r="G227" i="4"/>
  <c r="E226" i="2"/>
  <c r="J226" i="4" l="1"/>
  <c r="H227" i="4"/>
  <c r="I227" i="4"/>
  <c r="G228" i="4"/>
  <c r="E227" i="2"/>
  <c r="J227" i="4" l="1"/>
  <c r="I228" i="4"/>
  <c r="H228" i="4"/>
  <c r="G229" i="4"/>
  <c r="E228" i="2"/>
  <c r="J228" i="4" l="1"/>
  <c r="I229" i="4"/>
  <c r="H229" i="4"/>
  <c r="G230" i="4"/>
  <c r="E229" i="2"/>
  <c r="J229" i="4" l="1"/>
  <c r="I230" i="4"/>
  <c r="H230" i="4"/>
  <c r="G231" i="4"/>
  <c r="E230" i="2"/>
  <c r="J230" i="4" l="1"/>
  <c r="I231" i="4"/>
  <c r="H231" i="4"/>
  <c r="G232" i="4"/>
  <c r="E231" i="2"/>
  <c r="J231" i="4" l="1"/>
  <c r="I232" i="4"/>
  <c r="H232" i="4"/>
  <c r="G233" i="4"/>
  <c r="E232" i="2"/>
  <c r="J232" i="4" l="1"/>
  <c r="I233" i="4"/>
  <c r="H233" i="4"/>
  <c r="G234" i="4"/>
  <c r="E233" i="2"/>
  <c r="J233" i="4" l="1"/>
  <c r="I234" i="4"/>
  <c r="H234" i="4"/>
  <c r="G235" i="4"/>
  <c r="E234" i="2"/>
  <c r="J234" i="4" l="1"/>
  <c r="H235" i="4"/>
  <c r="I235" i="4"/>
  <c r="G236" i="4"/>
  <c r="E235" i="2"/>
  <c r="J235" i="4" l="1"/>
  <c r="I236" i="4"/>
  <c r="H236" i="4"/>
  <c r="G237" i="4"/>
  <c r="E236" i="2"/>
  <c r="J236" i="4" l="1"/>
  <c r="I237" i="4"/>
  <c r="H237" i="4"/>
  <c r="G238" i="4"/>
  <c r="E237" i="2"/>
  <c r="J237" i="4" l="1"/>
  <c r="H238" i="4"/>
  <c r="I238" i="4"/>
  <c r="G239" i="4"/>
  <c r="E238" i="2"/>
  <c r="J238" i="4" l="1"/>
  <c r="I239" i="4"/>
  <c r="H239" i="4"/>
  <c r="G240" i="4"/>
  <c r="E239" i="2"/>
  <c r="J239" i="4" l="1"/>
  <c r="I240" i="4"/>
  <c r="H240" i="4"/>
  <c r="G241" i="4"/>
  <c r="E240" i="2"/>
  <c r="J240" i="4" l="1"/>
  <c r="I241" i="4"/>
  <c r="H241" i="4"/>
  <c r="G242" i="4"/>
  <c r="E241" i="2"/>
  <c r="J241" i="4" l="1"/>
  <c r="I242" i="4"/>
  <c r="H242" i="4"/>
  <c r="G243" i="4"/>
  <c r="E242" i="2"/>
  <c r="J242" i="4" l="1"/>
  <c r="H243" i="4"/>
  <c r="I243" i="4"/>
  <c r="G244" i="4"/>
  <c r="E243" i="2"/>
  <c r="J243" i="4" l="1"/>
  <c r="I244" i="4"/>
  <c r="H244" i="4"/>
  <c r="G245" i="4"/>
  <c r="E244" i="2"/>
  <c r="J244" i="4" l="1"/>
  <c r="I245" i="4"/>
  <c r="H245" i="4"/>
  <c r="G246" i="4"/>
  <c r="E245" i="2"/>
  <c r="J245" i="4" l="1"/>
  <c r="H246" i="4"/>
  <c r="I246" i="4"/>
  <c r="G247" i="4"/>
  <c r="E246" i="2"/>
  <c r="J246" i="4" l="1"/>
  <c r="I247" i="4"/>
  <c r="H247" i="4"/>
  <c r="G248" i="4"/>
  <c r="E247" i="2"/>
  <c r="J247" i="4" l="1"/>
  <c r="I248" i="4"/>
  <c r="H248" i="4"/>
  <c r="G249" i="4"/>
  <c r="E248" i="2"/>
  <c r="J248" i="4" l="1"/>
  <c r="H249" i="4"/>
  <c r="I249" i="4"/>
  <c r="G250" i="4"/>
  <c r="E249" i="2"/>
  <c r="J249" i="4" l="1"/>
  <c r="I250" i="4"/>
  <c r="H250" i="4"/>
  <c r="G251" i="4"/>
  <c r="E250" i="2"/>
  <c r="J250" i="4" l="1"/>
  <c r="H251" i="4"/>
  <c r="I251" i="4"/>
  <c r="G252" i="4"/>
  <c r="E251" i="2"/>
  <c r="J251" i="4" l="1"/>
  <c r="H252" i="4"/>
  <c r="I252" i="4"/>
  <c r="G253" i="4"/>
  <c r="E252" i="2"/>
  <c r="J252" i="4" l="1"/>
  <c r="I253" i="4"/>
  <c r="H253" i="4"/>
  <c r="G254" i="4"/>
  <c r="E253" i="2"/>
  <c r="J253" i="4" l="1"/>
  <c r="I254" i="4"/>
  <c r="H254" i="4"/>
  <c r="G255" i="4"/>
  <c r="E254" i="2"/>
  <c r="J254" i="4" l="1"/>
  <c r="H255" i="4"/>
  <c r="I255" i="4"/>
  <c r="G256" i="4"/>
  <c r="E255" i="2"/>
  <c r="J255" i="4" l="1"/>
  <c r="I256" i="4"/>
  <c r="H256" i="4"/>
  <c r="G257" i="4"/>
  <c r="E256" i="2"/>
  <c r="J256" i="4" l="1"/>
  <c r="I257" i="4"/>
  <c r="H257" i="4"/>
  <c r="G258" i="4"/>
  <c r="E257" i="2"/>
  <c r="J257" i="4" l="1"/>
  <c r="H258" i="4"/>
  <c r="I258" i="4"/>
  <c r="G259" i="4"/>
  <c r="E258" i="2"/>
  <c r="J258" i="4" l="1"/>
  <c r="H259" i="4"/>
  <c r="I259" i="4"/>
  <c r="G260" i="4"/>
  <c r="E259" i="2"/>
  <c r="J259" i="4" l="1"/>
  <c r="I260" i="4"/>
  <c r="H260" i="4"/>
  <c r="G261" i="4"/>
  <c r="E260" i="2"/>
  <c r="J260" i="4" l="1"/>
  <c r="H261" i="4"/>
  <c r="I261" i="4"/>
  <c r="G262" i="4"/>
  <c r="E261" i="2"/>
  <c r="J261" i="4" l="1"/>
  <c r="I262" i="4"/>
  <c r="H262" i="4"/>
  <c r="G263" i="4"/>
  <c r="E262" i="2"/>
  <c r="J262" i="4" l="1"/>
  <c r="I263" i="4"/>
  <c r="H263" i="4"/>
  <c r="G264" i="4"/>
  <c r="E263" i="2"/>
  <c r="J263" i="4" l="1"/>
  <c r="I264" i="4"/>
  <c r="H264" i="4"/>
  <c r="G265" i="4"/>
  <c r="E264" i="2"/>
  <c r="J264" i="4" l="1"/>
  <c r="H265" i="4"/>
  <c r="I265" i="4"/>
  <c r="G266" i="4"/>
  <c r="E265" i="2"/>
  <c r="J265" i="4" l="1"/>
  <c r="I266" i="4"/>
  <c r="H266" i="4"/>
  <c r="G267" i="4"/>
  <c r="E266" i="2"/>
  <c r="J266" i="4" l="1"/>
  <c r="H267" i="4"/>
  <c r="I267" i="4"/>
  <c r="G268" i="4"/>
  <c r="E267" i="2"/>
  <c r="J267" i="4" l="1"/>
  <c r="I268" i="4"/>
  <c r="H268" i="4"/>
  <c r="G269" i="4"/>
  <c r="E268" i="2"/>
  <c r="J268" i="4" l="1"/>
  <c r="I269" i="4"/>
  <c r="H269" i="4"/>
  <c r="G270" i="4"/>
  <c r="E269" i="2"/>
  <c r="J269" i="4" l="1"/>
  <c r="I270" i="4"/>
  <c r="H270" i="4"/>
  <c r="G271" i="4"/>
  <c r="E270" i="2"/>
  <c r="J270" i="4" l="1"/>
  <c r="I271" i="4"/>
  <c r="H271" i="4"/>
  <c r="G272" i="4"/>
  <c r="E271" i="2"/>
  <c r="J271" i="4" l="1"/>
  <c r="I272" i="4"/>
  <c r="H272" i="4"/>
  <c r="G273" i="4"/>
  <c r="E272" i="2"/>
  <c r="J272" i="4" l="1"/>
  <c r="I273" i="4"/>
  <c r="H273" i="4"/>
  <c r="G274" i="4"/>
  <c r="E273" i="2"/>
  <c r="J273" i="4" l="1"/>
  <c r="H274" i="4"/>
  <c r="I274" i="4"/>
  <c r="G275" i="4"/>
  <c r="E274" i="2"/>
  <c r="J274" i="4" l="1"/>
  <c r="H275" i="4"/>
  <c r="G276" i="4"/>
  <c r="E275" i="2"/>
  <c r="J275" i="4" l="1"/>
  <c r="I276" i="4"/>
  <c r="H276" i="4"/>
  <c r="G277" i="4"/>
  <c r="J277" i="4" s="1"/>
  <c r="E276" i="2"/>
  <c r="J276" i="4" l="1"/>
  <c r="H277" i="4"/>
  <c r="I277" i="4"/>
  <c r="G278" i="4"/>
  <c r="J278" i="4" s="1"/>
  <c r="E277" i="2"/>
  <c r="I278" i="4" l="1"/>
  <c r="H278" i="4"/>
  <c r="G279" i="4"/>
  <c r="J279" i="4" s="1"/>
  <c r="E278" i="2"/>
  <c r="I279" i="4" l="1"/>
  <c r="H279" i="4"/>
  <c r="G280" i="4"/>
  <c r="J280" i="4" s="1"/>
  <c r="E279" i="2"/>
  <c r="I280" i="4" l="1"/>
  <c r="H280" i="4"/>
  <c r="G281" i="4"/>
  <c r="J281" i="4" s="1"/>
  <c r="E280" i="2"/>
  <c r="H281" i="4" l="1"/>
  <c r="I281" i="4"/>
  <c r="G282" i="4"/>
  <c r="J282" i="4" s="1"/>
  <c r="E281" i="2"/>
  <c r="I282" i="4" l="1"/>
  <c r="H282" i="4"/>
  <c r="G283" i="4"/>
  <c r="J283" i="4" s="1"/>
  <c r="E282" i="2"/>
  <c r="H283" i="4" l="1"/>
  <c r="I283" i="4"/>
  <c r="G284" i="4"/>
  <c r="J284" i="4" s="1"/>
  <c r="E283" i="2"/>
  <c r="H284" i="4" l="1"/>
  <c r="I284" i="4"/>
  <c r="G285" i="4"/>
  <c r="J285" i="4" s="1"/>
  <c r="E284" i="2"/>
  <c r="I285" i="4" l="1"/>
  <c r="H285" i="4"/>
  <c r="G286" i="4"/>
  <c r="J286" i="4" s="1"/>
  <c r="E285" i="2"/>
  <c r="H286" i="4" l="1"/>
  <c r="I286" i="4"/>
  <c r="G287" i="4"/>
  <c r="J287" i="4" s="1"/>
  <c r="E286" i="2"/>
  <c r="I287" i="4" l="1"/>
  <c r="H287" i="4"/>
  <c r="G288" i="4"/>
  <c r="J288" i="4" s="1"/>
  <c r="E287" i="2"/>
  <c r="I288" i="4" l="1"/>
  <c r="H288" i="4"/>
  <c r="G289" i="4"/>
  <c r="J289" i="4" s="1"/>
  <c r="E288" i="2"/>
  <c r="H289" i="4" l="1"/>
  <c r="I289" i="4"/>
  <c r="G290" i="4"/>
  <c r="J290" i="4" s="1"/>
  <c r="E289" i="2"/>
  <c r="H290" i="4" l="1"/>
  <c r="I290" i="4"/>
  <c r="G291" i="4"/>
  <c r="J291" i="4" s="1"/>
  <c r="E290" i="2"/>
  <c r="H291" i="4" l="1"/>
  <c r="I291" i="4"/>
  <c r="G292" i="4"/>
  <c r="J292" i="4" s="1"/>
  <c r="E291" i="2"/>
  <c r="I292" i="4" l="1"/>
  <c r="H292" i="4"/>
  <c r="G293" i="4"/>
  <c r="J293" i="4" s="1"/>
  <c r="E292" i="2"/>
  <c r="I293" i="4" l="1"/>
  <c r="H293" i="4"/>
  <c r="G294" i="4"/>
  <c r="J294" i="4" s="1"/>
  <c r="E293" i="2"/>
  <c r="I294" i="4" l="1"/>
  <c r="H294" i="4"/>
  <c r="G295" i="4"/>
  <c r="J295" i="4" s="1"/>
  <c r="E294" i="2"/>
  <c r="I295" i="4" l="1"/>
  <c r="H295" i="4"/>
  <c r="G296" i="4"/>
  <c r="J296" i="4" s="1"/>
  <c r="E295" i="2"/>
  <c r="I296" i="4" l="1"/>
  <c r="H296" i="4"/>
  <c r="G297" i="4"/>
  <c r="J297" i="4" s="1"/>
  <c r="E296" i="2"/>
  <c r="I297" i="4" l="1"/>
  <c r="H297" i="4"/>
  <c r="G298" i="4"/>
  <c r="J298" i="4" s="1"/>
  <c r="E297" i="2"/>
  <c r="I298" i="4" l="1"/>
  <c r="H298" i="4"/>
  <c r="G299" i="4"/>
  <c r="J299" i="4" s="1"/>
  <c r="E298" i="2"/>
  <c r="H299" i="4" l="1"/>
  <c r="I299" i="4"/>
  <c r="G300" i="4"/>
  <c r="J300" i="4" s="1"/>
  <c r="E299" i="2"/>
  <c r="I300" i="4" l="1"/>
  <c r="H300" i="4"/>
  <c r="G301" i="4"/>
  <c r="J301" i="4" s="1"/>
  <c r="E300" i="2"/>
  <c r="I301" i="4" l="1"/>
  <c r="H301" i="4"/>
  <c r="G302" i="4"/>
  <c r="J302" i="4" s="1"/>
  <c r="E301" i="2"/>
  <c r="I302" i="4" l="1"/>
  <c r="H302" i="4"/>
  <c r="G303" i="4"/>
  <c r="J303" i="4" s="1"/>
  <c r="E302" i="2"/>
  <c r="H303" i="4" l="1"/>
  <c r="I303" i="4"/>
  <c r="G304" i="4"/>
  <c r="J304" i="4" s="1"/>
  <c r="E303" i="2"/>
  <c r="I304" i="4" l="1"/>
  <c r="H304" i="4"/>
  <c r="G305" i="4"/>
  <c r="J305" i="4" s="1"/>
  <c r="E304" i="2"/>
  <c r="I305" i="4" l="1"/>
  <c r="H305" i="4"/>
  <c r="G306" i="4"/>
  <c r="J306" i="4" s="1"/>
  <c r="E305" i="2"/>
  <c r="H306" i="4" l="1"/>
  <c r="I306" i="4"/>
  <c r="G307" i="4"/>
  <c r="J307" i="4" s="1"/>
  <c r="E306" i="2"/>
  <c r="H307" i="4" l="1"/>
  <c r="I307" i="4"/>
  <c r="G308" i="4"/>
  <c r="J308" i="4" s="1"/>
  <c r="E307" i="2"/>
  <c r="I308" i="4" l="1"/>
  <c r="H308" i="4"/>
  <c r="G309" i="4"/>
  <c r="J309" i="4" s="1"/>
  <c r="E308" i="2"/>
  <c r="H309" i="4" l="1"/>
  <c r="I309" i="4"/>
  <c r="G310" i="4"/>
  <c r="J310" i="4" s="1"/>
  <c r="E309" i="2"/>
  <c r="I310" i="4" l="1"/>
  <c r="H310" i="4"/>
  <c r="G311" i="4"/>
  <c r="J311" i="4" s="1"/>
  <c r="E310" i="2"/>
  <c r="I311" i="4" l="1"/>
  <c r="H311" i="4"/>
  <c r="G312" i="4"/>
  <c r="J312" i="4" s="1"/>
  <c r="E311" i="2"/>
  <c r="I312" i="4" l="1"/>
  <c r="H312" i="4"/>
  <c r="G313" i="4"/>
  <c r="J313" i="4" s="1"/>
  <c r="E312" i="2"/>
  <c r="I313" i="4" l="1"/>
  <c r="H313" i="4"/>
  <c r="G314" i="4"/>
  <c r="J314" i="4" s="1"/>
  <c r="E313" i="2"/>
  <c r="H314" i="4" l="1"/>
  <c r="I314" i="4"/>
  <c r="G315" i="4"/>
  <c r="J315" i="4" s="1"/>
  <c r="E314" i="2"/>
  <c r="H315" i="4" l="1"/>
  <c r="I315" i="4"/>
  <c r="G316" i="4"/>
  <c r="J316" i="4" s="1"/>
  <c r="E315" i="2"/>
  <c r="H316" i="4" l="1"/>
  <c r="I316" i="4"/>
  <c r="G317" i="4"/>
  <c r="J317" i="4" s="1"/>
  <c r="E316" i="2"/>
  <c r="I317" i="4" l="1"/>
  <c r="H317" i="4"/>
  <c r="G318" i="4"/>
  <c r="J318" i="4" s="1"/>
  <c r="E317" i="2"/>
  <c r="I318" i="4" l="1"/>
  <c r="H318" i="4"/>
  <c r="G319" i="4"/>
  <c r="J319" i="4" s="1"/>
  <c r="E318" i="2"/>
  <c r="I319" i="4" l="1"/>
  <c r="H319" i="4"/>
  <c r="G320" i="4"/>
  <c r="J320" i="4" s="1"/>
  <c r="E319" i="2"/>
  <c r="I320" i="4" l="1"/>
  <c r="H320" i="4"/>
  <c r="G321" i="4"/>
  <c r="J321" i="4" s="1"/>
  <c r="E320" i="2"/>
  <c r="I321" i="4" l="1"/>
  <c r="H321" i="4"/>
  <c r="G322" i="4"/>
  <c r="J322" i="4" s="1"/>
  <c r="E321" i="2"/>
  <c r="I322" i="4" l="1"/>
  <c r="H322" i="4"/>
  <c r="G323" i="4"/>
  <c r="J323" i="4" s="1"/>
  <c r="E322" i="2"/>
  <c r="H323" i="4" l="1"/>
  <c r="I323" i="4"/>
  <c r="G324" i="4"/>
  <c r="J324" i="4" s="1"/>
  <c r="E323" i="2"/>
  <c r="H324" i="4" l="1"/>
  <c r="I324" i="4"/>
  <c r="G325" i="4"/>
  <c r="J325" i="4" s="1"/>
  <c r="E324" i="2"/>
  <c r="I325" i="4" l="1"/>
  <c r="H325" i="4"/>
  <c r="G326" i="4"/>
  <c r="J326" i="4" s="1"/>
  <c r="E325" i="2"/>
  <c r="H326" i="4" l="1"/>
  <c r="I326" i="4"/>
  <c r="G327" i="4"/>
  <c r="J327" i="4" s="1"/>
  <c r="E326" i="2"/>
  <c r="I327" i="4" l="1"/>
  <c r="H327" i="4"/>
  <c r="G328" i="4"/>
  <c r="J328" i="4" s="1"/>
  <c r="E327" i="2"/>
  <c r="I328" i="4" l="1"/>
  <c r="H328" i="4"/>
  <c r="G329" i="4"/>
  <c r="J329" i="4" s="1"/>
  <c r="E328" i="2"/>
  <c r="H329" i="4" l="1"/>
  <c r="I329" i="4"/>
  <c r="G330" i="4"/>
  <c r="J330" i="4" s="1"/>
  <c r="E329" i="2"/>
  <c r="H330" i="4" l="1"/>
  <c r="I330" i="4"/>
  <c r="G331" i="4"/>
  <c r="J331" i="4" s="1"/>
  <c r="E330" i="2"/>
  <c r="H331" i="4" l="1"/>
  <c r="I331" i="4"/>
  <c r="G332" i="4"/>
  <c r="J332" i="4" s="1"/>
  <c r="E331" i="2"/>
  <c r="H332" i="4" l="1"/>
  <c r="I332" i="4"/>
  <c r="G333" i="4"/>
  <c r="J333" i="4" s="1"/>
  <c r="E332" i="2"/>
  <c r="I333" i="4" l="1"/>
  <c r="H333" i="4"/>
  <c r="G334" i="4"/>
  <c r="J334" i="4" s="1"/>
  <c r="E333" i="2"/>
  <c r="I334" i="4" l="1"/>
  <c r="H334" i="4"/>
  <c r="G335" i="4"/>
  <c r="J335" i="4" s="1"/>
  <c r="E334" i="2"/>
  <c r="H335" i="4" l="1"/>
  <c r="I335" i="4"/>
  <c r="G336" i="4"/>
  <c r="J336" i="4" s="1"/>
  <c r="E335" i="2"/>
  <c r="I336" i="4" l="1"/>
  <c r="H336" i="4"/>
  <c r="G337" i="4"/>
  <c r="J337" i="4" s="1"/>
  <c r="E336" i="2"/>
  <c r="H337" i="4" l="1"/>
  <c r="I337" i="4"/>
  <c r="G338" i="4"/>
  <c r="J338" i="4" s="1"/>
  <c r="E337" i="2"/>
  <c r="H338" i="4" l="1"/>
  <c r="I338" i="4"/>
  <c r="G339" i="4"/>
  <c r="J339" i="4" s="1"/>
  <c r="E338" i="2"/>
  <c r="H339" i="4" l="1"/>
  <c r="I339" i="4"/>
  <c r="G340" i="4"/>
  <c r="J340" i="4" s="1"/>
  <c r="E339" i="2"/>
  <c r="I340" i="4" l="1"/>
  <c r="H340" i="4"/>
  <c r="G341" i="4"/>
  <c r="J341" i="4" s="1"/>
  <c r="E340" i="2"/>
  <c r="H341" i="4" l="1"/>
  <c r="I341" i="4"/>
  <c r="G342" i="4"/>
  <c r="J342" i="4" s="1"/>
  <c r="E341" i="2"/>
  <c r="H342" i="4" l="1"/>
  <c r="I342" i="4"/>
  <c r="G343" i="4"/>
  <c r="J343" i="4" s="1"/>
  <c r="E342" i="2"/>
  <c r="I343" i="4" l="1"/>
  <c r="H343" i="4"/>
  <c r="G344" i="4"/>
  <c r="J344" i="4" s="1"/>
  <c r="E343" i="2"/>
  <c r="I344" i="4" l="1"/>
  <c r="H344" i="4"/>
  <c r="G345" i="4"/>
  <c r="J345" i="4" s="1"/>
  <c r="E344" i="2"/>
  <c r="I345" i="4" l="1"/>
  <c r="H345" i="4"/>
  <c r="G346" i="4"/>
  <c r="J346" i="4" s="1"/>
  <c r="E345" i="2"/>
  <c r="I346" i="4" l="1"/>
  <c r="H346" i="4"/>
  <c r="G347" i="4"/>
  <c r="J347" i="4" s="1"/>
  <c r="E346" i="2"/>
  <c r="H347" i="4" l="1"/>
  <c r="I347" i="4"/>
  <c r="G348" i="4"/>
  <c r="J348" i="4" s="1"/>
  <c r="E347" i="2"/>
  <c r="I348" i="4" l="1"/>
  <c r="H348" i="4"/>
  <c r="G349" i="4"/>
  <c r="J349" i="4" s="1"/>
  <c r="E348" i="2"/>
  <c r="H349" i="4" l="1"/>
  <c r="I349" i="4"/>
  <c r="G350" i="4"/>
  <c r="J350" i="4" s="1"/>
  <c r="E349" i="2"/>
  <c r="I350" i="4" l="1"/>
  <c r="H350" i="4"/>
  <c r="G351" i="4"/>
  <c r="J351" i="4" s="1"/>
  <c r="E350" i="2"/>
  <c r="H351" i="4" l="1"/>
  <c r="I351" i="4"/>
  <c r="G352" i="4"/>
  <c r="J352" i="4" s="1"/>
  <c r="E351" i="2"/>
  <c r="I352" i="4" l="1"/>
  <c r="H352" i="4"/>
  <c r="G353" i="4"/>
  <c r="J353" i="4" s="1"/>
  <c r="E352" i="2"/>
  <c r="I353" i="4" l="1"/>
  <c r="H353" i="4"/>
  <c r="G354" i="4"/>
  <c r="J354" i="4" s="1"/>
  <c r="E353" i="2"/>
  <c r="I354" i="4" l="1"/>
  <c r="H354" i="4"/>
  <c r="G355" i="4"/>
  <c r="J355" i="4" s="1"/>
  <c r="E354" i="2"/>
  <c r="H355" i="4" l="1"/>
  <c r="I355" i="4"/>
  <c r="G356" i="4"/>
  <c r="J356" i="4" s="1"/>
  <c r="E355" i="2"/>
  <c r="I356" i="4" l="1"/>
  <c r="H356" i="4"/>
  <c r="G357" i="4"/>
  <c r="J357" i="4" s="1"/>
  <c r="E356" i="2"/>
  <c r="I357" i="4" l="1"/>
  <c r="H357" i="4"/>
  <c r="G358" i="4"/>
  <c r="J358" i="4" s="1"/>
  <c r="E357" i="2"/>
  <c r="H358" i="4" l="1"/>
  <c r="I358" i="4"/>
  <c r="G359" i="4"/>
  <c r="J359" i="4" s="1"/>
  <c r="E358" i="2"/>
  <c r="I359" i="4" l="1"/>
  <c r="H359" i="4"/>
  <c r="G360" i="4"/>
  <c r="J360" i="4" s="1"/>
  <c r="E359" i="2"/>
  <c r="I360" i="4" l="1"/>
  <c r="H360" i="4"/>
  <c r="G361" i="4"/>
  <c r="J361" i="4" s="1"/>
  <c r="E360" i="2"/>
  <c r="I361" i="4" l="1"/>
  <c r="H361" i="4"/>
  <c r="G362" i="4"/>
  <c r="J362" i="4" s="1"/>
  <c r="E361" i="2"/>
  <c r="I362" i="4" l="1"/>
  <c r="H362" i="4"/>
  <c r="G363" i="4"/>
  <c r="J363" i="4" s="1"/>
  <c r="E362" i="2"/>
  <c r="H363" i="4" l="1"/>
  <c r="I363" i="4"/>
  <c r="G364" i="4"/>
  <c r="J364" i="4" s="1"/>
  <c r="E363" i="2"/>
  <c r="I364" i="4" l="1"/>
  <c r="H364" i="4"/>
  <c r="G365" i="4"/>
  <c r="J365" i="4" s="1"/>
  <c r="E364" i="2"/>
  <c r="I365" i="4" l="1"/>
  <c r="H365" i="4"/>
  <c r="G366" i="4"/>
  <c r="J366" i="4" s="1"/>
  <c r="E365" i="2"/>
  <c r="I366" i="4" l="1"/>
  <c r="H366" i="4"/>
  <c r="G367" i="4"/>
  <c r="J367" i="4" s="1"/>
  <c r="E366" i="2"/>
  <c r="I367" i="4" l="1"/>
  <c r="H367" i="4"/>
  <c r="G368" i="4"/>
  <c r="J368" i="4" s="1"/>
  <c r="E367" i="2"/>
  <c r="I368" i="4" l="1"/>
  <c r="H368" i="4"/>
  <c r="G369" i="4"/>
  <c r="J369" i="4" s="1"/>
  <c r="E368" i="2"/>
  <c r="I369" i="4" l="1"/>
  <c r="H369" i="4"/>
  <c r="G370" i="4"/>
  <c r="J370" i="4" s="1"/>
  <c r="E369" i="2"/>
  <c r="I370" i="4" l="1"/>
  <c r="H370" i="4"/>
  <c r="G371" i="4"/>
  <c r="J371" i="4" s="1"/>
  <c r="E370" i="2"/>
  <c r="H371" i="4" l="1"/>
  <c r="I371" i="4"/>
  <c r="G372" i="4"/>
  <c r="J372" i="4" s="1"/>
  <c r="E371" i="2"/>
  <c r="H372" i="4" l="1"/>
  <c r="I372" i="4"/>
  <c r="G373" i="4"/>
  <c r="J373" i="4" s="1"/>
  <c r="E372" i="2"/>
  <c r="I373" i="4" l="1"/>
  <c r="H373" i="4"/>
  <c r="G374" i="4"/>
  <c r="J374" i="4" s="1"/>
  <c r="E373" i="2"/>
  <c r="I374" i="4" l="1"/>
  <c r="H374" i="4"/>
  <c r="G375" i="4"/>
  <c r="J375" i="4" s="1"/>
  <c r="E374" i="2"/>
  <c r="I375" i="4" l="1"/>
  <c r="H375" i="4"/>
  <c r="G376" i="4"/>
  <c r="J376" i="4" s="1"/>
  <c r="E375" i="2"/>
  <c r="I376" i="4" l="1"/>
  <c r="H376" i="4"/>
  <c r="G377" i="4"/>
  <c r="J377" i="4" s="1"/>
  <c r="E376" i="2"/>
  <c r="H377" i="4" l="1"/>
  <c r="I377" i="4"/>
  <c r="G378" i="4"/>
  <c r="J378" i="4" s="1"/>
  <c r="E377" i="2"/>
  <c r="I378" i="4" l="1"/>
  <c r="H378" i="4"/>
  <c r="G379" i="4"/>
  <c r="J379" i="4" s="1"/>
  <c r="E378" i="2"/>
  <c r="H379" i="4" l="1"/>
  <c r="I379" i="4"/>
  <c r="G380" i="4"/>
  <c r="J380" i="4" s="1"/>
  <c r="E379" i="2"/>
  <c r="I380" i="4" l="1"/>
  <c r="H380" i="4"/>
  <c r="G381" i="4"/>
  <c r="J381" i="4" s="1"/>
  <c r="E380" i="2"/>
  <c r="I381" i="4" l="1"/>
  <c r="H381" i="4"/>
  <c r="G382" i="4"/>
  <c r="J382" i="4" s="1"/>
  <c r="E381" i="2"/>
  <c r="I382" i="4" l="1"/>
  <c r="H382" i="4"/>
  <c r="G383" i="4"/>
  <c r="J383" i="4" s="1"/>
  <c r="E382" i="2"/>
  <c r="H383" i="4" l="1"/>
  <c r="I383" i="4"/>
  <c r="G384" i="4"/>
  <c r="J384" i="4" s="1"/>
  <c r="E383" i="2"/>
  <c r="I384" i="4" l="1"/>
  <c r="H384" i="4"/>
  <c r="G385" i="4"/>
  <c r="J385" i="4" s="1"/>
  <c r="E384" i="2"/>
  <c r="I385" i="4" l="1"/>
  <c r="H385" i="4"/>
  <c r="G386" i="4"/>
  <c r="J386" i="4" s="1"/>
  <c r="E385" i="2"/>
  <c r="I386" i="4" l="1"/>
  <c r="H386" i="4"/>
  <c r="G387" i="4"/>
  <c r="J387" i="4" s="1"/>
  <c r="E386" i="2"/>
  <c r="H387" i="4" l="1"/>
  <c r="I387" i="4"/>
  <c r="G388" i="4"/>
  <c r="J388" i="4" s="1"/>
  <c r="E387" i="2"/>
  <c r="I388" i="4" l="1"/>
  <c r="H388" i="4"/>
  <c r="G389" i="4"/>
  <c r="J389" i="4" s="1"/>
  <c r="E388" i="2"/>
  <c r="H389" i="4" l="1"/>
  <c r="I389" i="4"/>
  <c r="G390" i="4"/>
  <c r="J390" i="4" s="1"/>
  <c r="E389" i="2"/>
  <c r="H390" i="4" l="1"/>
  <c r="I390" i="4"/>
  <c r="G391" i="4"/>
  <c r="J391" i="4" s="1"/>
  <c r="E390" i="2"/>
  <c r="I391" i="4" l="1"/>
  <c r="H391" i="4"/>
  <c r="G392" i="4"/>
  <c r="J392" i="4" s="1"/>
  <c r="E391" i="2"/>
  <c r="I392" i="4" l="1"/>
  <c r="H392" i="4"/>
  <c r="G393" i="4"/>
  <c r="J393" i="4" s="1"/>
  <c r="E392" i="2"/>
  <c r="H393" i="4" l="1"/>
  <c r="I393" i="4"/>
  <c r="G394" i="4"/>
  <c r="J394" i="4" s="1"/>
  <c r="E393" i="2"/>
  <c r="H394" i="4" l="1"/>
  <c r="I394" i="4"/>
  <c r="G395" i="4"/>
  <c r="J395" i="4" s="1"/>
  <c r="E394" i="2"/>
  <c r="H395" i="4" l="1"/>
  <c r="I395" i="4"/>
  <c r="G396" i="4"/>
  <c r="J396" i="4" s="1"/>
  <c r="E395" i="2"/>
  <c r="I396" i="4" l="1"/>
  <c r="H396" i="4"/>
  <c r="G397" i="4"/>
  <c r="J397" i="4" s="1"/>
  <c r="E396" i="2"/>
  <c r="I397" i="4" l="1"/>
  <c r="H397" i="4"/>
  <c r="G398" i="4"/>
  <c r="J398" i="4" s="1"/>
  <c r="E397" i="2"/>
  <c r="H398" i="4" l="1"/>
  <c r="I398" i="4"/>
  <c r="G399" i="4"/>
  <c r="J399" i="4" s="1"/>
  <c r="E398" i="2"/>
  <c r="I399" i="4" l="1"/>
  <c r="H399" i="4"/>
  <c r="G400" i="4"/>
  <c r="J400" i="4" s="1"/>
  <c r="E399" i="2"/>
  <c r="I400" i="4" l="1"/>
  <c r="H400" i="4"/>
  <c r="G401" i="4"/>
  <c r="J401" i="4" s="1"/>
  <c r="E400" i="2"/>
  <c r="H401" i="4" l="1"/>
  <c r="I401" i="4"/>
  <c r="G402" i="4"/>
  <c r="J402" i="4" s="1"/>
  <c r="E401" i="2"/>
  <c r="I402" i="4" l="1"/>
  <c r="H402" i="4"/>
  <c r="G403" i="4"/>
  <c r="J403" i="4" s="1"/>
  <c r="E402" i="2"/>
  <c r="H403" i="4" l="1"/>
  <c r="I403" i="4"/>
  <c r="G404" i="4"/>
  <c r="J404" i="4" s="1"/>
  <c r="E403" i="2"/>
  <c r="I404" i="4" l="1"/>
  <c r="H404" i="4"/>
  <c r="G405" i="4"/>
  <c r="J405" i="4" s="1"/>
  <c r="E404" i="2"/>
  <c r="I405" i="4" l="1"/>
  <c r="H405" i="4"/>
  <c r="G406" i="4"/>
  <c r="J406" i="4" s="1"/>
  <c r="E405" i="2"/>
  <c r="I406" i="4" l="1"/>
  <c r="H406" i="4"/>
  <c r="G407" i="4"/>
  <c r="J407" i="4" s="1"/>
  <c r="E406" i="2"/>
  <c r="H407" i="4" l="1"/>
  <c r="I407" i="4"/>
  <c r="G408" i="4"/>
  <c r="J408" i="4" s="1"/>
  <c r="E407" i="2"/>
  <c r="I408" i="4" l="1"/>
  <c r="H408" i="4"/>
  <c r="G409" i="4"/>
  <c r="J409" i="4" s="1"/>
  <c r="E408" i="2"/>
  <c r="H409" i="4" l="1"/>
  <c r="I409" i="4"/>
  <c r="G410" i="4"/>
  <c r="J410" i="4" s="1"/>
  <c r="E409" i="2"/>
  <c r="I410" i="4" l="1"/>
  <c r="H410" i="4"/>
  <c r="G411" i="4"/>
  <c r="J411" i="4" s="1"/>
  <c r="E410" i="2"/>
  <c r="H411" i="4" l="1"/>
  <c r="I411" i="4"/>
  <c r="G412" i="4"/>
  <c r="J412" i="4" s="1"/>
  <c r="E411" i="2"/>
  <c r="I412" i="4" l="1"/>
  <c r="H412" i="4"/>
  <c r="G413" i="4"/>
  <c r="J413" i="4" s="1"/>
  <c r="E412" i="2"/>
  <c r="I413" i="4" l="1"/>
  <c r="H413" i="4"/>
  <c r="G414" i="4"/>
  <c r="J414" i="4" s="1"/>
  <c r="E413" i="2"/>
  <c r="I414" i="4" l="1"/>
  <c r="H414" i="4"/>
  <c r="G415" i="4"/>
  <c r="J415" i="4" s="1"/>
  <c r="E414" i="2"/>
  <c r="I415" i="4" l="1"/>
  <c r="H415" i="4"/>
  <c r="G416" i="4"/>
  <c r="J416" i="4" s="1"/>
  <c r="E415" i="2"/>
  <c r="I416" i="4" l="1"/>
  <c r="H416" i="4"/>
  <c r="G417" i="4"/>
  <c r="J417" i="4" s="1"/>
  <c r="E416" i="2"/>
  <c r="H417" i="4" l="1"/>
  <c r="I417" i="4"/>
  <c r="G418" i="4"/>
  <c r="J418" i="4" s="1"/>
  <c r="E417" i="2"/>
  <c r="H418" i="4" l="1"/>
  <c r="I418" i="4"/>
  <c r="G419" i="4"/>
  <c r="J419" i="4" s="1"/>
  <c r="E418" i="2"/>
  <c r="H419" i="4" l="1"/>
  <c r="I419" i="4"/>
  <c r="G420" i="4"/>
  <c r="J420" i="4" s="1"/>
  <c r="E419" i="2"/>
  <c r="I420" i="4" l="1"/>
  <c r="H420" i="4"/>
  <c r="G421" i="4"/>
  <c r="J421" i="4" s="1"/>
  <c r="E420" i="2"/>
  <c r="I421" i="4" l="1"/>
  <c r="H421" i="4"/>
  <c r="G422" i="4"/>
  <c r="J422" i="4" s="1"/>
  <c r="E421" i="2"/>
  <c r="H422" i="4" l="1"/>
  <c r="I422" i="4"/>
  <c r="G423" i="4"/>
  <c r="J423" i="4" s="1"/>
  <c r="E422" i="2"/>
  <c r="I423" i="4" l="1"/>
  <c r="H423" i="4"/>
  <c r="G424" i="4"/>
  <c r="J424" i="4" s="1"/>
  <c r="E423" i="2"/>
  <c r="I424" i="4" l="1"/>
  <c r="H424" i="4"/>
  <c r="G425" i="4"/>
  <c r="J425" i="4" s="1"/>
  <c r="E424" i="2"/>
  <c r="H425" i="4" l="1"/>
  <c r="I425" i="4"/>
  <c r="G426" i="4"/>
  <c r="J426" i="4" s="1"/>
  <c r="E425" i="2"/>
  <c r="I426" i="4" l="1"/>
  <c r="H426" i="4"/>
  <c r="G427" i="4"/>
  <c r="J427" i="4" s="1"/>
  <c r="E426" i="2"/>
  <c r="H427" i="4" l="1"/>
  <c r="I427" i="4"/>
  <c r="G428" i="4"/>
  <c r="J428" i="4" s="1"/>
  <c r="E427" i="2"/>
  <c r="I428" i="4" l="1"/>
  <c r="H428" i="4"/>
  <c r="G429" i="4"/>
  <c r="J429" i="4" s="1"/>
  <c r="E428" i="2"/>
  <c r="I429" i="4" l="1"/>
  <c r="H429" i="4"/>
  <c r="G430" i="4"/>
  <c r="J430" i="4" s="1"/>
  <c r="E429" i="2"/>
  <c r="H430" i="4" l="1"/>
  <c r="I430" i="4"/>
  <c r="G431" i="4"/>
  <c r="J431" i="4" s="1"/>
  <c r="E430" i="2"/>
  <c r="I431" i="4" l="1"/>
  <c r="H431" i="4"/>
  <c r="G432" i="4"/>
  <c r="J432" i="4" s="1"/>
  <c r="E431" i="2"/>
  <c r="I432" i="4" l="1"/>
  <c r="H432" i="4"/>
  <c r="G433" i="4"/>
  <c r="J433" i="4" s="1"/>
  <c r="E432" i="2"/>
  <c r="I433" i="4" l="1"/>
  <c r="H433" i="4"/>
  <c r="G434" i="4"/>
  <c r="J434" i="4" s="1"/>
  <c r="E433" i="2"/>
  <c r="I434" i="4" l="1"/>
  <c r="H434" i="4"/>
  <c r="G435" i="4"/>
  <c r="J435" i="4" s="1"/>
  <c r="E434" i="2"/>
  <c r="H435" i="4" l="1"/>
  <c r="I435" i="4"/>
  <c r="G436" i="4"/>
  <c r="J436" i="4" s="1"/>
  <c r="E435" i="2"/>
  <c r="I436" i="4" l="1"/>
  <c r="H436" i="4"/>
  <c r="G437" i="4"/>
  <c r="J437" i="4" s="1"/>
  <c r="E436" i="2"/>
  <c r="I437" i="4" l="1"/>
  <c r="H437" i="4"/>
  <c r="G438" i="4"/>
  <c r="J438" i="4" s="1"/>
  <c r="E437" i="2"/>
  <c r="H438" i="4" l="1"/>
  <c r="I438" i="4"/>
  <c r="G439" i="4"/>
  <c r="J439" i="4" s="1"/>
  <c r="E438" i="2"/>
  <c r="H439" i="4" l="1"/>
  <c r="I439" i="4"/>
  <c r="G440" i="4"/>
  <c r="J440" i="4" s="1"/>
  <c r="E439" i="2"/>
  <c r="I440" i="4" l="1"/>
  <c r="H440" i="4"/>
  <c r="G441" i="4"/>
  <c r="J441" i="4" s="1"/>
  <c r="E440" i="2"/>
  <c r="I441" i="4" l="1"/>
  <c r="H441" i="4"/>
  <c r="G442" i="4"/>
  <c r="J442" i="4" s="1"/>
  <c r="E441" i="2"/>
  <c r="I442" i="4" l="1"/>
  <c r="H442" i="4"/>
  <c r="G443" i="4"/>
  <c r="J443" i="4" s="1"/>
  <c r="E442" i="2"/>
  <c r="H443" i="4" l="1"/>
  <c r="I443" i="4"/>
  <c r="G444" i="4"/>
  <c r="J444" i="4" s="1"/>
  <c r="E443" i="2"/>
  <c r="I444" i="4" l="1"/>
  <c r="H444" i="4"/>
  <c r="G445" i="4"/>
  <c r="J445" i="4" s="1"/>
  <c r="E444" i="2"/>
  <c r="I445" i="4" l="1"/>
  <c r="H445" i="4"/>
  <c r="G446" i="4"/>
  <c r="J446" i="4" s="1"/>
  <c r="E445" i="2"/>
  <c r="I446" i="4" l="1"/>
  <c r="H446" i="4"/>
  <c r="G447" i="4"/>
  <c r="J447" i="4" s="1"/>
  <c r="E446" i="2"/>
  <c r="H447" i="4" l="1"/>
  <c r="I447" i="4"/>
  <c r="G448" i="4"/>
  <c r="J448" i="4" s="1"/>
  <c r="E447" i="2"/>
  <c r="I448" i="4" l="1"/>
  <c r="H448" i="4"/>
  <c r="G449" i="4"/>
  <c r="J449" i="4" s="1"/>
  <c r="E448" i="2"/>
  <c r="I449" i="4" l="1"/>
  <c r="H449" i="4"/>
  <c r="G450" i="4"/>
  <c r="J450" i="4" s="1"/>
  <c r="E449" i="2"/>
  <c r="H450" i="4" l="1"/>
  <c r="I450" i="4"/>
  <c r="G451" i="4"/>
  <c r="J451" i="4" s="1"/>
  <c r="E450" i="2"/>
  <c r="H451" i="4" l="1"/>
  <c r="I451" i="4"/>
  <c r="G452" i="4"/>
  <c r="J452" i="4" s="1"/>
  <c r="E451" i="2"/>
  <c r="I452" i="4" l="1"/>
  <c r="H452" i="4"/>
  <c r="G453" i="4"/>
  <c r="J453" i="4" s="1"/>
  <c r="E452" i="2"/>
  <c r="I453" i="4" l="1"/>
  <c r="H453" i="4"/>
  <c r="G454" i="4"/>
  <c r="J454" i="4" s="1"/>
  <c r="E453" i="2"/>
  <c r="H454" i="4" l="1"/>
  <c r="I454" i="4"/>
  <c r="G455" i="4"/>
  <c r="J455" i="4" s="1"/>
  <c r="E454" i="2"/>
  <c r="H455" i="4" l="1"/>
  <c r="I455" i="4"/>
  <c r="G456" i="4"/>
  <c r="J456" i="4" s="1"/>
  <c r="E455" i="2"/>
  <c r="I456" i="4" l="1"/>
  <c r="H456" i="4"/>
  <c r="G457" i="4"/>
  <c r="J457" i="4" s="1"/>
  <c r="E456" i="2"/>
  <c r="H457" i="4" l="1"/>
  <c r="I457" i="4"/>
  <c r="G458" i="4"/>
  <c r="J458" i="4" s="1"/>
  <c r="E457" i="2"/>
  <c r="I458" i="4" l="1"/>
  <c r="H458" i="4"/>
  <c r="G459" i="4"/>
  <c r="J459" i="4" s="1"/>
  <c r="E458" i="2"/>
  <c r="H459" i="4" l="1"/>
  <c r="I459" i="4"/>
  <c r="G460" i="4"/>
  <c r="J460" i="4" s="1"/>
  <c r="E459" i="2"/>
  <c r="I460" i="4" l="1"/>
  <c r="H460" i="4"/>
  <c r="G461" i="4"/>
  <c r="J461" i="4" s="1"/>
  <c r="E460" i="2"/>
  <c r="G459" i="2"/>
  <c r="H459" i="2"/>
  <c r="F459" i="2"/>
  <c r="I459" i="2"/>
  <c r="I461" i="4" l="1"/>
  <c r="H461" i="4"/>
  <c r="G462" i="4"/>
  <c r="J462" i="4" s="1"/>
  <c r="E461" i="2"/>
  <c r="I460" i="2"/>
  <c r="H460" i="2"/>
  <c r="F460" i="2"/>
  <c r="G460" i="2"/>
  <c r="H462" i="4" l="1"/>
  <c r="I462" i="4"/>
  <c r="G463" i="4"/>
  <c r="J463" i="4" s="1"/>
  <c r="E462" i="2"/>
  <c r="G461" i="2"/>
  <c r="I461" i="2"/>
  <c r="F461" i="2"/>
  <c r="H461" i="2"/>
  <c r="I463" i="4" l="1"/>
  <c r="H463" i="4"/>
  <c r="G464" i="4"/>
  <c r="J464" i="4" s="1"/>
  <c r="E463" i="2"/>
  <c r="I462" i="2"/>
  <c r="H462" i="2"/>
  <c r="G462" i="2"/>
  <c r="F462" i="2"/>
  <c r="I464" i="4" l="1"/>
  <c r="H464" i="4"/>
  <c r="G465" i="4"/>
  <c r="J465" i="4" s="1"/>
  <c r="E464" i="2"/>
  <c r="G463" i="2"/>
  <c r="H463" i="2"/>
  <c r="I463" i="2"/>
  <c r="F463" i="2"/>
  <c r="I465" i="4" l="1"/>
  <c r="H465" i="4"/>
  <c r="G466" i="4"/>
  <c r="J466" i="4" s="1"/>
  <c r="E465" i="2"/>
  <c r="I464" i="2"/>
  <c r="H464" i="2"/>
  <c r="G464" i="2"/>
  <c r="F464" i="2"/>
  <c r="H466" i="4" l="1"/>
  <c r="I466" i="4"/>
  <c r="G467" i="4"/>
  <c r="J467" i="4" s="1"/>
  <c r="E466" i="2"/>
  <c r="G465" i="2"/>
  <c r="I465" i="2"/>
  <c r="H465" i="2"/>
  <c r="F465" i="2"/>
  <c r="H467" i="4" l="1"/>
  <c r="I467" i="4"/>
  <c r="G468" i="4"/>
  <c r="J468" i="4" s="1"/>
  <c r="E467" i="2"/>
  <c r="I466" i="2"/>
  <c r="H466" i="2"/>
  <c r="G466" i="2"/>
  <c r="F466" i="2"/>
  <c r="I468" i="4" l="1"/>
  <c r="H468" i="4"/>
  <c r="G469" i="4"/>
  <c r="J469" i="4" s="1"/>
  <c r="E468" i="2"/>
  <c r="G467" i="2"/>
  <c r="H467" i="2"/>
  <c r="F467" i="2"/>
  <c r="I467" i="2"/>
  <c r="I469" i="4" l="1"/>
  <c r="H469" i="4"/>
  <c r="G470" i="4"/>
  <c r="J470" i="4" s="1"/>
  <c r="E469" i="2"/>
  <c r="I468" i="2"/>
  <c r="H468" i="2"/>
  <c r="G468" i="2"/>
  <c r="F468" i="2"/>
  <c r="H470" i="4" l="1"/>
  <c r="I470" i="4"/>
  <c r="G471" i="4"/>
  <c r="J471" i="4" s="1"/>
  <c r="E470" i="2"/>
  <c r="G469" i="2"/>
  <c r="F469" i="2"/>
  <c r="I469" i="2"/>
  <c r="H469" i="2"/>
  <c r="H471" i="4" l="1"/>
  <c r="I471" i="4"/>
  <c r="G472" i="4"/>
  <c r="J472" i="4" s="1"/>
  <c r="E471" i="2"/>
  <c r="I470" i="2"/>
  <c r="H470" i="2"/>
  <c r="G470" i="2"/>
  <c r="F470" i="2"/>
  <c r="I472" i="4" l="1"/>
  <c r="H472" i="4"/>
  <c r="G473" i="4"/>
  <c r="J473" i="4" s="1"/>
  <c r="E472" i="2"/>
  <c r="G471" i="2"/>
  <c r="H471" i="2"/>
  <c r="I471" i="2"/>
  <c r="F471" i="2"/>
  <c r="I473" i="4" l="1"/>
  <c r="H473" i="4"/>
  <c r="G474" i="4"/>
  <c r="J474" i="4" s="1"/>
  <c r="E473" i="2"/>
  <c r="I472" i="2"/>
  <c r="H472" i="2"/>
  <c r="F472" i="2"/>
  <c r="G472" i="2"/>
  <c r="I474" i="4" l="1"/>
  <c r="H474" i="4"/>
  <c r="G475" i="4"/>
  <c r="J475" i="4" s="1"/>
  <c r="E474" i="2"/>
  <c r="G473" i="2"/>
  <c r="F473" i="2"/>
  <c r="I473" i="2"/>
  <c r="H473" i="2"/>
  <c r="H475" i="4" l="1"/>
  <c r="I475" i="4"/>
  <c r="G476" i="4"/>
  <c r="J476" i="4" s="1"/>
  <c r="E475" i="2"/>
  <c r="I474" i="2"/>
  <c r="H474" i="2"/>
  <c r="G474" i="2"/>
  <c r="F474" i="2"/>
  <c r="H476" i="4" l="1"/>
  <c r="I476" i="4"/>
  <c r="G477" i="4"/>
  <c r="J477" i="4" s="1"/>
  <c r="E476" i="2"/>
  <c r="G475" i="2"/>
  <c r="H475" i="2"/>
  <c r="F475" i="2"/>
  <c r="I475" i="2"/>
  <c r="I477" i="4" l="1"/>
  <c r="H477" i="4"/>
  <c r="G478" i="4"/>
  <c r="J478" i="4" s="1"/>
  <c r="E477" i="2"/>
  <c r="I476" i="2"/>
  <c r="H476" i="2"/>
  <c r="F476" i="2"/>
  <c r="G476" i="2"/>
  <c r="I478" i="4" l="1"/>
  <c r="H478" i="4"/>
  <c r="G479" i="4"/>
  <c r="J479" i="4" s="1"/>
  <c r="E478" i="2"/>
  <c r="G477" i="2"/>
  <c r="I477" i="2"/>
  <c r="H477" i="2"/>
  <c r="F477" i="2"/>
  <c r="H479" i="4" l="1"/>
  <c r="I479" i="4"/>
  <c r="G480" i="4"/>
  <c r="J480" i="4" s="1"/>
  <c r="E479" i="2"/>
  <c r="I478" i="2"/>
  <c r="H478" i="2"/>
  <c r="G478" i="2"/>
  <c r="F478" i="2"/>
  <c r="I480" i="4" l="1"/>
  <c r="H480" i="4"/>
  <c r="G481" i="4"/>
  <c r="J481" i="4" s="1"/>
  <c r="E480" i="2"/>
  <c r="G479" i="2"/>
  <c r="H479" i="2"/>
  <c r="F479" i="2"/>
  <c r="I479" i="2"/>
  <c r="I481" i="4" l="1"/>
  <c r="H481" i="4"/>
  <c r="G482" i="4"/>
  <c r="J482" i="4" s="1"/>
  <c r="E481" i="2"/>
  <c r="I480" i="2"/>
  <c r="H480" i="2"/>
  <c r="F480" i="2"/>
  <c r="G480" i="2"/>
  <c r="H482" i="4" l="1"/>
  <c r="I482" i="4"/>
  <c r="G483" i="4"/>
  <c r="J483" i="4" s="1"/>
  <c r="E482" i="2"/>
  <c r="G481" i="2"/>
  <c r="I481" i="2"/>
  <c r="F481" i="2"/>
  <c r="H481" i="2"/>
  <c r="H483" i="4" l="1"/>
  <c r="I483" i="4"/>
  <c r="G484" i="4"/>
  <c r="J484" i="4" s="1"/>
  <c r="E483" i="2"/>
  <c r="I482" i="2"/>
  <c r="H482" i="2"/>
  <c r="G482" i="2"/>
  <c r="F482" i="2"/>
  <c r="I484" i="4" l="1"/>
  <c r="H484" i="4"/>
  <c r="G485" i="4"/>
  <c r="J485" i="4" s="1"/>
  <c r="E484" i="2"/>
  <c r="G483" i="2"/>
  <c r="I483" i="2"/>
  <c r="H483" i="2"/>
  <c r="F483" i="2"/>
  <c r="I485" i="4" l="1"/>
  <c r="H485" i="4"/>
  <c r="G486" i="4"/>
  <c r="J486" i="4" s="1"/>
  <c r="E485" i="2"/>
  <c r="I484" i="2"/>
  <c r="H484" i="2"/>
  <c r="G484" i="2"/>
  <c r="F484" i="2"/>
  <c r="I486" i="4" l="1"/>
  <c r="H486" i="4"/>
  <c r="G487" i="4"/>
  <c r="J487" i="4" s="1"/>
  <c r="E486" i="2"/>
  <c r="G485" i="2"/>
  <c r="F485" i="2"/>
  <c r="I485" i="2"/>
  <c r="H485" i="2"/>
  <c r="I487" i="4" l="1"/>
  <c r="H487" i="4"/>
  <c r="G488" i="4"/>
  <c r="J488" i="4" s="1"/>
  <c r="E487" i="2"/>
  <c r="I486" i="2"/>
  <c r="H486" i="2"/>
  <c r="G486" i="2"/>
  <c r="F486" i="2"/>
  <c r="I488" i="4" l="1"/>
  <c r="H488" i="4"/>
  <c r="G489" i="4"/>
  <c r="J489" i="4" s="1"/>
  <c r="E488" i="2"/>
  <c r="G487" i="2"/>
  <c r="H487" i="2"/>
  <c r="I487" i="2"/>
  <c r="F487" i="2"/>
  <c r="H489" i="4" l="1"/>
  <c r="I489" i="4"/>
  <c r="G490" i="4"/>
  <c r="J490" i="4" s="1"/>
  <c r="E489" i="2"/>
  <c r="I488" i="2"/>
  <c r="H488" i="2"/>
  <c r="F488" i="2"/>
  <c r="G488" i="2"/>
  <c r="H490" i="4" l="1"/>
  <c r="I490" i="4"/>
  <c r="G491" i="4"/>
  <c r="J491" i="4" s="1"/>
  <c r="E490" i="2"/>
  <c r="G489" i="2"/>
  <c r="F489" i="2"/>
  <c r="I489" i="2"/>
  <c r="H489" i="2"/>
  <c r="H491" i="4" l="1"/>
  <c r="I491" i="4"/>
  <c r="G492" i="4"/>
  <c r="J492" i="4" s="1"/>
  <c r="E491" i="2"/>
  <c r="I490" i="2"/>
  <c r="H490" i="2"/>
  <c r="G490" i="2"/>
  <c r="F490" i="2"/>
  <c r="I492" i="4" l="1"/>
  <c r="H492" i="4"/>
  <c r="G493" i="4"/>
  <c r="J493" i="4" s="1"/>
  <c r="E492" i="2"/>
  <c r="G491" i="2"/>
  <c r="H491" i="2"/>
  <c r="F491" i="2"/>
  <c r="I491" i="2"/>
  <c r="I493" i="4" l="1"/>
  <c r="H493" i="4"/>
  <c r="G494" i="4"/>
  <c r="J494" i="4" s="1"/>
  <c r="E493" i="2"/>
  <c r="I492" i="2"/>
  <c r="H492" i="2"/>
  <c r="F492" i="2"/>
  <c r="G492" i="2"/>
  <c r="I494" i="4" l="1"/>
  <c r="H494" i="4"/>
  <c r="G495" i="4"/>
  <c r="J495" i="4" s="1"/>
  <c r="E494" i="2"/>
  <c r="G493" i="2"/>
  <c r="I493" i="2"/>
  <c r="H493" i="2"/>
  <c r="F493" i="2"/>
  <c r="I495" i="4" l="1"/>
  <c r="H495" i="4"/>
  <c r="G496" i="4"/>
  <c r="J496" i="4" s="1"/>
  <c r="E495" i="2"/>
  <c r="I494" i="2"/>
  <c r="H494" i="2"/>
  <c r="G494" i="2"/>
  <c r="F494" i="2"/>
  <c r="I496" i="4" l="1"/>
  <c r="H496" i="4"/>
  <c r="G497" i="4"/>
  <c r="J497" i="4" s="1"/>
  <c r="E496" i="2"/>
  <c r="G495" i="2"/>
  <c r="H495" i="2"/>
  <c r="F495" i="2"/>
  <c r="I495" i="2"/>
  <c r="I497" i="4" l="1"/>
  <c r="H497" i="4"/>
  <c r="G498" i="4"/>
  <c r="J498" i="4" s="1"/>
  <c r="E497" i="2"/>
  <c r="I496" i="2"/>
  <c r="H496" i="2"/>
  <c r="G496" i="2"/>
  <c r="F496" i="2"/>
  <c r="H498" i="4" l="1"/>
  <c r="I498" i="4"/>
  <c r="G499" i="4"/>
  <c r="J499" i="4" s="1"/>
  <c r="E498" i="2"/>
  <c r="G497" i="2"/>
  <c r="I497" i="2"/>
  <c r="H497" i="2"/>
  <c r="F497" i="2"/>
  <c r="H499" i="4" l="1"/>
  <c r="I499" i="4"/>
  <c r="G500" i="4"/>
  <c r="J500" i="4" s="1"/>
  <c r="E499" i="2"/>
  <c r="I498" i="2"/>
  <c r="H498" i="2"/>
  <c r="G498" i="2"/>
  <c r="F498" i="2"/>
  <c r="H500" i="4" l="1"/>
  <c r="I500" i="4"/>
  <c r="G501" i="4"/>
  <c r="J501" i="4" s="1"/>
  <c r="E500" i="2"/>
  <c r="G499" i="2"/>
  <c r="H499" i="2"/>
  <c r="F499" i="2"/>
  <c r="I499" i="2"/>
  <c r="I501" i="4" l="1"/>
  <c r="H501" i="4"/>
  <c r="G502" i="4"/>
  <c r="J502" i="4" s="1"/>
  <c r="E501" i="2"/>
  <c r="I500" i="2"/>
  <c r="H500" i="2"/>
  <c r="F500" i="2"/>
  <c r="G500" i="2"/>
  <c r="I502" i="4" l="1"/>
  <c r="H502" i="4"/>
  <c r="G503" i="4"/>
  <c r="J503" i="4" s="1"/>
  <c r="E502" i="2"/>
  <c r="G501" i="2"/>
  <c r="F501" i="2"/>
  <c r="I501" i="2"/>
  <c r="H501" i="2"/>
  <c r="H503" i="4" l="1"/>
  <c r="I503" i="4"/>
  <c r="G504" i="4"/>
  <c r="J504" i="4" s="1"/>
  <c r="E503" i="2"/>
  <c r="I502" i="2"/>
  <c r="H502" i="2"/>
  <c r="F502" i="2"/>
  <c r="G502" i="2"/>
  <c r="I504" i="4" l="1"/>
  <c r="H504" i="4"/>
  <c r="G505" i="4"/>
  <c r="J505" i="4" s="1"/>
  <c r="E504" i="2"/>
  <c r="G503" i="2"/>
  <c r="I503" i="2"/>
  <c r="H503" i="2"/>
  <c r="F503" i="2"/>
  <c r="H505" i="4" l="1"/>
  <c r="I505" i="4"/>
  <c r="G506" i="4"/>
  <c r="J506" i="4" s="1"/>
  <c r="E505" i="2"/>
  <c r="I504" i="2"/>
  <c r="H504" i="2"/>
  <c r="F504" i="2"/>
  <c r="G504" i="2"/>
  <c r="I506" i="4" l="1"/>
  <c r="H506" i="4"/>
  <c r="G507" i="4"/>
  <c r="J507" i="4" s="1"/>
  <c r="E506" i="2"/>
  <c r="G505" i="2"/>
  <c r="F505" i="2"/>
  <c r="I505" i="2"/>
  <c r="H505" i="2"/>
  <c r="I507" i="4" l="1"/>
  <c r="H507" i="4"/>
  <c r="G508" i="4"/>
  <c r="J508" i="4" s="1"/>
  <c r="E507" i="2"/>
  <c r="I506" i="2"/>
  <c r="H506" i="2"/>
  <c r="G506" i="2"/>
  <c r="F506" i="2"/>
  <c r="I508" i="4" l="1"/>
  <c r="H508" i="4"/>
  <c r="G509" i="4"/>
  <c r="J509" i="4" s="1"/>
  <c r="E508" i="2"/>
  <c r="G507" i="2"/>
  <c r="H507" i="2"/>
  <c r="F507" i="2"/>
  <c r="I507" i="2"/>
  <c r="I509" i="4" l="1"/>
  <c r="H509" i="4"/>
  <c r="G510" i="4"/>
  <c r="J510" i="4" s="1"/>
  <c r="E509" i="2"/>
  <c r="I508" i="2"/>
  <c r="H508" i="2"/>
  <c r="F508" i="2"/>
  <c r="G508" i="2"/>
  <c r="I510" i="4" l="1"/>
  <c r="H510" i="4"/>
  <c r="G511" i="4"/>
  <c r="J511" i="4" s="1"/>
  <c r="E510" i="2"/>
  <c r="G509" i="2"/>
  <c r="H509" i="2"/>
  <c r="I509" i="2"/>
  <c r="F509" i="2"/>
  <c r="I511" i="4" l="1"/>
  <c r="H511" i="4"/>
  <c r="G512" i="4"/>
  <c r="J512" i="4" s="1"/>
  <c r="E511" i="2"/>
  <c r="I510" i="2"/>
  <c r="H510" i="2"/>
  <c r="G510" i="2"/>
  <c r="F510" i="2"/>
  <c r="H512" i="4" l="1"/>
  <c r="I512" i="4"/>
  <c r="G513" i="4"/>
  <c r="J513" i="4" s="1"/>
  <c r="E512" i="2"/>
  <c r="G511" i="2"/>
  <c r="H511" i="2"/>
  <c r="F511" i="2"/>
  <c r="I511" i="2"/>
  <c r="H513" i="4" l="1"/>
  <c r="I513" i="4"/>
  <c r="G514" i="4"/>
  <c r="J514" i="4" s="1"/>
  <c r="E513" i="2"/>
  <c r="I512" i="2"/>
  <c r="H512" i="2"/>
  <c r="G512" i="2"/>
  <c r="F512" i="2"/>
  <c r="I514" i="4" l="1"/>
  <c r="H514" i="4"/>
  <c r="G515" i="4"/>
  <c r="J515" i="4" s="1"/>
  <c r="E514" i="2"/>
  <c r="G513" i="2"/>
  <c r="I513" i="2"/>
  <c r="H513" i="2"/>
  <c r="F513" i="2"/>
  <c r="I515" i="4" l="1"/>
  <c r="H515" i="4"/>
  <c r="G516" i="4"/>
  <c r="J516" i="4" s="1"/>
  <c r="E515" i="2"/>
  <c r="I514" i="2"/>
  <c r="H514" i="2"/>
  <c r="G514" i="2"/>
  <c r="F514" i="2"/>
  <c r="H516" i="4" l="1"/>
  <c r="I516" i="4"/>
  <c r="G517" i="4"/>
  <c r="J517" i="4" s="1"/>
  <c r="E516" i="2"/>
  <c r="G515" i="2"/>
  <c r="H515" i="2"/>
  <c r="F515" i="2"/>
  <c r="I515" i="2"/>
  <c r="I517" i="4" l="1"/>
  <c r="H517" i="4"/>
  <c r="G518" i="4"/>
  <c r="J518" i="4" s="1"/>
  <c r="E517" i="2"/>
  <c r="I516" i="2"/>
  <c r="H516" i="2"/>
  <c r="F516" i="2"/>
  <c r="G516" i="2"/>
  <c r="I518" i="4" l="1"/>
  <c r="H518" i="4"/>
  <c r="G519" i="4"/>
  <c r="J519" i="4" s="1"/>
  <c r="E518" i="2"/>
  <c r="G517" i="2"/>
  <c r="F517" i="2"/>
  <c r="I517" i="2"/>
  <c r="H517" i="2"/>
  <c r="I519" i="4" l="1"/>
  <c r="H519" i="4"/>
  <c r="G520" i="4"/>
  <c r="J520" i="4" s="1"/>
  <c r="E519" i="2"/>
  <c r="I518" i="2"/>
  <c r="H518" i="2"/>
  <c r="F518" i="2"/>
  <c r="G518" i="2"/>
  <c r="I520" i="4" l="1"/>
  <c r="H520" i="4"/>
  <c r="G521" i="4"/>
  <c r="J521" i="4" s="1"/>
  <c r="E520" i="2"/>
  <c r="G519" i="2"/>
  <c r="I519" i="2"/>
  <c r="H519" i="2"/>
  <c r="F519" i="2"/>
  <c r="H521" i="4" l="1"/>
  <c r="I521" i="4"/>
  <c r="G522" i="4"/>
  <c r="J522" i="4" s="1"/>
  <c r="E521" i="2"/>
  <c r="I520" i="2"/>
  <c r="H520" i="2"/>
  <c r="F520" i="2"/>
  <c r="G520" i="2"/>
  <c r="I522" i="4" l="1"/>
  <c r="H522" i="4"/>
  <c r="G523" i="4"/>
  <c r="J523" i="4" s="1"/>
  <c r="E522" i="2"/>
  <c r="G521" i="2"/>
  <c r="F521" i="2"/>
  <c r="I521" i="2"/>
  <c r="H521" i="2"/>
  <c r="I523" i="4" l="1"/>
  <c r="H523" i="4"/>
  <c r="G524" i="4"/>
  <c r="J524" i="4" s="1"/>
  <c r="E523" i="2"/>
  <c r="I522" i="2"/>
  <c r="H522" i="2"/>
  <c r="G522" i="2"/>
  <c r="F522" i="2"/>
  <c r="I524" i="4" l="1"/>
  <c r="H524" i="4"/>
  <c r="G525" i="4"/>
  <c r="J525" i="4" s="1"/>
  <c r="E524" i="2"/>
  <c r="G523" i="2"/>
  <c r="H523" i="2"/>
  <c r="F523" i="2"/>
  <c r="I523" i="2"/>
  <c r="I525" i="4" l="1"/>
  <c r="H525" i="4"/>
  <c r="G526" i="4"/>
  <c r="J526" i="4" s="1"/>
  <c r="E525" i="2"/>
  <c r="I524" i="2"/>
  <c r="H524" i="2"/>
  <c r="F524" i="2"/>
  <c r="G524" i="2"/>
  <c r="I526" i="4" l="1"/>
  <c r="H526" i="4"/>
  <c r="G527" i="4"/>
  <c r="J527" i="4" s="1"/>
  <c r="E526" i="2"/>
  <c r="G525" i="2"/>
  <c r="I525" i="2"/>
  <c r="H525" i="2"/>
  <c r="F525" i="2"/>
  <c r="I527" i="4" l="1"/>
  <c r="H527" i="4"/>
  <c r="G528" i="4"/>
  <c r="J528" i="4" s="1"/>
  <c r="E527" i="2"/>
  <c r="I526" i="2"/>
  <c r="H526" i="2"/>
  <c r="G526" i="2"/>
  <c r="F526" i="2"/>
  <c r="H528" i="4" l="1"/>
  <c r="I528" i="4"/>
  <c r="G529" i="4"/>
  <c r="J529" i="4" s="1"/>
  <c r="E528" i="2"/>
  <c r="G527" i="2"/>
  <c r="H527" i="2"/>
  <c r="F527" i="2"/>
  <c r="I527" i="2"/>
  <c r="H529" i="4" l="1"/>
  <c r="I529" i="4"/>
  <c r="G530" i="4"/>
  <c r="J530" i="4" s="1"/>
  <c r="E529" i="2"/>
  <c r="I528" i="2"/>
  <c r="H528" i="2"/>
  <c r="G528" i="2"/>
  <c r="F528" i="2"/>
  <c r="I530" i="4" l="1"/>
  <c r="H530" i="4"/>
  <c r="G531" i="4"/>
  <c r="J531" i="4" s="1"/>
  <c r="E530" i="2"/>
  <c r="G529" i="2"/>
  <c r="I529" i="2"/>
  <c r="F529" i="2"/>
  <c r="H529" i="2"/>
  <c r="I531" i="4" l="1"/>
  <c r="H531" i="4"/>
  <c r="G532" i="4"/>
  <c r="J532" i="4" s="1"/>
  <c r="E531" i="2"/>
  <c r="I530" i="2"/>
  <c r="H530" i="2"/>
  <c r="G530" i="2"/>
  <c r="F530" i="2"/>
  <c r="I532" i="4" l="1"/>
  <c r="H532" i="4"/>
  <c r="G533" i="4"/>
  <c r="J533" i="4" s="1"/>
  <c r="E532" i="2"/>
  <c r="G531" i="2"/>
  <c r="I531" i="2"/>
  <c r="H531" i="2"/>
  <c r="F531" i="2"/>
  <c r="H533" i="4" l="1"/>
  <c r="I533" i="4"/>
  <c r="G534" i="4"/>
  <c r="J534" i="4" s="1"/>
  <c r="E533" i="2"/>
  <c r="I532" i="2"/>
  <c r="H532" i="2"/>
  <c r="G532" i="2"/>
  <c r="F532" i="2"/>
  <c r="I534" i="4" l="1"/>
  <c r="H534" i="4"/>
  <c r="G535" i="4"/>
  <c r="J535" i="4" s="1"/>
  <c r="E534" i="2"/>
  <c r="G533" i="2"/>
  <c r="F533" i="2"/>
  <c r="I533" i="2"/>
  <c r="H533" i="2"/>
  <c r="I535" i="4" l="1"/>
  <c r="H535" i="4"/>
  <c r="G536" i="4"/>
  <c r="J536" i="4" s="1"/>
  <c r="E535" i="2"/>
  <c r="I534" i="2"/>
  <c r="H534" i="2"/>
  <c r="F534" i="2"/>
  <c r="G534" i="2"/>
  <c r="I536" i="4" l="1"/>
  <c r="H536" i="4"/>
  <c r="G537" i="4"/>
  <c r="J537" i="4" s="1"/>
  <c r="E536" i="2"/>
  <c r="G535" i="2"/>
  <c r="H535" i="2"/>
  <c r="I535" i="2"/>
  <c r="F535" i="2"/>
  <c r="H537" i="4" l="1"/>
  <c r="I537" i="4"/>
  <c r="G538" i="4"/>
  <c r="J538" i="4" s="1"/>
  <c r="E537" i="2"/>
  <c r="I536" i="2"/>
  <c r="H536" i="2"/>
  <c r="F536" i="2"/>
  <c r="G536" i="2"/>
  <c r="I538" i="4" l="1"/>
  <c r="H538" i="4"/>
  <c r="G539" i="4"/>
  <c r="J539" i="4" s="1"/>
  <c r="E538" i="2"/>
  <c r="G537" i="2"/>
  <c r="F537" i="2"/>
  <c r="I537" i="2"/>
  <c r="H537" i="2"/>
  <c r="I539" i="4" l="1"/>
  <c r="H539" i="4"/>
  <c r="G540" i="4"/>
  <c r="J540" i="4" s="1"/>
  <c r="E539" i="2"/>
  <c r="I538" i="2"/>
  <c r="H538" i="2"/>
  <c r="G538" i="2"/>
  <c r="F538" i="2"/>
  <c r="I540" i="4" l="1"/>
  <c r="H540" i="4"/>
  <c r="G541" i="4"/>
  <c r="J541" i="4" s="1"/>
  <c r="E540" i="2"/>
  <c r="G539" i="2"/>
  <c r="H539" i="2"/>
  <c r="F539" i="2"/>
  <c r="I539" i="2"/>
  <c r="I541" i="4" l="1"/>
  <c r="H541" i="4"/>
  <c r="G542" i="4"/>
  <c r="J542" i="4" s="1"/>
  <c r="E541" i="2"/>
  <c r="I540" i="2"/>
  <c r="H540" i="2"/>
  <c r="F540" i="2"/>
  <c r="G540" i="2"/>
  <c r="I542" i="4" l="1"/>
  <c r="H542" i="4"/>
  <c r="G543" i="4"/>
  <c r="J543" i="4" s="1"/>
  <c r="E542" i="2"/>
  <c r="G541" i="2"/>
  <c r="I541" i="2"/>
  <c r="F541" i="2"/>
  <c r="H541" i="2"/>
  <c r="I543" i="4" l="1"/>
  <c r="H543" i="4"/>
  <c r="G544" i="4"/>
  <c r="J544" i="4" s="1"/>
  <c r="E543" i="2"/>
  <c r="I542" i="2"/>
  <c r="H542" i="2"/>
  <c r="G542" i="2"/>
  <c r="F542" i="2"/>
  <c r="I544" i="4" l="1"/>
  <c r="H544" i="4"/>
  <c r="G545" i="4"/>
  <c r="J545" i="4" s="1"/>
  <c r="E544" i="2"/>
  <c r="G543" i="2"/>
  <c r="H543" i="2"/>
  <c r="F543" i="2"/>
  <c r="I543" i="2"/>
  <c r="H545" i="4" l="1"/>
  <c r="I545" i="4"/>
  <c r="G546" i="4"/>
  <c r="J546" i="4" s="1"/>
  <c r="E545" i="2"/>
  <c r="I544" i="2"/>
  <c r="H544" i="2"/>
  <c r="G544" i="2"/>
  <c r="F544" i="2"/>
  <c r="H546" i="4" l="1"/>
  <c r="I546" i="4"/>
  <c r="G547" i="4"/>
  <c r="J547" i="4" s="1"/>
  <c r="E546" i="2"/>
  <c r="G545" i="2"/>
  <c r="I545" i="2"/>
  <c r="F545" i="2"/>
  <c r="H545" i="2"/>
  <c r="I547" i="4" l="1"/>
  <c r="H547" i="4"/>
  <c r="G548" i="4"/>
  <c r="J548" i="4" s="1"/>
  <c r="E547" i="2"/>
  <c r="I546" i="2"/>
  <c r="H546" i="2"/>
  <c r="G546" i="2"/>
  <c r="F546" i="2"/>
  <c r="H548" i="4" l="1"/>
  <c r="I548" i="4"/>
  <c r="G549" i="4"/>
  <c r="J549" i="4" s="1"/>
  <c r="E548" i="2"/>
  <c r="G547" i="2"/>
  <c r="I547" i="2"/>
  <c r="H547" i="2"/>
  <c r="F547" i="2"/>
  <c r="I549" i="4" l="1"/>
  <c r="H549" i="4"/>
  <c r="G550" i="4"/>
  <c r="J550" i="4" s="1"/>
  <c r="E549" i="2"/>
  <c r="I548" i="2"/>
  <c r="H548" i="2"/>
  <c r="G548" i="2"/>
  <c r="F548" i="2"/>
  <c r="I550" i="4" l="1"/>
  <c r="H550" i="4"/>
  <c r="G551" i="4"/>
  <c r="J551" i="4" s="1"/>
  <c r="E550" i="2"/>
  <c r="G549" i="2"/>
  <c r="F549" i="2"/>
  <c r="I549" i="2"/>
  <c r="H549" i="2"/>
  <c r="H551" i="4" l="1"/>
  <c r="I551" i="4"/>
  <c r="G552" i="4"/>
  <c r="J552" i="4" s="1"/>
  <c r="E551" i="2"/>
  <c r="I550" i="2"/>
  <c r="H550" i="2"/>
  <c r="F550" i="2"/>
  <c r="G550" i="2"/>
  <c r="I552" i="4" l="1"/>
  <c r="H552" i="4"/>
  <c r="G553" i="4"/>
  <c r="J553" i="4" s="1"/>
  <c r="E552" i="2"/>
  <c r="G551" i="2"/>
  <c r="I551" i="2"/>
  <c r="H551" i="2"/>
  <c r="F551" i="2"/>
  <c r="H553" i="4" l="1"/>
  <c r="I553" i="4"/>
  <c r="G554" i="4"/>
  <c r="J554" i="4" s="1"/>
  <c r="E553" i="2"/>
  <c r="I552" i="2"/>
  <c r="H552" i="2"/>
  <c r="F552" i="2"/>
  <c r="G552" i="2"/>
  <c r="H554" i="4" l="1"/>
  <c r="I554" i="4"/>
  <c r="G555" i="4"/>
  <c r="J555" i="4" s="1"/>
  <c r="E554" i="2"/>
  <c r="F553" i="2"/>
  <c r="H553" i="2"/>
  <c r="G553" i="2"/>
  <c r="I553" i="2"/>
  <c r="I555" i="4" l="1"/>
  <c r="H555" i="4"/>
  <c r="G556" i="4"/>
  <c r="J556" i="4" s="1"/>
  <c r="E555" i="2"/>
  <c r="I554" i="2"/>
  <c r="H554" i="2"/>
  <c r="F554" i="2"/>
  <c r="G554" i="2"/>
  <c r="I556" i="4" l="1"/>
  <c r="H556" i="4"/>
  <c r="G557" i="4"/>
  <c r="J557" i="4" s="1"/>
  <c r="E556" i="2"/>
  <c r="F555" i="2"/>
  <c r="G555" i="2"/>
  <c r="I555" i="2"/>
  <c r="H555" i="2"/>
  <c r="H557" i="4" l="1"/>
  <c r="I557" i="4"/>
  <c r="G558" i="4"/>
  <c r="J558" i="4" s="1"/>
  <c r="E557" i="2"/>
  <c r="F556" i="2"/>
  <c r="H556" i="2"/>
  <c r="G556" i="2"/>
  <c r="I556" i="2"/>
  <c r="I558" i="4" l="1"/>
  <c r="H558" i="4"/>
  <c r="G559" i="4"/>
  <c r="J559" i="4" s="1"/>
  <c r="E558" i="2"/>
  <c r="F557" i="2"/>
  <c r="H557" i="2"/>
  <c r="G557" i="2"/>
  <c r="I557" i="2"/>
  <c r="I559" i="4" l="1"/>
  <c r="H559" i="4"/>
  <c r="G560" i="4"/>
  <c r="J560" i="4" s="1"/>
  <c r="E559" i="2"/>
  <c r="F558" i="2"/>
  <c r="I558" i="2"/>
  <c r="H558" i="2"/>
  <c r="G558" i="2"/>
  <c r="H560" i="4" l="1"/>
  <c r="I560" i="4"/>
  <c r="G561" i="4"/>
  <c r="J561" i="4" s="1"/>
  <c r="E560" i="2"/>
  <c r="F559" i="2"/>
  <c r="I559" i="2"/>
  <c r="H559" i="2"/>
  <c r="G559" i="2"/>
  <c r="H561" i="4" l="1"/>
  <c r="I561" i="4"/>
  <c r="G562" i="4"/>
  <c r="J562" i="4" s="1"/>
  <c r="E561" i="2"/>
  <c r="G560" i="2"/>
  <c r="H560" i="2"/>
  <c r="F560" i="2"/>
  <c r="I560" i="2"/>
  <c r="H562" i="4" l="1"/>
  <c r="I562" i="4"/>
  <c r="G563" i="4"/>
  <c r="J563" i="4" s="1"/>
  <c r="E562" i="2"/>
  <c r="F561" i="2"/>
  <c r="I561" i="2"/>
  <c r="H561" i="2"/>
  <c r="G561" i="2"/>
  <c r="H563" i="4" l="1"/>
  <c r="I563" i="4"/>
  <c r="G564" i="4"/>
  <c r="J564" i="4" s="1"/>
  <c r="E563" i="2"/>
  <c r="F562" i="2"/>
  <c r="H562" i="2"/>
  <c r="G562" i="2"/>
  <c r="I562" i="2"/>
  <c r="I564" i="4" l="1"/>
  <c r="H564" i="4"/>
  <c r="G565" i="4"/>
  <c r="J565" i="4" s="1"/>
  <c r="E564" i="2"/>
  <c r="F563" i="2"/>
  <c r="G563" i="2"/>
  <c r="I563" i="2"/>
  <c r="H563" i="2"/>
  <c r="I565" i="4" l="1"/>
  <c r="H565" i="4"/>
  <c r="G566" i="4"/>
  <c r="J566" i="4" s="1"/>
  <c r="E565" i="2"/>
  <c r="G564" i="2"/>
  <c r="F564" i="2"/>
  <c r="I564" i="2"/>
  <c r="H564" i="2"/>
  <c r="I566" i="4" l="1"/>
  <c r="H566" i="4"/>
  <c r="G567" i="4"/>
  <c r="J567" i="4" s="1"/>
  <c r="E566" i="2"/>
  <c r="F565" i="2"/>
  <c r="I565" i="2"/>
  <c r="H565" i="2"/>
  <c r="G565" i="2"/>
  <c r="I567" i="4" l="1"/>
  <c r="H567" i="4"/>
  <c r="G568" i="4"/>
  <c r="J568" i="4" s="1"/>
  <c r="E567" i="2"/>
  <c r="H566" i="2"/>
  <c r="G566" i="2"/>
  <c r="I566" i="2"/>
  <c r="F566" i="2"/>
  <c r="I568" i="4" l="1"/>
  <c r="H568" i="4"/>
  <c r="G569" i="4"/>
  <c r="J569" i="4" s="1"/>
  <c r="E568" i="2"/>
  <c r="F567" i="2"/>
  <c r="G567" i="2"/>
  <c r="I567" i="2"/>
  <c r="H567" i="2"/>
  <c r="H569" i="4" l="1"/>
  <c r="I569" i="4"/>
  <c r="G570" i="4"/>
  <c r="J570" i="4" s="1"/>
  <c r="E569" i="2"/>
  <c r="I568" i="2"/>
  <c r="H568" i="2"/>
  <c r="G568" i="2"/>
  <c r="F568" i="2"/>
  <c r="H570" i="4" l="1"/>
  <c r="I570" i="4"/>
  <c r="G571" i="4"/>
  <c r="J571" i="4" s="1"/>
  <c r="E570" i="2"/>
  <c r="F569" i="2"/>
  <c r="H569" i="2"/>
  <c r="I569" i="2"/>
  <c r="G569" i="2"/>
  <c r="I571" i="4" l="1"/>
  <c r="H571" i="4"/>
  <c r="G572" i="4"/>
  <c r="J572" i="4" s="1"/>
  <c r="E571" i="2"/>
  <c r="I570" i="2"/>
  <c r="G570" i="2"/>
  <c r="F570" i="2"/>
  <c r="H570" i="2"/>
  <c r="I572" i="4" l="1"/>
  <c r="H572" i="4"/>
  <c r="G573" i="4"/>
  <c r="J573" i="4" s="1"/>
  <c r="E572" i="2"/>
  <c r="F571" i="2"/>
  <c r="G571" i="2"/>
  <c r="I571" i="2"/>
  <c r="H571" i="2"/>
  <c r="H573" i="4" l="1"/>
  <c r="I573" i="4"/>
  <c r="G574" i="4"/>
  <c r="J574" i="4" s="1"/>
  <c r="E573" i="2"/>
  <c r="I572" i="2"/>
  <c r="F572" i="2"/>
  <c r="H572" i="2"/>
  <c r="G572" i="2"/>
  <c r="I574" i="4" l="1"/>
  <c r="H574" i="4"/>
  <c r="G575" i="4"/>
  <c r="J575" i="4" s="1"/>
  <c r="E574" i="2"/>
  <c r="F573" i="2"/>
  <c r="H573" i="2"/>
  <c r="G573" i="2"/>
  <c r="I573" i="2"/>
  <c r="I575" i="4" l="1"/>
  <c r="H575" i="4"/>
  <c r="G576" i="4"/>
  <c r="J576" i="4" s="1"/>
  <c r="E575" i="2"/>
  <c r="F574" i="2"/>
  <c r="G574" i="2"/>
  <c r="I574" i="2"/>
  <c r="H574" i="2"/>
  <c r="I576" i="4" l="1"/>
  <c r="H576" i="4"/>
  <c r="G577" i="4"/>
  <c r="J577" i="4" s="1"/>
  <c r="E576" i="2"/>
  <c r="F575" i="2"/>
  <c r="I575" i="2"/>
  <c r="H575" i="2"/>
  <c r="G575" i="2"/>
  <c r="H577" i="4" l="1"/>
  <c r="I577" i="4"/>
  <c r="G578" i="4"/>
  <c r="J578" i="4" s="1"/>
  <c r="E577" i="2"/>
  <c r="I576" i="2"/>
  <c r="G576" i="2"/>
  <c r="H576" i="2"/>
  <c r="F576" i="2"/>
  <c r="I578" i="4" l="1"/>
  <c r="H578" i="4"/>
  <c r="G579" i="4"/>
  <c r="J579" i="4" s="1"/>
  <c r="E578" i="2"/>
  <c r="F577" i="2"/>
  <c r="I577" i="2"/>
  <c r="G577" i="2"/>
  <c r="H577" i="2"/>
  <c r="I579" i="4" l="1"/>
  <c r="H579" i="4"/>
  <c r="G580" i="4"/>
  <c r="J580" i="4" s="1"/>
  <c r="E579" i="2"/>
  <c r="I578" i="2"/>
  <c r="G578" i="2"/>
  <c r="F578" i="2"/>
  <c r="H578" i="2"/>
  <c r="I580" i="4" l="1"/>
  <c r="H580" i="4"/>
  <c r="G581" i="4"/>
  <c r="J581" i="4" s="1"/>
  <c r="E580" i="2"/>
  <c r="F579" i="2"/>
  <c r="G579" i="2"/>
  <c r="H579" i="2"/>
  <c r="I579" i="2"/>
  <c r="I581" i="4" l="1"/>
  <c r="H581" i="4"/>
  <c r="G582" i="4"/>
  <c r="J582" i="4" s="1"/>
  <c r="E581" i="2"/>
  <c r="I580" i="2"/>
  <c r="H580" i="2"/>
  <c r="G580" i="2"/>
  <c r="F580" i="2"/>
  <c r="I582" i="4" l="1"/>
  <c r="H582" i="4"/>
  <c r="G583" i="4"/>
  <c r="J583" i="4" s="1"/>
  <c r="E582" i="2"/>
  <c r="F581" i="2"/>
  <c r="G581" i="2"/>
  <c r="I581" i="2"/>
  <c r="H581" i="2"/>
  <c r="I583" i="4" l="1"/>
  <c r="H583" i="4"/>
  <c r="G584" i="4"/>
  <c r="J584" i="4" s="1"/>
  <c r="E583" i="2"/>
  <c r="I582" i="2"/>
  <c r="G582" i="2"/>
  <c r="F582" i="2"/>
  <c r="H582" i="2"/>
  <c r="I584" i="4" l="1"/>
  <c r="H584" i="4"/>
  <c r="G585" i="4"/>
  <c r="J585" i="4" s="1"/>
  <c r="E584" i="2"/>
  <c r="F583" i="2"/>
  <c r="I583" i="2"/>
  <c r="H583" i="2"/>
  <c r="G583" i="2"/>
  <c r="H585" i="4" l="1"/>
  <c r="I585" i="4"/>
  <c r="G586" i="4"/>
  <c r="J586" i="4" s="1"/>
  <c r="E585" i="2"/>
  <c r="I584" i="2"/>
  <c r="G584" i="2"/>
  <c r="H584" i="2"/>
  <c r="F584" i="2"/>
  <c r="I586" i="4" l="1"/>
  <c r="H586" i="4"/>
  <c r="G587" i="4"/>
  <c r="J587" i="4" s="1"/>
  <c r="E586" i="2"/>
  <c r="F585" i="2"/>
  <c r="H585" i="2"/>
  <c r="I585" i="2"/>
  <c r="G585" i="2"/>
  <c r="I587" i="4" l="1"/>
  <c r="H587" i="4"/>
  <c r="G588" i="4"/>
  <c r="J588" i="4" s="1"/>
  <c r="E587" i="2"/>
  <c r="I586" i="2"/>
  <c r="G586" i="2"/>
  <c r="F586" i="2"/>
  <c r="H586" i="2"/>
  <c r="I588" i="4" l="1"/>
  <c r="H588" i="4"/>
  <c r="G589" i="4"/>
  <c r="J589" i="4" s="1"/>
  <c r="E588" i="2"/>
  <c r="F587" i="2"/>
  <c r="G587" i="2"/>
  <c r="I587" i="2"/>
  <c r="H587" i="2"/>
  <c r="H589" i="4" l="1"/>
  <c r="I589" i="4"/>
  <c r="G590" i="4"/>
  <c r="J590" i="4" s="1"/>
  <c r="E589" i="2"/>
  <c r="I588" i="2"/>
  <c r="H588" i="2"/>
  <c r="G588" i="2"/>
  <c r="F588" i="2"/>
  <c r="I590" i="4" l="1"/>
  <c r="H590" i="4"/>
  <c r="G591" i="4"/>
  <c r="J591" i="4" s="1"/>
  <c r="E590" i="2"/>
  <c r="F589" i="2"/>
  <c r="G589" i="2"/>
  <c r="I589" i="2"/>
  <c r="H589" i="2"/>
  <c r="I591" i="4" l="1"/>
  <c r="H591" i="4"/>
  <c r="G592" i="4"/>
  <c r="J592" i="4" s="1"/>
  <c r="E591" i="2"/>
  <c r="I590" i="2"/>
  <c r="H590" i="2"/>
  <c r="G590" i="2"/>
  <c r="F590" i="2"/>
  <c r="I592" i="4" l="1"/>
  <c r="H592" i="4"/>
  <c r="G593" i="4"/>
  <c r="J593" i="4" s="1"/>
  <c r="E592" i="2"/>
  <c r="F591" i="2"/>
  <c r="I591" i="2"/>
  <c r="H591" i="2"/>
  <c r="G591" i="2"/>
  <c r="H593" i="4" l="1"/>
  <c r="I593" i="4"/>
  <c r="G594" i="4"/>
  <c r="J594" i="4" s="1"/>
  <c r="E593" i="2"/>
  <c r="I592" i="2"/>
  <c r="G592" i="2"/>
  <c r="F592" i="2"/>
  <c r="H592" i="2"/>
  <c r="I594" i="4" l="1"/>
  <c r="H594" i="4"/>
  <c r="G595" i="4"/>
  <c r="J595" i="4" s="1"/>
  <c r="E594" i="2"/>
  <c r="F593" i="2"/>
  <c r="I593" i="2"/>
  <c r="H593" i="2"/>
  <c r="G593" i="2"/>
  <c r="H595" i="4" l="1"/>
  <c r="I595" i="4"/>
  <c r="G596" i="4"/>
  <c r="J596" i="4" s="1"/>
  <c r="E595" i="2"/>
  <c r="I594" i="2"/>
  <c r="G594" i="2"/>
  <c r="F594" i="2"/>
  <c r="H594" i="2"/>
  <c r="I596" i="4" l="1"/>
  <c r="H596" i="4"/>
  <c r="G597" i="4"/>
  <c r="J597" i="4" s="1"/>
  <c r="E596" i="2"/>
  <c r="F595" i="2"/>
  <c r="G595" i="2"/>
  <c r="H595" i="2"/>
  <c r="I595" i="2"/>
  <c r="I597" i="4" l="1"/>
  <c r="H597" i="4"/>
  <c r="G598" i="4"/>
  <c r="J598" i="4" s="1"/>
  <c r="E597" i="2"/>
  <c r="I596" i="2"/>
  <c r="H596" i="2"/>
  <c r="F596" i="2"/>
  <c r="G596" i="2"/>
  <c r="I598" i="4" l="1"/>
  <c r="H598" i="4"/>
  <c r="G599" i="4"/>
  <c r="J599" i="4" s="1"/>
  <c r="E598" i="2"/>
  <c r="F597" i="2"/>
  <c r="G597" i="2"/>
  <c r="I597" i="2"/>
  <c r="H597" i="2"/>
  <c r="I599" i="4" l="1"/>
  <c r="H599" i="4"/>
  <c r="G600" i="4"/>
  <c r="J600" i="4" s="1"/>
  <c r="E599" i="2"/>
  <c r="I598" i="2"/>
  <c r="H598" i="2"/>
  <c r="G598" i="2"/>
  <c r="F598" i="2"/>
  <c r="I600" i="4" l="1"/>
  <c r="H600" i="4"/>
  <c r="G601" i="4"/>
  <c r="J601" i="4" s="1"/>
  <c r="E600" i="2"/>
  <c r="F599" i="2"/>
  <c r="I599" i="2"/>
  <c r="H599" i="2"/>
  <c r="G599" i="2"/>
  <c r="H601" i="4" l="1"/>
  <c r="I601" i="4"/>
  <c r="G602" i="4"/>
  <c r="J602" i="4" s="1"/>
  <c r="E601" i="2"/>
  <c r="I600" i="2"/>
  <c r="G600" i="2"/>
  <c r="H600" i="2"/>
  <c r="F600" i="2"/>
  <c r="I602" i="4" l="1"/>
  <c r="H602" i="4"/>
  <c r="G603" i="4"/>
  <c r="J603" i="4" s="1"/>
  <c r="E602" i="2"/>
  <c r="F601" i="2"/>
  <c r="H601" i="2"/>
  <c r="G601" i="2"/>
  <c r="I601" i="2"/>
  <c r="I603" i="4" l="1"/>
  <c r="H603" i="4"/>
  <c r="G604" i="4"/>
  <c r="J604" i="4" s="1"/>
  <c r="E603" i="2"/>
  <c r="I602" i="2"/>
  <c r="G602" i="2"/>
  <c r="F602" i="2"/>
  <c r="H602" i="2"/>
  <c r="I604" i="4" l="1"/>
  <c r="H604" i="4"/>
  <c r="G605" i="4"/>
  <c r="J605" i="4" s="1"/>
  <c r="E604" i="2"/>
  <c r="F603" i="2"/>
  <c r="G603" i="2"/>
  <c r="I603" i="2"/>
  <c r="H603" i="2"/>
  <c r="I605" i="4" l="1"/>
  <c r="H605" i="4"/>
  <c r="G606" i="4"/>
  <c r="J606" i="4" s="1"/>
  <c r="E605" i="2"/>
  <c r="I604" i="2"/>
  <c r="H604" i="2"/>
  <c r="G604" i="2"/>
  <c r="F604" i="2"/>
  <c r="I606" i="4" l="1"/>
  <c r="H606" i="4"/>
  <c r="G607" i="4"/>
  <c r="J607" i="4" s="1"/>
  <c r="E606" i="2"/>
  <c r="F605" i="2"/>
  <c r="G605" i="2"/>
  <c r="I605" i="2"/>
  <c r="H605" i="2"/>
  <c r="I607" i="4" l="1"/>
  <c r="H607" i="4"/>
  <c r="G608" i="4"/>
  <c r="J608" i="4" s="1"/>
  <c r="E607" i="2"/>
  <c r="I606" i="2"/>
  <c r="H606" i="2"/>
  <c r="F606" i="2"/>
  <c r="G606" i="2"/>
  <c r="I608" i="4" l="1"/>
  <c r="H608" i="4"/>
  <c r="G609" i="4"/>
  <c r="J609" i="4" s="1"/>
  <c r="E608" i="2"/>
  <c r="F607" i="2"/>
  <c r="I607" i="2"/>
  <c r="H607" i="2"/>
  <c r="G607" i="2"/>
  <c r="H609" i="4" l="1"/>
  <c r="I609" i="4"/>
  <c r="G610" i="4"/>
  <c r="J610" i="4" s="1"/>
  <c r="E609" i="2"/>
  <c r="I608" i="2"/>
  <c r="G608" i="2"/>
  <c r="F608" i="2"/>
  <c r="H608" i="2"/>
  <c r="H610" i="4" l="1"/>
  <c r="I610" i="4"/>
  <c r="G611" i="4"/>
  <c r="J611" i="4" s="1"/>
  <c r="E610" i="2"/>
  <c r="F609" i="2"/>
  <c r="G609" i="2"/>
  <c r="I609" i="2"/>
  <c r="H609" i="2"/>
  <c r="I611" i="4" l="1"/>
  <c r="H611" i="4"/>
  <c r="G612" i="4"/>
  <c r="J612" i="4" s="1"/>
  <c r="E611" i="2"/>
  <c r="I610" i="2"/>
  <c r="G610" i="2"/>
  <c r="F610" i="2"/>
  <c r="H610" i="2"/>
  <c r="H612" i="4" l="1"/>
  <c r="I612" i="4"/>
  <c r="G613" i="4"/>
  <c r="J613" i="4" s="1"/>
  <c r="E612" i="2"/>
  <c r="F611" i="2"/>
  <c r="G611" i="2"/>
  <c r="H611" i="2"/>
  <c r="I611" i="2"/>
  <c r="I613" i="4" l="1"/>
  <c r="H613" i="4"/>
  <c r="G614" i="4"/>
  <c r="J614" i="4" s="1"/>
  <c r="E613" i="2"/>
  <c r="I612" i="2"/>
  <c r="H612" i="2"/>
  <c r="F612" i="2"/>
  <c r="G612" i="2"/>
  <c r="I614" i="4" l="1"/>
  <c r="H614" i="4"/>
  <c r="G615" i="4"/>
  <c r="J615" i="4" s="1"/>
  <c r="E614" i="2"/>
  <c r="F613" i="2"/>
  <c r="G613" i="2"/>
  <c r="I613" i="2"/>
  <c r="H613" i="2"/>
  <c r="H615" i="4" l="1"/>
  <c r="I615" i="4"/>
  <c r="G616" i="4"/>
  <c r="J616" i="4" s="1"/>
  <c r="E615" i="2"/>
  <c r="I614" i="2"/>
  <c r="F614" i="2"/>
  <c r="H614" i="2"/>
  <c r="G614" i="2"/>
  <c r="I616" i="4" l="1"/>
  <c r="H616" i="4"/>
  <c r="G617" i="4"/>
  <c r="J617" i="4" s="1"/>
  <c r="E616" i="2"/>
  <c r="F615" i="2"/>
  <c r="I615" i="2"/>
  <c r="H615" i="2"/>
  <c r="G615" i="2"/>
  <c r="H617" i="4" l="1"/>
  <c r="I617" i="4"/>
  <c r="G618" i="4"/>
  <c r="J618" i="4" s="1"/>
  <c r="E617" i="2"/>
  <c r="I616" i="2"/>
  <c r="G616" i="2"/>
  <c r="H616" i="2"/>
  <c r="F616" i="2"/>
  <c r="H618" i="4" l="1"/>
  <c r="I618" i="4"/>
  <c r="G619" i="4"/>
  <c r="J619" i="4" s="1"/>
  <c r="E618" i="2"/>
  <c r="F617" i="2"/>
  <c r="H617" i="2"/>
  <c r="G617" i="2"/>
  <c r="I617" i="2"/>
  <c r="I619" i="4" l="1"/>
  <c r="H619" i="4"/>
  <c r="G620" i="4"/>
  <c r="J620" i="4" s="1"/>
  <c r="E619" i="2"/>
  <c r="I618" i="2"/>
  <c r="G618" i="2"/>
  <c r="F618" i="2"/>
  <c r="H618" i="2"/>
  <c r="I620" i="4" l="1"/>
  <c r="H620" i="4"/>
  <c r="G621" i="4"/>
  <c r="J621" i="4" s="1"/>
  <c r="E620" i="2"/>
  <c r="F619" i="2"/>
  <c r="G619" i="2"/>
  <c r="I619" i="2"/>
  <c r="H619" i="2"/>
  <c r="H621" i="4" l="1"/>
  <c r="I621" i="4"/>
  <c r="G622" i="4"/>
  <c r="J622" i="4" s="1"/>
  <c r="E621" i="2"/>
  <c r="I620" i="2"/>
  <c r="H620" i="2"/>
  <c r="G620" i="2"/>
  <c r="F620" i="2"/>
  <c r="I622" i="4" l="1"/>
  <c r="H622" i="4"/>
  <c r="G623" i="4"/>
  <c r="J623" i="4" s="1"/>
  <c r="E622" i="2"/>
  <c r="F621" i="2"/>
  <c r="G621" i="2"/>
  <c r="I621" i="2"/>
  <c r="H621" i="2"/>
  <c r="I623" i="4" l="1"/>
  <c r="H623" i="4"/>
  <c r="G624" i="4"/>
  <c r="J624" i="4" s="1"/>
  <c r="E623" i="2"/>
  <c r="I622" i="2"/>
  <c r="F622" i="2"/>
  <c r="H622" i="2"/>
  <c r="G622" i="2"/>
  <c r="H624" i="4" l="1"/>
  <c r="I624" i="4"/>
  <c r="G625" i="4"/>
  <c r="J625" i="4" s="1"/>
  <c r="E624" i="2"/>
  <c r="F623" i="2"/>
  <c r="I623" i="2"/>
  <c r="H623" i="2"/>
  <c r="G623" i="2"/>
  <c r="H625" i="4" l="1"/>
  <c r="I625" i="4"/>
  <c r="G626" i="4"/>
  <c r="J626" i="4" s="1"/>
  <c r="E625" i="2"/>
  <c r="I624" i="2"/>
  <c r="G624" i="2"/>
  <c r="F624" i="2"/>
  <c r="H624" i="2"/>
  <c r="I626" i="4" l="1"/>
  <c r="H626" i="4"/>
  <c r="G627" i="4"/>
  <c r="J627" i="4" s="1"/>
  <c r="E626" i="2"/>
  <c r="F625" i="2"/>
  <c r="G625" i="2"/>
  <c r="I625" i="2"/>
  <c r="H625" i="2"/>
  <c r="H627" i="4" l="1"/>
  <c r="I627" i="4"/>
  <c r="G628" i="4"/>
  <c r="J628" i="4" s="1"/>
  <c r="E627" i="2"/>
  <c r="I626" i="2"/>
  <c r="G626" i="2"/>
  <c r="F626" i="2"/>
  <c r="H626" i="2"/>
  <c r="I628" i="4" l="1"/>
  <c r="H628" i="4"/>
  <c r="G629" i="4"/>
  <c r="J629" i="4" s="1"/>
  <c r="E628" i="2"/>
  <c r="F627" i="2"/>
  <c r="G627" i="2"/>
  <c r="I627" i="2"/>
  <c r="H627" i="2"/>
  <c r="I629" i="4" l="1"/>
  <c r="H629" i="4"/>
  <c r="G630" i="4"/>
  <c r="J630" i="4" s="1"/>
  <c r="E629" i="2"/>
  <c r="I628" i="2"/>
  <c r="H628" i="2"/>
  <c r="G628" i="2"/>
  <c r="F628" i="2"/>
  <c r="I630" i="4" l="1"/>
  <c r="H630" i="4"/>
  <c r="G631" i="4"/>
  <c r="J631" i="4" s="1"/>
  <c r="E630" i="2"/>
  <c r="F629" i="2"/>
  <c r="G629" i="2"/>
  <c r="I629" i="2"/>
  <c r="H629" i="2"/>
  <c r="I631" i="4" l="1"/>
  <c r="H631" i="4"/>
  <c r="G632" i="4"/>
  <c r="J632" i="4" s="1"/>
  <c r="E631" i="2"/>
  <c r="I630" i="2"/>
  <c r="G630" i="2"/>
  <c r="F630" i="2"/>
  <c r="H630" i="2"/>
  <c r="I632" i="4" l="1"/>
  <c r="H632" i="4"/>
  <c r="G633" i="4"/>
  <c r="J633" i="4" s="1"/>
  <c r="E632" i="2"/>
  <c r="F631" i="2"/>
  <c r="I631" i="2"/>
  <c r="H631" i="2"/>
  <c r="G631" i="2"/>
  <c r="H633" i="4" l="1"/>
  <c r="I633" i="4"/>
  <c r="G634" i="4"/>
  <c r="J634" i="4" s="1"/>
  <c r="E633" i="2"/>
  <c r="I632" i="2"/>
  <c r="G632" i="2"/>
  <c r="H632" i="2"/>
  <c r="F632" i="2"/>
  <c r="H634" i="4" l="1"/>
  <c r="I634" i="4"/>
  <c r="G635" i="4"/>
  <c r="J635" i="4" s="1"/>
  <c r="E634" i="2"/>
  <c r="F633" i="2"/>
  <c r="H633" i="2"/>
  <c r="G633" i="2"/>
  <c r="I633" i="2"/>
  <c r="H635" i="4" l="1"/>
  <c r="I635" i="4"/>
  <c r="G636" i="4"/>
  <c r="J636" i="4" s="1"/>
  <c r="E635" i="2"/>
  <c r="I634" i="2"/>
  <c r="G634" i="2"/>
  <c r="F634" i="2"/>
  <c r="H634" i="2"/>
  <c r="I636" i="4" l="1"/>
  <c r="H636" i="4"/>
  <c r="G637" i="4"/>
  <c r="J637" i="4" s="1"/>
  <c r="E636" i="2"/>
  <c r="F635" i="2"/>
  <c r="G635" i="2"/>
  <c r="I635" i="2"/>
  <c r="H635" i="2"/>
  <c r="I637" i="4" l="1"/>
  <c r="H637" i="4"/>
  <c r="G638" i="4"/>
  <c r="J638" i="4" s="1"/>
  <c r="E637" i="2"/>
  <c r="I636" i="2"/>
  <c r="H636" i="2"/>
  <c r="G636" i="2"/>
  <c r="F636" i="2"/>
  <c r="I638" i="4" l="1"/>
  <c r="H638" i="4"/>
  <c r="G639" i="4"/>
  <c r="J639" i="4" s="1"/>
  <c r="E638" i="2"/>
  <c r="F637" i="2"/>
  <c r="G637" i="2"/>
  <c r="I637" i="2"/>
  <c r="H637" i="2"/>
  <c r="I639" i="4" l="1"/>
  <c r="H639" i="4"/>
  <c r="G640" i="4"/>
  <c r="J640" i="4" s="1"/>
  <c r="E639" i="2"/>
  <c r="I638" i="2"/>
  <c r="F638" i="2"/>
  <c r="H638" i="2"/>
  <c r="G638" i="2"/>
  <c r="H640" i="4" l="1"/>
  <c r="I640" i="4"/>
  <c r="G641" i="4"/>
  <c r="J641" i="4" s="1"/>
  <c r="E640" i="2"/>
  <c r="F639" i="2"/>
  <c r="I639" i="2"/>
  <c r="H639" i="2"/>
  <c r="G639" i="2"/>
  <c r="H641" i="4" l="1"/>
  <c r="I641" i="4"/>
  <c r="G642" i="4"/>
  <c r="J642" i="4" s="1"/>
  <c r="E641" i="2"/>
  <c r="I640" i="2"/>
  <c r="G640" i="2"/>
  <c r="H640" i="2"/>
  <c r="F640" i="2"/>
  <c r="I642" i="4" l="1"/>
  <c r="H642" i="4"/>
  <c r="G643" i="4"/>
  <c r="J643" i="4" s="1"/>
  <c r="E642" i="2"/>
  <c r="F641" i="2"/>
  <c r="H641" i="2"/>
  <c r="G641" i="2"/>
  <c r="I641" i="2"/>
  <c r="I643" i="4" l="1"/>
  <c r="H643" i="4"/>
  <c r="G644" i="4"/>
  <c r="J644" i="4" s="1"/>
  <c r="E643" i="2"/>
  <c r="I642" i="2"/>
  <c r="H642" i="2"/>
  <c r="G642" i="2"/>
  <c r="F642" i="2"/>
  <c r="I644" i="4" l="1"/>
  <c r="H644" i="4"/>
  <c r="G645" i="4"/>
  <c r="J645" i="4" s="1"/>
  <c r="E644" i="2"/>
  <c r="F643" i="2"/>
  <c r="H643" i="2"/>
  <c r="I643" i="2"/>
  <c r="G643" i="2"/>
  <c r="I645" i="4" l="1"/>
  <c r="H645" i="4"/>
  <c r="G646" i="4"/>
  <c r="J646" i="4" s="1"/>
  <c r="E645" i="2"/>
  <c r="I644" i="2"/>
  <c r="F644" i="2"/>
  <c r="H644" i="2"/>
  <c r="G644" i="2"/>
  <c r="I646" i="4" l="1"/>
  <c r="H646" i="4"/>
  <c r="G647" i="4"/>
  <c r="J647" i="4" s="1"/>
  <c r="E646" i="2"/>
  <c r="F645" i="2"/>
  <c r="H645" i="2"/>
  <c r="I645" i="2"/>
  <c r="G645" i="2"/>
  <c r="H647" i="4" l="1"/>
  <c r="I647" i="4"/>
  <c r="G648" i="4"/>
  <c r="J648" i="4" s="1"/>
  <c r="E647" i="2"/>
  <c r="I646" i="2"/>
  <c r="F646" i="2"/>
  <c r="H646" i="2"/>
  <c r="G646" i="2"/>
  <c r="I648" i="4" l="1"/>
  <c r="H648" i="4"/>
  <c r="G649" i="4"/>
  <c r="J649" i="4" s="1"/>
  <c r="E648" i="2"/>
  <c r="F647" i="2"/>
  <c r="H647" i="2"/>
  <c r="I647" i="2"/>
  <c r="G647" i="2"/>
  <c r="H649" i="4" l="1"/>
  <c r="I649" i="4"/>
  <c r="G650" i="4"/>
  <c r="J650" i="4" s="1"/>
  <c r="E649" i="2"/>
  <c r="I648" i="2"/>
  <c r="H648" i="2"/>
  <c r="G648" i="2"/>
  <c r="F648" i="2"/>
  <c r="H650" i="4" l="1"/>
  <c r="I650" i="4"/>
  <c r="G651" i="4"/>
  <c r="J651" i="4" s="1"/>
  <c r="E650" i="2"/>
  <c r="F649" i="2"/>
  <c r="H649" i="2"/>
  <c r="G649" i="2"/>
  <c r="I649" i="2"/>
  <c r="I651" i="4" l="1"/>
  <c r="H651" i="4"/>
  <c r="G652" i="4"/>
  <c r="J652" i="4" s="1"/>
  <c r="E651" i="2"/>
  <c r="I650" i="2"/>
  <c r="F650" i="2"/>
  <c r="H650" i="2"/>
  <c r="G650" i="2"/>
  <c r="H652" i="4" l="1"/>
  <c r="I652" i="4"/>
  <c r="G653" i="4"/>
  <c r="J653" i="4" s="1"/>
  <c r="E652" i="2"/>
  <c r="F651" i="2"/>
  <c r="H651" i="2"/>
  <c r="G651" i="2"/>
  <c r="I651" i="2"/>
  <c r="I653" i="4" l="1"/>
  <c r="H653" i="4"/>
  <c r="G654" i="4"/>
  <c r="J654" i="4" s="1"/>
  <c r="E653" i="2"/>
  <c r="I652" i="2"/>
  <c r="G652" i="2"/>
  <c r="F652" i="2"/>
  <c r="H652" i="2"/>
  <c r="H654" i="4" l="1"/>
  <c r="I654" i="4"/>
  <c r="G655" i="4"/>
  <c r="J655" i="4" s="1"/>
  <c r="E654" i="2"/>
  <c r="F653" i="2"/>
  <c r="H653" i="2"/>
  <c r="G653" i="2"/>
  <c r="I653" i="2"/>
  <c r="H655" i="4" l="1"/>
  <c r="I655" i="4"/>
  <c r="G656" i="4"/>
  <c r="J656" i="4" s="1"/>
  <c r="E655" i="2"/>
  <c r="I654" i="2"/>
  <c r="F654" i="2"/>
  <c r="H654" i="2"/>
  <c r="G654" i="2"/>
  <c r="H656" i="4" l="1"/>
  <c r="I656" i="4"/>
  <c r="G657" i="4"/>
  <c r="J657" i="4" s="1"/>
  <c r="E656" i="2"/>
  <c r="F655" i="2"/>
  <c r="H655" i="2"/>
  <c r="I655" i="2"/>
  <c r="G655" i="2"/>
  <c r="H657" i="4" l="1"/>
  <c r="I657" i="4"/>
  <c r="G658" i="4"/>
  <c r="J658" i="4" s="1"/>
  <c r="E657" i="2"/>
  <c r="I656" i="2"/>
  <c r="G656" i="2"/>
  <c r="H656" i="2"/>
  <c r="F656" i="2"/>
  <c r="H658" i="4" l="1"/>
  <c r="I658" i="4"/>
  <c r="G659" i="4"/>
  <c r="J659" i="4" s="1"/>
  <c r="E658" i="2"/>
  <c r="F657" i="2"/>
  <c r="H657" i="2"/>
  <c r="I657" i="2"/>
  <c r="G657" i="2"/>
  <c r="I659" i="4" l="1"/>
  <c r="H659" i="4"/>
  <c r="G660" i="4"/>
  <c r="J660" i="4" s="1"/>
  <c r="E659" i="2"/>
  <c r="I658" i="2"/>
  <c r="H658" i="2"/>
  <c r="G658" i="2"/>
  <c r="F658" i="2"/>
  <c r="I660" i="4" l="1"/>
  <c r="H660" i="4"/>
  <c r="G661" i="4"/>
  <c r="J661" i="4" s="1"/>
  <c r="E660" i="2"/>
  <c r="F659" i="2"/>
  <c r="H659" i="2"/>
  <c r="I659" i="2"/>
  <c r="G659" i="2"/>
  <c r="H661" i="4" l="1"/>
  <c r="I661" i="4"/>
  <c r="G662" i="4"/>
  <c r="J662" i="4" s="1"/>
  <c r="E661" i="2"/>
  <c r="I660" i="2"/>
  <c r="H660" i="2"/>
  <c r="G660" i="2"/>
  <c r="F660" i="2"/>
  <c r="H662" i="4" l="1"/>
  <c r="I662" i="4"/>
  <c r="G663" i="4"/>
  <c r="J663" i="4" s="1"/>
  <c r="E662" i="2"/>
  <c r="F661" i="2"/>
  <c r="H661" i="2"/>
  <c r="I661" i="2"/>
  <c r="G661" i="2"/>
  <c r="I663" i="4" l="1"/>
  <c r="H663" i="4"/>
  <c r="G664" i="4"/>
  <c r="J664" i="4" s="1"/>
  <c r="E663" i="2"/>
  <c r="I662" i="2"/>
  <c r="F662" i="2"/>
  <c r="H662" i="2"/>
  <c r="G662" i="2"/>
  <c r="H664" i="4" l="1"/>
  <c r="I664" i="4"/>
  <c r="G665" i="4"/>
  <c r="J665" i="4" s="1"/>
  <c r="E664" i="2"/>
  <c r="F663" i="2"/>
  <c r="H663" i="2"/>
  <c r="G663" i="2"/>
  <c r="I663" i="2"/>
  <c r="I665" i="4" l="1"/>
  <c r="H665" i="4"/>
  <c r="G666" i="4"/>
  <c r="J666" i="4" s="1"/>
  <c r="E665" i="2"/>
  <c r="I664" i="2"/>
  <c r="H664" i="2"/>
  <c r="F664" i="2"/>
  <c r="G664" i="2"/>
  <c r="I666" i="4" l="1"/>
  <c r="H666" i="4"/>
  <c r="G667" i="4"/>
  <c r="J667" i="4" s="1"/>
  <c r="E666" i="2"/>
  <c r="F665" i="2"/>
  <c r="H665" i="2"/>
  <c r="G665" i="2"/>
  <c r="I665" i="2"/>
  <c r="I667" i="4" l="1"/>
  <c r="H667" i="4"/>
  <c r="G668" i="4"/>
  <c r="J668" i="4" s="1"/>
  <c r="E667" i="2"/>
  <c r="I666" i="2"/>
  <c r="F666" i="2"/>
  <c r="H666" i="2"/>
  <c r="G666" i="2"/>
  <c r="I668" i="4" l="1"/>
  <c r="H668" i="4"/>
  <c r="G669" i="4"/>
  <c r="J669" i="4" s="1"/>
  <c r="E668" i="2"/>
  <c r="F667" i="2"/>
  <c r="H667" i="2"/>
  <c r="I667" i="2"/>
  <c r="G667" i="2"/>
  <c r="H669" i="4" l="1"/>
  <c r="I669" i="4"/>
  <c r="G670" i="4"/>
  <c r="J670" i="4" s="1"/>
  <c r="E669" i="2"/>
  <c r="I668" i="2"/>
  <c r="G668" i="2"/>
  <c r="F668" i="2"/>
  <c r="H668" i="2"/>
  <c r="H670" i="4" l="1"/>
  <c r="I670" i="4"/>
  <c r="G671" i="4"/>
  <c r="J671" i="4" s="1"/>
  <c r="E670" i="2"/>
  <c r="F669" i="2"/>
  <c r="H669" i="2"/>
  <c r="G669" i="2"/>
  <c r="I669" i="2"/>
  <c r="I671" i="4" l="1"/>
  <c r="H671" i="4"/>
  <c r="G672" i="4"/>
  <c r="J672" i="4" s="1"/>
  <c r="E671" i="2"/>
  <c r="I670" i="2"/>
  <c r="H670" i="2"/>
  <c r="G670" i="2"/>
  <c r="F670" i="2"/>
  <c r="I672" i="4" l="1"/>
  <c r="H672" i="4"/>
  <c r="G673" i="4"/>
  <c r="J673" i="4" s="1"/>
  <c r="E672" i="2"/>
  <c r="F671" i="2"/>
  <c r="H671" i="2"/>
  <c r="I671" i="2"/>
  <c r="G671" i="2"/>
  <c r="I673" i="4" l="1"/>
  <c r="H673" i="4"/>
  <c r="G674" i="4"/>
  <c r="J674" i="4" s="1"/>
  <c r="E673" i="2"/>
  <c r="I672" i="2"/>
  <c r="G672" i="2"/>
  <c r="F672" i="2"/>
  <c r="H672" i="2"/>
  <c r="I674" i="4" l="1"/>
  <c r="H674" i="4"/>
  <c r="G675" i="4"/>
  <c r="J675" i="4" s="1"/>
  <c r="E674" i="2"/>
  <c r="F673" i="2"/>
  <c r="H673" i="2"/>
  <c r="G673" i="2"/>
  <c r="I673" i="2"/>
  <c r="I675" i="4" l="1"/>
  <c r="H675" i="4"/>
  <c r="G676" i="4"/>
  <c r="J676" i="4" s="1"/>
  <c r="E675" i="2"/>
  <c r="I674" i="2"/>
  <c r="H674" i="2"/>
  <c r="G674" i="2"/>
  <c r="F674" i="2"/>
  <c r="I676" i="4" l="1"/>
  <c r="H676" i="4"/>
  <c r="G677" i="4"/>
  <c r="J677" i="4" s="1"/>
  <c r="E676" i="2"/>
  <c r="F675" i="2"/>
  <c r="H675" i="2"/>
  <c r="I675" i="2"/>
  <c r="G675" i="2"/>
  <c r="I677" i="4" l="1"/>
  <c r="H677" i="4"/>
  <c r="G678" i="4"/>
  <c r="J678" i="4" s="1"/>
  <c r="E677" i="2"/>
  <c r="I676" i="2"/>
  <c r="H676" i="2"/>
  <c r="F676" i="2"/>
  <c r="G676" i="2"/>
  <c r="H678" i="4" l="1"/>
  <c r="I678" i="4"/>
  <c r="G679" i="4"/>
  <c r="J679" i="4" s="1"/>
  <c r="E678" i="2"/>
  <c r="F677" i="2"/>
  <c r="H677" i="2"/>
  <c r="I677" i="2"/>
  <c r="G677" i="2"/>
  <c r="I679" i="4" l="1"/>
  <c r="H679" i="4"/>
  <c r="G680" i="4"/>
  <c r="J680" i="4" s="1"/>
  <c r="E679" i="2"/>
  <c r="I678" i="2"/>
  <c r="F678" i="2"/>
  <c r="H678" i="2"/>
  <c r="G678" i="2"/>
  <c r="H680" i="4" l="1"/>
  <c r="I680" i="4"/>
  <c r="G681" i="4"/>
  <c r="J681" i="4" s="1"/>
  <c r="E680" i="2"/>
  <c r="F679" i="2"/>
  <c r="H679" i="2"/>
  <c r="I679" i="2"/>
  <c r="G679" i="2"/>
  <c r="I681" i="4" l="1"/>
  <c r="H681" i="4"/>
  <c r="G682" i="4"/>
  <c r="J682" i="4" s="1"/>
  <c r="E681" i="2"/>
  <c r="I680" i="2"/>
  <c r="H680" i="2"/>
  <c r="G680" i="2"/>
  <c r="F680" i="2"/>
  <c r="I682" i="4" l="1"/>
  <c r="H682" i="4"/>
  <c r="G683" i="4"/>
  <c r="J683" i="4" s="1"/>
  <c r="E682" i="2"/>
  <c r="F681" i="2"/>
  <c r="H681" i="2"/>
  <c r="G681" i="2"/>
  <c r="I681" i="2"/>
  <c r="I683" i="4" l="1"/>
  <c r="H683" i="4"/>
  <c r="G684" i="4"/>
  <c r="J684" i="4" s="1"/>
  <c r="E683" i="2"/>
  <c r="I682" i="2"/>
  <c r="F682" i="2"/>
  <c r="H682" i="2"/>
  <c r="G682" i="2"/>
  <c r="H684" i="4" l="1"/>
  <c r="I684" i="4"/>
  <c r="G685" i="4"/>
  <c r="J685" i="4" s="1"/>
  <c r="E684" i="2"/>
  <c r="F683" i="2"/>
  <c r="H683" i="2"/>
  <c r="G683" i="2"/>
  <c r="I683" i="2"/>
  <c r="I685" i="4" l="1"/>
  <c r="H685" i="4"/>
  <c r="G686" i="4"/>
  <c r="J686" i="4" s="1"/>
  <c r="E685" i="2"/>
  <c r="I684" i="2"/>
  <c r="G684" i="2"/>
  <c r="F684" i="2"/>
  <c r="H684" i="2"/>
  <c r="H686" i="4" l="1"/>
  <c r="I686" i="4"/>
  <c r="G687" i="4"/>
  <c r="J687" i="4" s="1"/>
  <c r="E686" i="2"/>
  <c r="F685" i="2"/>
  <c r="H685" i="2"/>
  <c r="G685" i="2"/>
  <c r="I685" i="2"/>
  <c r="I687" i="4" l="1"/>
  <c r="H687" i="4"/>
  <c r="G688" i="4"/>
  <c r="J688" i="4" s="1"/>
  <c r="E687" i="2"/>
  <c r="I686" i="2"/>
  <c r="H686" i="2"/>
  <c r="G686" i="2"/>
  <c r="F686" i="2"/>
  <c r="I688" i="4" l="1"/>
  <c r="H688" i="4"/>
  <c r="G689" i="4"/>
  <c r="J689" i="4" s="1"/>
  <c r="E688" i="2"/>
  <c r="F687" i="2"/>
  <c r="H687" i="2"/>
  <c r="I687" i="2"/>
  <c r="G687" i="2"/>
  <c r="I689" i="4" l="1"/>
  <c r="H689" i="4"/>
  <c r="G690" i="4"/>
  <c r="J690" i="4" s="1"/>
  <c r="E689" i="2"/>
  <c r="I688" i="2"/>
  <c r="G688" i="2"/>
  <c r="H688" i="2"/>
  <c r="F688" i="2"/>
  <c r="H690" i="4" l="1"/>
  <c r="I690" i="4"/>
  <c r="G691" i="4"/>
  <c r="J691" i="4" s="1"/>
  <c r="E690" i="2"/>
  <c r="F689" i="2"/>
  <c r="H689" i="2"/>
  <c r="I689" i="2"/>
  <c r="G689" i="2"/>
  <c r="I691" i="4" l="1"/>
  <c r="H691" i="4"/>
  <c r="G692" i="4"/>
  <c r="J692" i="4" s="1"/>
  <c r="E691" i="2"/>
  <c r="I690" i="2"/>
  <c r="H690" i="2"/>
  <c r="G690" i="2"/>
  <c r="F690" i="2"/>
  <c r="H692" i="4" l="1"/>
  <c r="I692" i="4"/>
  <c r="G693" i="4"/>
  <c r="J693" i="4" s="1"/>
  <c r="E692" i="2"/>
  <c r="F691" i="2"/>
  <c r="H691" i="2"/>
  <c r="I691" i="2"/>
  <c r="G691" i="2"/>
  <c r="I693" i="4" l="1"/>
  <c r="H693" i="4"/>
  <c r="G694" i="4"/>
  <c r="J694" i="4" s="1"/>
  <c r="E693" i="2"/>
  <c r="I692" i="2"/>
  <c r="H692" i="2"/>
  <c r="G692" i="2"/>
  <c r="F692" i="2"/>
  <c r="H694" i="4" l="1"/>
  <c r="I694" i="4"/>
  <c r="G695" i="4"/>
  <c r="J695" i="4" s="1"/>
  <c r="E694" i="2"/>
  <c r="F693" i="2"/>
  <c r="H693" i="2"/>
  <c r="I693" i="2"/>
  <c r="G693" i="2"/>
  <c r="I695" i="4" l="1"/>
  <c r="H695" i="4"/>
  <c r="G696" i="4"/>
  <c r="J696" i="4" s="1"/>
  <c r="E695" i="2"/>
  <c r="I694" i="2"/>
  <c r="F694" i="2"/>
  <c r="H694" i="2"/>
  <c r="G694" i="2"/>
  <c r="I696" i="4" l="1"/>
  <c r="H696" i="4"/>
  <c r="G697" i="4"/>
  <c r="J697" i="4" s="1"/>
  <c r="E696" i="2"/>
  <c r="F695" i="2"/>
  <c r="H695" i="2"/>
  <c r="G695" i="2"/>
  <c r="I695" i="2"/>
  <c r="H697" i="4" l="1"/>
  <c r="I697" i="4"/>
  <c r="G698" i="4"/>
  <c r="J698" i="4" s="1"/>
  <c r="E697" i="2"/>
  <c r="I696" i="2"/>
  <c r="H696" i="2"/>
  <c r="G696" i="2"/>
  <c r="F696" i="2"/>
  <c r="I698" i="4" l="1"/>
  <c r="H698" i="4"/>
  <c r="G699" i="4"/>
  <c r="J699" i="4" s="1"/>
  <c r="E698" i="2"/>
  <c r="F697" i="2"/>
  <c r="H697" i="2"/>
  <c r="G697" i="2"/>
  <c r="I697" i="2"/>
  <c r="I699" i="4" l="1"/>
  <c r="H699" i="4"/>
  <c r="G700" i="4"/>
  <c r="J700" i="4" s="1"/>
  <c r="E699" i="2"/>
  <c r="I698" i="2"/>
  <c r="F698" i="2"/>
  <c r="H698" i="2"/>
  <c r="G698" i="2"/>
  <c r="I700" i="4" l="1"/>
  <c r="H700" i="4"/>
  <c r="G701" i="4"/>
  <c r="J701" i="4" s="1"/>
  <c r="E700" i="2"/>
  <c r="F699" i="2"/>
  <c r="H699" i="2"/>
  <c r="I699" i="2"/>
  <c r="G699" i="2"/>
  <c r="I701" i="4" l="1"/>
  <c r="H701" i="4"/>
  <c r="G702" i="4"/>
  <c r="J702" i="4" s="1"/>
  <c r="E701" i="2"/>
  <c r="I700" i="2"/>
  <c r="G700" i="2"/>
  <c r="F700" i="2"/>
  <c r="H700" i="2"/>
  <c r="H702" i="4" l="1"/>
  <c r="I702" i="4"/>
  <c r="G703" i="4"/>
  <c r="J703" i="4" s="1"/>
  <c r="E702" i="2"/>
  <c r="F701" i="2"/>
  <c r="H701" i="2"/>
  <c r="G701" i="2"/>
  <c r="I701" i="2"/>
  <c r="I703" i="4" l="1"/>
  <c r="H703" i="4"/>
  <c r="G704" i="4"/>
  <c r="J704" i="4" s="1"/>
  <c r="E703" i="2"/>
  <c r="I702" i="2"/>
  <c r="H702" i="2"/>
  <c r="G702" i="2"/>
  <c r="F702" i="2"/>
  <c r="H704" i="4" l="1"/>
  <c r="I704" i="4"/>
  <c r="G705" i="4"/>
  <c r="J705" i="4" s="1"/>
  <c r="E704" i="2"/>
  <c r="F703" i="2"/>
  <c r="G703" i="2"/>
  <c r="I703" i="2"/>
  <c r="H703" i="2"/>
  <c r="I705" i="4" l="1"/>
  <c r="H705" i="4"/>
  <c r="G706" i="4"/>
  <c r="J706" i="4" s="1"/>
  <c r="E705" i="2"/>
  <c r="I704" i="2"/>
  <c r="F704" i="2"/>
  <c r="H704" i="2"/>
  <c r="G704" i="2"/>
  <c r="H706" i="4" l="1"/>
  <c r="I706" i="4"/>
  <c r="G707" i="4"/>
  <c r="J707" i="4" s="1"/>
  <c r="E706" i="2"/>
  <c r="F705" i="2"/>
  <c r="I705" i="2"/>
  <c r="H705" i="2"/>
  <c r="G705" i="2"/>
  <c r="I707" i="4" l="1"/>
  <c r="H707" i="4"/>
  <c r="G708" i="4"/>
  <c r="J708" i="4" s="1"/>
  <c r="E707" i="2"/>
  <c r="I706" i="2"/>
  <c r="G706" i="2"/>
  <c r="F706" i="2"/>
  <c r="H706" i="2"/>
  <c r="I708" i="4" l="1"/>
  <c r="H708" i="4"/>
  <c r="G709" i="4"/>
  <c r="J709" i="4" s="1"/>
  <c r="E708" i="2"/>
  <c r="F707" i="2"/>
  <c r="I707" i="2"/>
  <c r="H707" i="2"/>
  <c r="G707" i="2"/>
  <c r="I709" i="4" l="1"/>
  <c r="H709" i="4"/>
  <c r="G710" i="4"/>
  <c r="J710" i="4" s="1"/>
  <c r="E709" i="2"/>
  <c r="I708" i="2"/>
  <c r="G708" i="2"/>
  <c r="F708" i="2"/>
  <c r="H708" i="2"/>
  <c r="H710" i="4" l="1"/>
  <c r="I710" i="4"/>
  <c r="G711" i="4"/>
  <c r="J711" i="4" s="1"/>
  <c r="E710" i="2"/>
  <c r="F709" i="2"/>
  <c r="G709" i="2"/>
  <c r="H709" i="2"/>
  <c r="I709" i="2"/>
  <c r="H711" i="4" l="1"/>
  <c r="I711" i="4"/>
  <c r="G712" i="4"/>
  <c r="J712" i="4" s="1"/>
  <c r="E711" i="2"/>
  <c r="I710" i="2"/>
  <c r="H710" i="2"/>
  <c r="G710" i="2"/>
  <c r="F710" i="2"/>
  <c r="I712" i="4" l="1"/>
  <c r="H712" i="4"/>
  <c r="G713" i="4"/>
  <c r="J713" i="4" s="1"/>
  <c r="E712" i="2"/>
  <c r="F711" i="2"/>
  <c r="H711" i="2"/>
  <c r="G711" i="2"/>
  <c r="I711" i="2"/>
  <c r="H713" i="4" l="1"/>
  <c r="I713" i="4"/>
  <c r="G714" i="4"/>
  <c r="J714" i="4" s="1"/>
  <c r="E713" i="2"/>
  <c r="I712" i="2"/>
  <c r="F712" i="2"/>
  <c r="H712" i="2"/>
  <c r="G712" i="2"/>
  <c r="I714" i="4" l="1"/>
  <c r="H714" i="4"/>
  <c r="G715" i="4"/>
  <c r="J715" i="4" s="1"/>
  <c r="E714" i="2"/>
  <c r="F713" i="2"/>
  <c r="H713" i="2"/>
  <c r="I713" i="2"/>
  <c r="G713" i="2"/>
  <c r="I715" i="4" l="1"/>
  <c r="H715" i="4"/>
  <c r="G716" i="4"/>
  <c r="J716" i="4" s="1"/>
  <c r="E715" i="2"/>
  <c r="I714" i="2"/>
  <c r="G714" i="2"/>
  <c r="F714" i="2"/>
  <c r="H714" i="2"/>
  <c r="H716" i="4" l="1"/>
  <c r="I716" i="4"/>
  <c r="G717" i="4"/>
  <c r="J717" i="4" s="1"/>
  <c r="E716" i="2"/>
  <c r="F715" i="2"/>
  <c r="H715" i="2"/>
  <c r="G715" i="2"/>
  <c r="I715" i="2"/>
  <c r="I717" i="4" l="1"/>
  <c r="H717" i="4"/>
  <c r="G718" i="4"/>
  <c r="J718" i="4" s="1"/>
  <c r="E717" i="2"/>
  <c r="I716" i="2"/>
  <c r="H716" i="2"/>
  <c r="G716" i="2"/>
  <c r="F716" i="2"/>
  <c r="H718" i="4" l="1"/>
  <c r="I718" i="4"/>
  <c r="G719" i="4"/>
  <c r="J719" i="4" s="1"/>
  <c r="E718" i="2"/>
  <c r="F717" i="2"/>
  <c r="H717" i="2"/>
  <c r="I717" i="2"/>
  <c r="G717" i="2"/>
  <c r="H719" i="4" l="1"/>
  <c r="I719" i="4"/>
  <c r="G720" i="4"/>
  <c r="J720" i="4" s="1"/>
  <c r="E719" i="2"/>
  <c r="I718" i="2"/>
  <c r="G718" i="2"/>
  <c r="F718" i="2"/>
  <c r="H718" i="2"/>
  <c r="I720" i="4" l="1"/>
  <c r="H720" i="4"/>
  <c r="G721" i="4"/>
  <c r="J721" i="4" s="1"/>
  <c r="E720" i="2"/>
  <c r="F719" i="2"/>
  <c r="H719" i="2"/>
  <c r="G719" i="2"/>
  <c r="I719" i="2"/>
  <c r="I721" i="4" l="1"/>
  <c r="H721" i="4"/>
  <c r="G722" i="4"/>
  <c r="J722" i="4" s="1"/>
  <c r="E721" i="2"/>
  <c r="I720" i="2"/>
  <c r="H720" i="2"/>
  <c r="G720" i="2"/>
  <c r="F720" i="2"/>
  <c r="H722" i="4" l="1"/>
  <c r="I722" i="4"/>
  <c r="G723" i="4"/>
  <c r="J723" i="4" s="1"/>
  <c r="E722" i="2"/>
  <c r="F721" i="2"/>
  <c r="H721" i="2"/>
  <c r="I721" i="2"/>
  <c r="G721" i="2"/>
  <c r="I723" i="4" l="1"/>
  <c r="H723" i="4"/>
  <c r="G724" i="4"/>
  <c r="J724" i="4" s="1"/>
  <c r="E723" i="2"/>
  <c r="I722" i="2"/>
  <c r="H722" i="2"/>
  <c r="G722" i="2"/>
  <c r="F722" i="2"/>
  <c r="I724" i="4" l="1"/>
  <c r="H724" i="4"/>
  <c r="G725" i="4"/>
  <c r="J725" i="4" s="1"/>
  <c r="E724" i="2"/>
  <c r="F723" i="2"/>
  <c r="H723" i="2"/>
  <c r="I723" i="2"/>
  <c r="G723" i="2"/>
  <c r="H725" i="4" l="1"/>
  <c r="I725" i="4"/>
  <c r="G726" i="4"/>
  <c r="J726" i="4" s="1"/>
  <c r="E725" i="2"/>
  <c r="I724" i="2"/>
  <c r="F724" i="2"/>
  <c r="H724" i="2"/>
  <c r="G724" i="2"/>
  <c r="H726" i="4" l="1"/>
  <c r="I726" i="4"/>
  <c r="G727" i="4"/>
  <c r="J727" i="4" s="1"/>
  <c r="E726" i="2"/>
  <c r="F725" i="2"/>
  <c r="H725" i="2"/>
  <c r="I725" i="2"/>
  <c r="G725" i="2"/>
  <c r="I727" i="4" l="1"/>
  <c r="H727" i="4"/>
  <c r="G728" i="4"/>
  <c r="J728" i="4" s="1"/>
  <c r="E727" i="2"/>
  <c r="I726" i="2"/>
  <c r="H726" i="2"/>
  <c r="G726" i="2"/>
  <c r="F726" i="2"/>
  <c r="H728" i="4" l="1"/>
  <c r="I728" i="4"/>
  <c r="G729" i="4"/>
  <c r="J729" i="4" s="1"/>
  <c r="E728" i="2"/>
  <c r="F727" i="2"/>
  <c r="H727" i="2"/>
  <c r="G727" i="2"/>
  <c r="I727" i="2"/>
  <c r="I729" i="4" l="1"/>
  <c r="H729" i="4"/>
  <c r="G730" i="4"/>
  <c r="J730" i="4" s="1"/>
  <c r="E729" i="2"/>
  <c r="I728" i="2"/>
  <c r="F728" i="2"/>
  <c r="G728" i="2"/>
  <c r="H728" i="2"/>
  <c r="H730" i="4" l="1"/>
  <c r="I730" i="4"/>
  <c r="G731" i="4"/>
  <c r="J731" i="4" s="1"/>
  <c r="E730" i="2"/>
  <c r="F729" i="2"/>
  <c r="H729" i="2"/>
  <c r="G729" i="2"/>
  <c r="I729" i="2"/>
  <c r="I731" i="4" l="1"/>
  <c r="H731" i="4"/>
  <c r="G732" i="4"/>
  <c r="J732" i="4" s="1"/>
  <c r="E731" i="2"/>
  <c r="I730" i="2"/>
  <c r="G730" i="2"/>
  <c r="F730" i="2"/>
  <c r="H730" i="2"/>
  <c r="I732" i="4" l="1"/>
  <c r="H732" i="4"/>
  <c r="G733" i="4"/>
  <c r="J733" i="4" s="1"/>
  <c r="E732" i="2"/>
  <c r="F731" i="2"/>
  <c r="H731" i="2"/>
  <c r="G731" i="2"/>
  <c r="I731" i="2"/>
  <c r="H733" i="4" l="1"/>
  <c r="I733" i="4"/>
  <c r="G734" i="4"/>
  <c r="J734" i="4" s="1"/>
  <c r="E733" i="2"/>
  <c r="I732" i="2"/>
  <c r="H732" i="2"/>
  <c r="G732" i="2"/>
  <c r="F732" i="2"/>
  <c r="H734" i="4" l="1"/>
  <c r="I734" i="4"/>
  <c r="G735" i="4"/>
  <c r="J735" i="4" s="1"/>
  <c r="E734" i="2"/>
  <c r="F733" i="2"/>
  <c r="H733" i="2"/>
  <c r="I733" i="2"/>
  <c r="G733" i="2"/>
  <c r="I735" i="4" l="1"/>
  <c r="H735" i="4"/>
  <c r="G736" i="4"/>
  <c r="J736" i="4" s="1"/>
  <c r="E735" i="2"/>
  <c r="I734" i="2"/>
  <c r="G734" i="2"/>
  <c r="H734" i="2"/>
  <c r="F734" i="2"/>
  <c r="I736" i="4" l="1"/>
  <c r="H736" i="4"/>
  <c r="G737" i="4"/>
  <c r="J737" i="4" s="1"/>
  <c r="E736" i="2"/>
  <c r="F735" i="2"/>
  <c r="H735" i="2"/>
  <c r="I735" i="2"/>
  <c r="G735" i="2"/>
  <c r="I737" i="4" l="1"/>
  <c r="H737" i="4"/>
  <c r="G738" i="4"/>
  <c r="J738" i="4" s="1"/>
  <c r="E737" i="2"/>
  <c r="I736" i="2"/>
  <c r="H736" i="2"/>
  <c r="G736" i="2"/>
  <c r="F736" i="2"/>
  <c r="H738" i="4" l="1"/>
  <c r="I738" i="4"/>
  <c r="G739" i="4"/>
  <c r="J739" i="4" s="1"/>
  <c r="E738" i="2"/>
  <c r="F737" i="2"/>
  <c r="H737" i="2"/>
  <c r="I737" i="2"/>
  <c r="G737" i="2"/>
  <c r="I739" i="4" l="1"/>
  <c r="H739" i="4"/>
  <c r="G740" i="4"/>
  <c r="J740" i="4" s="1"/>
  <c r="E739" i="2"/>
  <c r="I738" i="2"/>
  <c r="G738" i="2"/>
  <c r="F738" i="2"/>
  <c r="H738" i="2"/>
  <c r="I740" i="4" l="1"/>
  <c r="H740" i="4"/>
  <c r="G741" i="4"/>
  <c r="J741" i="4" s="1"/>
  <c r="E740" i="2"/>
  <c r="F739" i="2"/>
  <c r="H739" i="2"/>
  <c r="I739" i="2"/>
  <c r="G739" i="2"/>
  <c r="I741" i="4" l="1"/>
  <c r="H741" i="4"/>
  <c r="G742" i="4"/>
  <c r="J742" i="4" s="1"/>
  <c r="E741" i="2"/>
  <c r="I740" i="2"/>
  <c r="F740" i="2"/>
  <c r="H740" i="2"/>
  <c r="G740" i="2"/>
  <c r="H742" i="4" l="1"/>
  <c r="I742" i="4"/>
  <c r="G743" i="4"/>
  <c r="J743" i="4" s="1"/>
  <c r="E742" i="2"/>
  <c r="F741" i="2"/>
  <c r="H741" i="2"/>
  <c r="I741" i="2"/>
  <c r="G741" i="2"/>
  <c r="I743" i="4" l="1"/>
  <c r="H743" i="4"/>
  <c r="G744" i="4"/>
  <c r="J744" i="4" s="1"/>
  <c r="E743" i="2"/>
  <c r="I742" i="2"/>
  <c r="H742" i="2"/>
  <c r="G742" i="2"/>
  <c r="F742" i="2"/>
  <c r="I744" i="4" l="1"/>
  <c r="H744" i="4"/>
  <c r="G745" i="4"/>
  <c r="J745" i="4" s="1"/>
  <c r="E744" i="2"/>
  <c r="F743" i="2"/>
  <c r="H743" i="2"/>
  <c r="G743" i="2"/>
  <c r="I743" i="2"/>
  <c r="I745" i="4" l="1"/>
  <c r="H745" i="4"/>
  <c r="G746" i="4"/>
  <c r="J746" i="4" s="1"/>
  <c r="E745" i="2"/>
  <c r="I744" i="2"/>
  <c r="F744" i="2"/>
  <c r="H744" i="2"/>
  <c r="G744" i="2"/>
  <c r="I746" i="4" l="1"/>
  <c r="H746" i="4"/>
  <c r="G747" i="4"/>
  <c r="J747" i="4" s="1"/>
  <c r="E746" i="2"/>
  <c r="F745" i="2"/>
  <c r="H745" i="2"/>
  <c r="I745" i="2"/>
  <c r="G745" i="2"/>
  <c r="I747" i="4" l="1"/>
  <c r="H747" i="4"/>
  <c r="G748" i="4"/>
  <c r="J748" i="4" s="1"/>
  <c r="E747" i="2"/>
  <c r="I746" i="2"/>
  <c r="G746" i="2"/>
  <c r="F746" i="2"/>
  <c r="H746" i="2"/>
  <c r="I748" i="4" l="1"/>
  <c r="H748" i="4"/>
  <c r="G749" i="4"/>
  <c r="J749" i="4" s="1"/>
  <c r="E748" i="2"/>
  <c r="F747" i="2"/>
  <c r="H747" i="2"/>
  <c r="G747" i="2"/>
  <c r="I747" i="2"/>
  <c r="I749" i="4" l="1"/>
  <c r="H749" i="4"/>
  <c r="G750" i="4"/>
  <c r="J750" i="4" s="1"/>
  <c r="E749" i="2"/>
  <c r="I748" i="2"/>
  <c r="G748" i="2"/>
  <c r="F748" i="2"/>
  <c r="H748" i="2"/>
  <c r="H750" i="4" l="1"/>
  <c r="I750" i="4"/>
  <c r="G751" i="4"/>
  <c r="J751" i="4" s="1"/>
  <c r="E750" i="2"/>
  <c r="F749" i="2"/>
  <c r="H749" i="2"/>
  <c r="I749" i="2"/>
  <c r="G749" i="2"/>
  <c r="I751" i="4" l="1"/>
  <c r="H751" i="4"/>
  <c r="G752" i="4"/>
  <c r="J752" i="4" s="1"/>
  <c r="E751" i="2"/>
  <c r="I750" i="2"/>
  <c r="G750" i="2"/>
  <c r="F750" i="2"/>
  <c r="H750" i="2"/>
  <c r="I752" i="4" l="1"/>
  <c r="H752" i="4"/>
  <c r="G753" i="4"/>
  <c r="J753" i="4" s="1"/>
  <c r="E752" i="2"/>
  <c r="F751" i="2"/>
  <c r="H751" i="2"/>
  <c r="I751" i="2"/>
  <c r="G751" i="2"/>
  <c r="H753" i="4" l="1"/>
  <c r="I753" i="4"/>
  <c r="G754" i="4"/>
  <c r="J754" i="4" s="1"/>
  <c r="E753" i="2"/>
  <c r="I752" i="2"/>
  <c r="H752" i="2"/>
  <c r="G752" i="2"/>
  <c r="F752" i="2"/>
  <c r="I754" i="4" l="1"/>
  <c r="H754" i="4"/>
  <c r="G755" i="4"/>
  <c r="J755" i="4" s="1"/>
  <c r="E754" i="2"/>
  <c r="F753" i="2"/>
  <c r="H753" i="2"/>
  <c r="I753" i="2"/>
  <c r="G753" i="2"/>
  <c r="I755" i="4" l="1"/>
  <c r="H755" i="4"/>
  <c r="G756" i="4"/>
  <c r="J756" i="4" s="1"/>
  <c r="E755" i="2"/>
  <c r="I754" i="2"/>
  <c r="F754" i="2"/>
  <c r="H754" i="2"/>
  <c r="G754" i="2"/>
  <c r="H756" i="4" l="1"/>
  <c r="I756" i="4"/>
  <c r="G757" i="4"/>
  <c r="J757" i="4" s="1"/>
  <c r="E756" i="2"/>
  <c r="F755" i="2"/>
  <c r="H755" i="2"/>
  <c r="I755" i="2"/>
  <c r="G755" i="2"/>
  <c r="I757" i="4" l="1"/>
  <c r="H757" i="4"/>
  <c r="G758" i="4"/>
  <c r="J758" i="4" s="1"/>
  <c r="E757" i="2"/>
  <c r="I756" i="2"/>
  <c r="F756" i="2"/>
  <c r="H756" i="2"/>
  <c r="G756" i="2"/>
  <c r="H758" i="4" l="1"/>
  <c r="I758" i="4"/>
  <c r="G759" i="4"/>
  <c r="J759" i="4" s="1"/>
  <c r="E758" i="2"/>
  <c r="F757" i="2"/>
  <c r="H757" i="2"/>
  <c r="I757" i="2"/>
  <c r="G757" i="2"/>
  <c r="H759" i="4" l="1"/>
  <c r="I759" i="4"/>
  <c r="G760" i="4"/>
  <c r="J760" i="4" s="1"/>
  <c r="E759" i="2"/>
  <c r="I758" i="2"/>
  <c r="H758" i="2"/>
  <c r="G758" i="2"/>
  <c r="F758" i="2"/>
  <c r="I760" i="4" l="1"/>
  <c r="H760" i="4"/>
  <c r="G761" i="4"/>
  <c r="J761" i="4" s="1"/>
  <c r="E760" i="2"/>
  <c r="F759" i="2"/>
  <c r="H759" i="2"/>
  <c r="G759" i="2"/>
  <c r="I759" i="2"/>
  <c r="I761" i="4" l="1"/>
  <c r="H761" i="4"/>
  <c r="G762" i="4"/>
  <c r="J762" i="4" s="1"/>
  <c r="E761" i="2"/>
  <c r="I760" i="2"/>
  <c r="F760" i="2"/>
  <c r="G760" i="2"/>
  <c r="H760" i="2"/>
  <c r="H762" i="4" l="1"/>
  <c r="I762" i="4"/>
  <c r="G763" i="4"/>
  <c r="J763" i="4" s="1"/>
  <c r="E762" i="2"/>
  <c r="F761" i="2"/>
  <c r="H761" i="2"/>
  <c r="I761" i="2"/>
  <c r="G761" i="2"/>
  <c r="I763" i="4" l="1"/>
  <c r="H763" i="4"/>
  <c r="G764" i="4"/>
  <c r="J764" i="4" s="1"/>
  <c r="E763" i="2"/>
  <c r="I762" i="2"/>
  <c r="G762" i="2"/>
  <c r="F762" i="2"/>
  <c r="H762" i="2"/>
  <c r="H764" i="4" l="1"/>
  <c r="I764" i="4"/>
  <c r="G765" i="4"/>
  <c r="J765" i="4" s="1"/>
  <c r="E764" i="2"/>
  <c r="F763" i="2"/>
  <c r="H763" i="2"/>
  <c r="G763" i="2"/>
  <c r="I763" i="2"/>
  <c r="H765" i="4" l="1"/>
  <c r="I765" i="4"/>
  <c r="G766" i="4"/>
  <c r="J766" i="4" s="1"/>
  <c r="E765" i="2"/>
  <c r="I764" i="2"/>
  <c r="F764" i="2"/>
  <c r="H764" i="2"/>
  <c r="G764" i="2"/>
  <c r="H766" i="4" l="1"/>
  <c r="I766" i="4"/>
  <c r="G767" i="4"/>
  <c r="J767" i="4" s="1"/>
  <c r="E766" i="2"/>
  <c r="F765" i="2"/>
  <c r="H765" i="2"/>
  <c r="I765" i="2"/>
  <c r="G765" i="2"/>
  <c r="I767" i="4" l="1"/>
  <c r="H767" i="4"/>
  <c r="G768" i="4"/>
  <c r="J768" i="4" s="1"/>
  <c r="E767" i="2"/>
  <c r="I766" i="2"/>
  <c r="G766" i="2"/>
  <c r="H766" i="2"/>
  <c r="F766" i="2"/>
  <c r="H768" i="4" l="1"/>
  <c r="I768" i="4"/>
  <c r="G769" i="4"/>
  <c r="J769" i="4" s="1"/>
  <c r="E768" i="2"/>
  <c r="F767" i="2"/>
  <c r="H767" i="2"/>
  <c r="I767" i="2"/>
  <c r="G767" i="2"/>
  <c r="I769" i="4" l="1"/>
  <c r="H769" i="4"/>
  <c r="G770" i="4"/>
  <c r="J770" i="4" s="1"/>
  <c r="E769" i="2"/>
  <c r="I768" i="2"/>
  <c r="H768" i="2"/>
  <c r="G768" i="2"/>
  <c r="F768" i="2"/>
  <c r="I770" i="4" l="1"/>
  <c r="H770" i="4"/>
  <c r="G771" i="4"/>
  <c r="J771" i="4" s="1"/>
  <c r="E770" i="2"/>
  <c r="F769" i="2"/>
  <c r="H769" i="2"/>
  <c r="I769" i="2"/>
  <c r="G769" i="2"/>
  <c r="I771" i="4" l="1"/>
  <c r="H771" i="4"/>
  <c r="G772" i="4"/>
  <c r="J772" i="4" s="1"/>
  <c r="E771" i="2"/>
  <c r="I770" i="2"/>
  <c r="G770" i="2"/>
  <c r="H770" i="2"/>
  <c r="F770" i="2"/>
  <c r="I772" i="4" l="1"/>
  <c r="H772" i="4"/>
  <c r="G773" i="4"/>
  <c r="J773" i="4" s="1"/>
  <c r="E772" i="2"/>
  <c r="F771" i="2"/>
  <c r="H771" i="2"/>
  <c r="I771" i="2"/>
  <c r="G771" i="2"/>
  <c r="I773" i="4" l="1"/>
  <c r="H773" i="4"/>
  <c r="G774" i="4"/>
  <c r="J774" i="4" s="1"/>
  <c r="E773" i="2"/>
  <c r="I772" i="2"/>
  <c r="F772" i="2"/>
  <c r="H772" i="2"/>
  <c r="G772" i="2"/>
  <c r="H774" i="4" l="1"/>
  <c r="I774" i="4"/>
  <c r="G775" i="4"/>
  <c r="J775" i="4" s="1"/>
  <c r="E774" i="2"/>
  <c r="F773" i="2"/>
  <c r="H773" i="2"/>
  <c r="I773" i="2"/>
  <c r="G773" i="2"/>
  <c r="I775" i="4" l="1"/>
  <c r="H775" i="4"/>
  <c r="G776" i="4"/>
  <c r="J776" i="4" s="1"/>
  <c r="E775" i="2"/>
  <c r="I774" i="2"/>
  <c r="H774" i="2"/>
  <c r="F774" i="2"/>
  <c r="G774" i="2"/>
  <c r="I776" i="4" l="1"/>
  <c r="H776" i="4"/>
  <c r="G777" i="4"/>
  <c r="J777" i="4" s="1"/>
  <c r="E776" i="2"/>
  <c r="F775" i="2"/>
  <c r="H775" i="2"/>
  <c r="G775" i="2"/>
  <c r="I775" i="2"/>
  <c r="H777" i="4" l="1"/>
  <c r="I777" i="4"/>
  <c r="G778" i="4"/>
  <c r="J778" i="4" s="1"/>
  <c r="E777" i="2"/>
  <c r="I776" i="2"/>
  <c r="F776" i="2"/>
  <c r="H776" i="2"/>
  <c r="G776" i="2"/>
  <c r="H778" i="4" l="1"/>
  <c r="I778" i="4"/>
  <c r="G779" i="4"/>
  <c r="J779" i="4" s="1"/>
  <c r="E778" i="2"/>
  <c r="F777" i="2"/>
  <c r="H777" i="2"/>
  <c r="I777" i="2"/>
  <c r="G777" i="2"/>
  <c r="I779" i="4" l="1"/>
  <c r="H779" i="4"/>
  <c r="G780" i="4"/>
  <c r="J780" i="4" s="1"/>
  <c r="E779" i="2"/>
  <c r="I778" i="2"/>
  <c r="G778" i="2"/>
  <c r="F778" i="2"/>
  <c r="H778" i="2"/>
  <c r="H780" i="4" l="1"/>
  <c r="I780" i="4"/>
  <c r="G781" i="4"/>
  <c r="J781" i="4" s="1"/>
  <c r="E780" i="2"/>
  <c r="F779" i="2"/>
  <c r="H779" i="2"/>
  <c r="G779" i="2"/>
  <c r="I779" i="2"/>
  <c r="I781" i="4" l="1"/>
  <c r="H781" i="4"/>
  <c r="G782" i="4"/>
  <c r="J782" i="4" s="1"/>
  <c r="E781" i="2"/>
  <c r="I780" i="2"/>
  <c r="G780" i="2"/>
  <c r="H780" i="2"/>
  <c r="F780" i="2"/>
  <c r="H782" i="4" l="1"/>
  <c r="I782" i="4"/>
  <c r="G783" i="4"/>
  <c r="J783" i="4" s="1"/>
  <c r="E782" i="2"/>
  <c r="F781" i="2"/>
  <c r="H781" i="2"/>
  <c r="I781" i="2"/>
  <c r="G781" i="2"/>
  <c r="H783" i="4" l="1"/>
  <c r="I783" i="4"/>
  <c r="G784" i="4"/>
  <c r="J784" i="4" s="1"/>
  <c r="E783" i="2"/>
  <c r="I782" i="2"/>
  <c r="G782" i="2"/>
  <c r="H782" i="2"/>
  <c r="F782" i="2"/>
  <c r="H784" i="4" l="1"/>
  <c r="I784" i="4"/>
  <c r="G785" i="4"/>
  <c r="J785" i="4" s="1"/>
  <c r="E784" i="2"/>
  <c r="F783" i="2"/>
  <c r="H783" i="2"/>
  <c r="I783" i="2"/>
  <c r="G783" i="2"/>
  <c r="I785" i="4" l="1"/>
  <c r="H785" i="4"/>
  <c r="G786" i="4"/>
  <c r="J786" i="4" s="1"/>
  <c r="E785" i="2"/>
  <c r="I784" i="2"/>
  <c r="H784" i="2"/>
  <c r="G784" i="2"/>
  <c r="F784" i="2"/>
  <c r="H786" i="4" l="1"/>
  <c r="I786" i="4"/>
  <c r="G787" i="4"/>
  <c r="J787" i="4" s="1"/>
  <c r="E786" i="2"/>
  <c r="F785" i="2"/>
  <c r="H785" i="2"/>
  <c r="I785" i="2"/>
  <c r="G785" i="2"/>
  <c r="I787" i="4" l="1"/>
  <c r="H787" i="4"/>
  <c r="G788" i="4"/>
  <c r="J788" i="4" s="1"/>
  <c r="E787" i="2"/>
  <c r="I786" i="2"/>
  <c r="F786" i="2"/>
  <c r="H786" i="2"/>
  <c r="G786" i="2"/>
  <c r="H788" i="4" l="1"/>
  <c r="I788" i="4"/>
  <c r="G789" i="4"/>
  <c r="J789" i="4" s="1"/>
  <c r="E788" i="2"/>
  <c r="F787" i="2"/>
  <c r="H787" i="2"/>
  <c r="I787" i="2"/>
  <c r="G787" i="2"/>
  <c r="I789" i="4" l="1"/>
  <c r="H789" i="4"/>
  <c r="G790" i="4"/>
  <c r="J790" i="4" s="1"/>
  <c r="E789" i="2"/>
  <c r="I788" i="2"/>
  <c r="F788" i="2"/>
  <c r="H788" i="2"/>
  <c r="G788" i="2"/>
  <c r="H790" i="4" l="1"/>
  <c r="I790" i="4"/>
  <c r="G791" i="4"/>
  <c r="J791" i="4" s="1"/>
  <c r="E790" i="2"/>
  <c r="F789" i="2"/>
  <c r="H789" i="2"/>
  <c r="I789" i="2"/>
  <c r="G789" i="2"/>
  <c r="H791" i="4" l="1"/>
  <c r="I791" i="4"/>
  <c r="G792" i="4"/>
  <c r="J792" i="4" s="1"/>
  <c r="E791" i="2"/>
  <c r="I790" i="2"/>
  <c r="H790" i="2"/>
  <c r="G790" i="2"/>
  <c r="F790" i="2"/>
  <c r="H792" i="4" l="1"/>
  <c r="I792" i="4"/>
  <c r="G793" i="4"/>
  <c r="J793" i="4" s="1"/>
  <c r="E792" i="2"/>
  <c r="F791" i="2"/>
  <c r="H791" i="2"/>
  <c r="G791" i="2"/>
  <c r="I791" i="2"/>
  <c r="H793" i="4" l="1"/>
  <c r="I793" i="4"/>
  <c r="G794" i="4"/>
  <c r="J794" i="4" s="1"/>
  <c r="E793" i="2"/>
  <c r="I792" i="2"/>
  <c r="F792" i="2"/>
  <c r="H792" i="2"/>
  <c r="G792" i="2"/>
  <c r="H794" i="4" l="1"/>
  <c r="I794" i="4"/>
  <c r="G795" i="4"/>
  <c r="J795" i="4" s="1"/>
  <c r="E794" i="2"/>
  <c r="F793" i="2"/>
  <c r="H793" i="2"/>
  <c r="I793" i="2"/>
  <c r="G793" i="2"/>
  <c r="I795" i="4" l="1"/>
  <c r="H795" i="4"/>
  <c r="G796" i="4"/>
  <c r="J796" i="4" s="1"/>
  <c r="E795" i="2"/>
  <c r="I794" i="2"/>
  <c r="G794" i="2"/>
  <c r="F794" i="2"/>
  <c r="H794" i="2"/>
  <c r="I796" i="4" l="1"/>
  <c r="H796" i="4"/>
  <c r="G797" i="4"/>
  <c r="J797" i="4" s="1"/>
  <c r="E796" i="2"/>
  <c r="F795" i="2"/>
  <c r="H795" i="2"/>
  <c r="G795" i="2"/>
  <c r="I795" i="2"/>
  <c r="H797" i="4" l="1"/>
  <c r="I797" i="4"/>
  <c r="G798" i="4"/>
  <c r="J798" i="4" s="1"/>
  <c r="E797" i="2"/>
  <c r="I796" i="2"/>
  <c r="F796" i="2"/>
  <c r="H796" i="2"/>
  <c r="G796" i="2"/>
  <c r="H798" i="4" l="1"/>
  <c r="I798" i="4"/>
  <c r="G799" i="4"/>
  <c r="J799" i="4" s="1"/>
  <c r="E798" i="2"/>
  <c r="F797" i="2"/>
  <c r="H797" i="2"/>
  <c r="I797" i="2"/>
  <c r="G797" i="2"/>
  <c r="I799" i="4" l="1"/>
  <c r="H799" i="4"/>
  <c r="G800" i="4"/>
  <c r="J800" i="4" s="1"/>
  <c r="E799" i="2"/>
  <c r="I798" i="2"/>
  <c r="G798" i="2"/>
  <c r="H798" i="2"/>
  <c r="F798" i="2"/>
  <c r="H800" i="4" l="1"/>
  <c r="I800" i="4"/>
  <c r="G801" i="4"/>
  <c r="J801" i="4" s="1"/>
  <c r="E800" i="2"/>
  <c r="F799" i="2"/>
  <c r="H799" i="2"/>
  <c r="I799" i="2"/>
  <c r="G799" i="2"/>
  <c r="I801" i="4" l="1"/>
  <c r="H801" i="4"/>
  <c r="G802" i="4"/>
  <c r="J802" i="4" s="1"/>
  <c r="E801" i="2"/>
  <c r="I800" i="2"/>
  <c r="H800" i="2"/>
  <c r="G800" i="2"/>
  <c r="F800" i="2"/>
  <c r="I802" i="4" l="1"/>
  <c r="H802" i="4"/>
  <c r="G803" i="4"/>
  <c r="J803" i="4" s="1"/>
  <c r="E802" i="2"/>
  <c r="F801" i="2"/>
  <c r="H801" i="2"/>
  <c r="I801" i="2"/>
  <c r="G801" i="2"/>
  <c r="I803" i="4" l="1"/>
  <c r="H803" i="4"/>
  <c r="G804" i="4"/>
  <c r="J804" i="4" s="1"/>
  <c r="E803" i="2"/>
  <c r="I802" i="2"/>
  <c r="F802" i="2"/>
  <c r="H802" i="2"/>
  <c r="G802" i="2"/>
  <c r="I804" i="4" l="1"/>
  <c r="H804" i="4"/>
  <c r="G805" i="4"/>
  <c r="J805" i="4" s="1"/>
  <c r="E804" i="2"/>
  <c r="F803" i="2"/>
  <c r="H803" i="2"/>
  <c r="I803" i="2"/>
  <c r="G803" i="2"/>
  <c r="I805" i="4" l="1"/>
  <c r="H805" i="4"/>
  <c r="G806" i="4"/>
  <c r="J806" i="4" s="1"/>
  <c r="E805" i="2"/>
  <c r="I804" i="2"/>
  <c r="F804" i="2"/>
  <c r="H804" i="2"/>
  <c r="G804" i="2"/>
  <c r="I806" i="4" l="1"/>
  <c r="H806" i="4"/>
  <c r="G807" i="4"/>
  <c r="J807" i="4" s="1"/>
  <c r="E806" i="2"/>
  <c r="F805" i="2"/>
  <c r="H805" i="2"/>
  <c r="G805" i="2"/>
  <c r="I805" i="2"/>
  <c r="H807" i="4" l="1"/>
  <c r="I807" i="4"/>
  <c r="G808" i="4"/>
  <c r="J808" i="4" s="1"/>
  <c r="E807" i="2"/>
  <c r="I806" i="2"/>
  <c r="H806" i="2"/>
  <c r="F806" i="2"/>
  <c r="G806" i="2"/>
  <c r="H808" i="4" l="1"/>
  <c r="I808" i="4"/>
  <c r="G809" i="4"/>
  <c r="J809" i="4" s="1"/>
  <c r="E808" i="2"/>
  <c r="F807" i="2"/>
  <c r="H807" i="2"/>
  <c r="G807" i="2"/>
  <c r="I807" i="2"/>
  <c r="I809" i="4" l="1"/>
  <c r="H809" i="4"/>
  <c r="G810" i="4"/>
  <c r="J810" i="4" s="1"/>
  <c r="E809" i="2"/>
  <c r="I808" i="2"/>
  <c r="F808" i="2"/>
  <c r="H808" i="2"/>
  <c r="G808" i="2"/>
  <c r="H810" i="4" l="1"/>
  <c r="I810" i="4"/>
  <c r="G811" i="4"/>
  <c r="J811" i="4" s="1"/>
  <c r="E810" i="2"/>
  <c r="F809" i="2"/>
  <c r="H809" i="2"/>
  <c r="I809" i="2"/>
  <c r="G809" i="2"/>
  <c r="I811" i="4" l="1"/>
  <c r="H811" i="4"/>
  <c r="G812" i="4"/>
  <c r="J812" i="4" s="1"/>
  <c r="E811" i="2"/>
  <c r="I810" i="2"/>
  <c r="G810" i="2"/>
  <c r="F810" i="2"/>
  <c r="H810" i="2"/>
  <c r="I812" i="4" l="1"/>
  <c r="H812" i="4"/>
  <c r="G813" i="4"/>
  <c r="J813" i="4" s="1"/>
  <c r="E812" i="2"/>
  <c r="F811" i="2"/>
  <c r="H811" i="2"/>
  <c r="G811" i="2"/>
  <c r="I811" i="2"/>
  <c r="H813" i="4" l="1"/>
  <c r="I813" i="4"/>
  <c r="G814" i="4"/>
  <c r="J814" i="4" s="1"/>
  <c r="E813" i="2"/>
  <c r="I812" i="2"/>
  <c r="H812" i="2"/>
  <c r="G812" i="2"/>
  <c r="F812" i="2"/>
  <c r="H814" i="4" l="1"/>
  <c r="I814" i="4"/>
  <c r="G815" i="4"/>
  <c r="J815" i="4" s="1"/>
  <c r="E814" i="2"/>
  <c r="F813" i="2"/>
  <c r="H813" i="2"/>
  <c r="I813" i="2"/>
  <c r="G813" i="2"/>
  <c r="H815" i="4" l="1"/>
  <c r="I815" i="4"/>
  <c r="G816" i="4"/>
  <c r="J816" i="4" s="1"/>
  <c r="E815" i="2"/>
  <c r="I814" i="2"/>
  <c r="G814" i="2"/>
  <c r="H814" i="2"/>
  <c r="F814" i="2"/>
  <c r="H816" i="4" l="1"/>
  <c r="I816" i="4"/>
  <c r="G817" i="4"/>
  <c r="J817" i="4" s="1"/>
  <c r="E816" i="2"/>
  <c r="F815" i="2"/>
  <c r="H815" i="2"/>
  <c r="G815" i="2"/>
  <c r="I815" i="2"/>
  <c r="I817" i="4" l="1"/>
  <c r="H817" i="4"/>
  <c r="G818" i="4"/>
  <c r="J818" i="4" s="1"/>
  <c r="E817" i="2"/>
  <c r="I816" i="2"/>
  <c r="H816" i="2"/>
  <c r="G816" i="2"/>
  <c r="F816" i="2"/>
  <c r="H818" i="4" l="1"/>
  <c r="I818" i="4"/>
  <c r="G819" i="4"/>
  <c r="J819" i="4" s="1"/>
  <c r="E818" i="2"/>
  <c r="F817" i="2"/>
  <c r="H817" i="2"/>
  <c r="I817" i="2"/>
  <c r="G817" i="2"/>
  <c r="H819" i="4" l="1"/>
  <c r="I819" i="4"/>
  <c r="G820" i="4"/>
  <c r="J820" i="4" s="1"/>
  <c r="E819" i="2"/>
  <c r="I818" i="2"/>
  <c r="F818" i="2"/>
  <c r="H818" i="2"/>
  <c r="G818" i="2"/>
  <c r="I820" i="4" l="1"/>
  <c r="H820" i="4"/>
  <c r="G821" i="4"/>
  <c r="J821" i="4" s="1"/>
  <c r="E820" i="2"/>
  <c r="F819" i="2"/>
  <c r="H819" i="2"/>
  <c r="I819" i="2"/>
  <c r="G819" i="2"/>
  <c r="H821" i="4" l="1"/>
  <c r="I821" i="4"/>
  <c r="G822" i="4"/>
  <c r="J822" i="4" s="1"/>
  <c r="E821" i="2"/>
  <c r="I820" i="2"/>
  <c r="F820" i="2"/>
  <c r="H820" i="2"/>
  <c r="G820" i="2"/>
  <c r="H822" i="4" l="1"/>
  <c r="I822" i="4"/>
  <c r="G823" i="4"/>
  <c r="J823" i="4" s="1"/>
  <c r="E822" i="2"/>
  <c r="F821" i="2"/>
  <c r="H821" i="2"/>
  <c r="I821" i="2"/>
  <c r="G821" i="2"/>
  <c r="H823" i="4" l="1"/>
  <c r="I823" i="4"/>
  <c r="G824" i="4"/>
  <c r="J824" i="4" s="1"/>
  <c r="E823" i="2"/>
  <c r="I822" i="2"/>
  <c r="H822" i="2"/>
  <c r="G822" i="2"/>
  <c r="F822" i="2"/>
  <c r="I824" i="4" l="1"/>
  <c r="H824" i="4"/>
  <c r="G825" i="4"/>
  <c r="J825" i="4" s="1"/>
  <c r="E824" i="2"/>
  <c r="F823" i="2"/>
  <c r="H823" i="2"/>
  <c r="G823" i="2"/>
  <c r="I823" i="2"/>
  <c r="H825" i="4" l="1"/>
  <c r="I825" i="4"/>
  <c r="G826" i="4"/>
  <c r="J826" i="4" s="1"/>
  <c r="E825" i="2"/>
  <c r="I824" i="2"/>
  <c r="F824" i="2"/>
  <c r="H824" i="2"/>
  <c r="G824" i="2"/>
  <c r="I826" i="4" l="1"/>
  <c r="H826" i="4"/>
  <c r="G827" i="4"/>
  <c r="J827" i="4" s="1"/>
  <c r="E826" i="2"/>
  <c r="F825" i="2"/>
  <c r="H825" i="2"/>
  <c r="G825" i="2"/>
  <c r="I825" i="2"/>
  <c r="I827" i="4" l="1"/>
  <c r="H827" i="4"/>
  <c r="G828" i="4"/>
  <c r="J828" i="4" s="1"/>
  <c r="E827" i="2"/>
  <c r="I826" i="2"/>
  <c r="G826" i="2"/>
  <c r="F826" i="2"/>
  <c r="H826" i="2"/>
  <c r="I828" i="4" l="1"/>
  <c r="H828" i="4"/>
  <c r="G829" i="4"/>
  <c r="J829" i="4" s="1"/>
  <c r="E828" i="2"/>
  <c r="F827" i="2"/>
  <c r="H827" i="2"/>
  <c r="G827" i="2"/>
  <c r="I827" i="2"/>
  <c r="I829" i="4" l="1"/>
  <c r="H829" i="4"/>
  <c r="G830" i="4"/>
  <c r="J830" i="4" s="1"/>
  <c r="E829" i="2"/>
  <c r="I828" i="2"/>
  <c r="H828" i="2"/>
  <c r="G828" i="2"/>
  <c r="F828" i="2"/>
  <c r="I830" i="4" l="1"/>
  <c r="H830" i="4"/>
  <c r="G831" i="4"/>
  <c r="J831" i="4" s="1"/>
  <c r="E830" i="2"/>
  <c r="F829" i="2"/>
  <c r="H829" i="2"/>
  <c r="I829" i="2"/>
  <c r="G829" i="2"/>
  <c r="H831" i="4" l="1"/>
  <c r="I831" i="4"/>
  <c r="G832" i="4"/>
  <c r="J832" i="4" s="1"/>
  <c r="E831" i="2"/>
  <c r="I830" i="2"/>
  <c r="G830" i="2"/>
  <c r="H830" i="2"/>
  <c r="F830" i="2"/>
  <c r="H832" i="4" l="1"/>
  <c r="I832" i="4"/>
  <c r="G833" i="4"/>
  <c r="J833" i="4" s="1"/>
  <c r="E832" i="2"/>
  <c r="F831" i="2"/>
  <c r="H831" i="2"/>
  <c r="I831" i="2"/>
  <c r="G831" i="2"/>
  <c r="I833" i="4" l="1"/>
  <c r="H833" i="4"/>
  <c r="G834" i="4"/>
  <c r="J834" i="4" s="1"/>
  <c r="E833" i="2"/>
  <c r="I832" i="2"/>
  <c r="H832" i="2"/>
  <c r="G832" i="2"/>
  <c r="F832" i="2"/>
  <c r="I834" i="4" l="1"/>
  <c r="H834" i="4"/>
  <c r="G835" i="4"/>
  <c r="J835" i="4" s="1"/>
  <c r="E834" i="2"/>
  <c r="F833" i="2"/>
  <c r="H833" i="2"/>
  <c r="I833" i="2"/>
  <c r="G833" i="2"/>
  <c r="H835" i="4" l="1"/>
  <c r="I835" i="4"/>
  <c r="G836" i="4"/>
  <c r="J836" i="4" s="1"/>
  <c r="E835" i="2"/>
  <c r="I834" i="2"/>
  <c r="H834" i="2"/>
  <c r="F834" i="2"/>
  <c r="G834" i="2"/>
  <c r="I836" i="4" l="1"/>
  <c r="H836" i="4"/>
  <c r="G837" i="4"/>
  <c r="J837" i="4" s="1"/>
  <c r="E836" i="2"/>
  <c r="F835" i="2"/>
  <c r="H835" i="2"/>
  <c r="I835" i="2"/>
  <c r="G835" i="2"/>
  <c r="I837" i="4" l="1"/>
  <c r="H837" i="4"/>
  <c r="G838" i="4"/>
  <c r="J838" i="4" s="1"/>
  <c r="E837" i="2"/>
  <c r="I836" i="2"/>
  <c r="F836" i="2"/>
  <c r="H836" i="2"/>
  <c r="G836" i="2"/>
  <c r="I838" i="4" l="1"/>
  <c r="H838" i="4"/>
  <c r="G839" i="4"/>
  <c r="J839" i="4" s="1"/>
  <c r="E838" i="2"/>
  <c r="F837" i="2"/>
  <c r="H837" i="2"/>
  <c r="G837" i="2"/>
  <c r="I837" i="2"/>
  <c r="H839" i="4" l="1"/>
  <c r="I839" i="4"/>
  <c r="G840" i="4"/>
  <c r="J840" i="4" s="1"/>
  <c r="E839" i="2"/>
  <c r="I838" i="2"/>
  <c r="H838" i="2"/>
  <c r="G838" i="2"/>
  <c r="F838" i="2"/>
  <c r="I840" i="4" l="1"/>
  <c r="H840" i="4"/>
  <c r="G841" i="4"/>
  <c r="J841" i="4" s="1"/>
  <c r="E840" i="2"/>
  <c r="F839" i="2"/>
  <c r="H839" i="2"/>
  <c r="G839" i="2"/>
  <c r="I839" i="2"/>
  <c r="I841" i="4" l="1"/>
  <c r="H841" i="4"/>
  <c r="G842" i="4"/>
  <c r="J842" i="4" s="1"/>
  <c r="E841" i="2"/>
  <c r="I840" i="2"/>
  <c r="F840" i="2"/>
  <c r="H840" i="2"/>
  <c r="G840" i="2"/>
  <c r="H842" i="4" l="1"/>
  <c r="I842" i="4"/>
  <c r="G843" i="4"/>
  <c r="J843" i="4" s="1"/>
  <c r="E842" i="2"/>
  <c r="F841" i="2"/>
  <c r="H841" i="2"/>
  <c r="I841" i="2"/>
  <c r="G841" i="2"/>
  <c r="I843" i="4" l="1"/>
  <c r="H843" i="4"/>
  <c r="G844" i="4"/>
  <c r="J844" i="4" s="1"/>
  <c r="E843" i="2"/>
  <c r="I842" i="2"/>
  <c r="G842" i="2"/>
  <c r="F842" i="2"/>
  <c r="H842" i="2"/>
  <c r="I844" i="4" l="1"/>
  <c r="H844" i="4"/>
  <c r="G845" i="4"/>
  <c r="J845" i="4" s="1"/>
  <c r="E844" i="2"/>
  <c r="F843" i="2"/>
  <c r="H843" i="2"/>
  <c r="G843" i="2"/>
  <c r="I843" i="2"/>
  <c r="I845" i="4" l="1"/>
  <c r="H845" i="4"/>
  <c r="G846" i="4"/>
  <c r="J846" i="4" s="1"/>
  <c r="E845" i="2"/>
  <c r="I844" i="2"/>
  <c r="H844" i="2"/>
  <c r="G844" i="2"/>
  <c r="F844" i="2"/>
  <c r="I846" i="4" l="1"/>
  <c r="H846" i="4"/>
  <c r="G847" i="4"/>
  <c r="J847" i="4" s="1"/>
  <c r="E846" i="2"/>
  <c r="F845" i="2"/>
  <c r="H845" i="2"/>
  <c r="I845" i="2"/>
  <c r="G845" i="2"/>
  <c r="H847" i="4" l="1"/>
  <c r="I847" i="4"/>
  <c r="G848" i="4"/>
  <c r="J848" i="4" s="1"/>
  <c r="E847" i="2"/>
  <c r="I846" i="2"/>
  <c r="G846" i="2"/>
  <c r="F846" i="2"/>
  <c r="H846" i="2"/>
  <c r="H848" i="4" l="1"/>
  <c r="I848" i="4"/>
  <c r="G849" i="4"/>
  <c r="J849" i="4" s="1"/>
  <c r="E848" i="2"/>
  <c r="F847" i="2"/>
  <c r="H847" i="2"/>
  <c r="G847" i="2"/>
  <c r="I847" i="2"/>
  <c r="I849" i="4" l="1"/>
  <c r="H849" i="4"/>
  <c r="G850" i="4"/>
  <c r="J850" i="4" s="1"/>
  <c r="E849" i="2"/>
  <c r="I848" i="2"/>
  <c r="H848" i="2"/>
  <c r="G848" i="2"/>
  <c r="F848" i="2"/>
  <c r="I850" i="4" l="1"/>
  <c r="H850" i="4"/>
  <c r="G851" i="4"/>
  <c r="J851" i="4" s="1"/>
  <c r="E850" i="2"/>
  <c r="F849" i="2"/>
  <c r="H849" i="2"/>
  <c r="I849" i="2"/>
  <c r="G849" i="2"/>
  <c r="I851" i="4" l="1"/>
  <c r="H851" i="4"/>
  <c r="G852" i="4"/>
  <c r="J852" i="4" s="1"/>
  <c r="E851" i="2"/>
  <c r="I850" i="2"/>
  <c r="H850" i="2"/>
  <c r="G850" i="2"/>
  <c r="F850" i="2"/>
  <c r="I852" i="4" l="1"/>
  <c r="H852" i="4"/>
  <c r="G853" i="4"/>
  <c r="J853" i="4" s="1"/>
  <c r="E852" i="2"/>
  <c r="F851" i="2"/>
  <c r="H851" i="2"/>
  <c r="I851" i="2"/>
  <c r="G851" i="2"/>
  <c r="I853" i="4" l="1"/>
  <c r="H853" i="4"/>
  <c r="G854" i="4"/>
  <c r="J854" i="4" s="1"/>
  <c r="E853" i="2"/>
  <c r="I852" i="2"/>
  <c r="F852" i="2"/>
  <c r="H852" i="2"/>
  <c r="G852" i="2"/>
  <c r="I854" i="4" l="1"/>
  <c r="H854" i="4"/>
  <c r="G855" i="4"/>
  <c r="J855" i="4" s="1"/>
  <c r="E854" i="2"/>
  <c r="F853" i="2"/>
  <c r="H853" i="2"/>
  <c r="I853" i="2"/>
  <c r="G853" i="2"/>
  <c r="H855" i="4" l="1"/>
  <c r="I855" i="4"/>
  <c r="G856" i="4"/>
  <c r="J856" i="4" s="1"/>
  <c r="E855" i="2"/>
  <c r="I854" i="2"/>
  <c r="H854" i="2"/>
  <c r="G854" i="2"/>
  <c r="F854" i="2"/>
  <c r="H856" i="4" l="1"/>
  <c r="I856" i="4"/>
  <c r="G857" i="4"/>
  <c r="J857" i="4" s="1"/>
  <c r="E856" i="2"/>
  <c r="F855" i="2"/>
  <c r="H855" i="2"/>
  <c r="G855" i="2"/>
  <c r="I855" i="2"/>
  <c r="I857" i="4" l="1"/>
  <c r="H857" i="4"/>
  <c r="G858" i="4"/>
  <c r="J858" i="4" s="1"/>
  <c r="E857" i="2"/>
  <c r="I856" i="2"/>
  <c r="F856" i="2"/>
  <c r="G856" i="2"/>
  <c r="H856" i="2"/>
  <c r="H858" i="4" l="1"/>
  <c r="I858" i="4"/>
  <c r="G859" i="4"/>
  <c r="J859" i="4" s="1"/>
  <c r="E858" i="2"/>
  <c r="F857" i="2"/>
  <c r="H857" i="2"/>
  <c r="G857" i="2"/>
  <c r="I857" i="2"/>
  <c r="I859" i="4" l="1"/>
  <c r="H859" i="4"/>
  <c r="G860" i="4"/>
  <c r="J860" i="4" s="1"/>
  <c r="E859" i="2"/>
  <c r="I858" i="2"/>
  <c r="G858" i="2"/>
  <c r="F858" i="2"/>
  <c r="H858" i="2"/>
  <c r="I860" i="4" l="1"/>
  <c r="H860" i="4"/>
  <c r="G861" i="4"/>
  <c r="J861" i="4" s="1"/>
  <c r="E860" i="2"/>
  <c r="F859" i="2"/>
  <c r="H859" i="2"/>
  <c r="G859" i="2"/>
  <c r="I859" i="2"/>
  <c r="I861" i="4" l="1"/>
  <c r="H861" i="4"/>
  <c r="G862" i="4"/>
  <c r="J862" i="4" s="1"/>
  <c r="E861" i="2"/>
  <c r="I860" i="2"/>
  <c r="H860" i="2"/>
  <c r="G860" i="2"/>
  <c r="F860" i="2"/>
  <c r="I862" i="4" l="1"/>
  <c r="H862" i="4"/>
  <c r="G863" i="4"/>
  <c r="J863" i="4" s="1"/>
  <c r="E862" i="2"/>
  <c r="F861" i="2"/>
  <c r="H861" i="2"/>
  <c r="I861" i="2"/>
  <c r="G861" i="2"/>
  <c r="H863" i="4" l="1"/>
  <c r="I863" i="4"/>
  <c r="G864" i="4"/>
  <c r="J864" i="4" s="1"/>
  <c r="E863" i="2"/>
  <c r="I862" i="2"/>
  <c r="G862" i="2"/>
  <c r="H862" i="2"/>
  <c r="F862" i="2"/>
  <c r="H864" i="4" l="1"/>
  <c r="I864" i="4"/>
  <c r="G865" i="4"/>
  <c r="J865" i="4" s="1"/>
  <c r="E864" i="2"/>
  <c r="F863" i="2"/>
  <c r="H863" i="2"/>
  <c r="I863" i="2"/>
  <c r="G863" i="2"/>
  <c r="I865" i="4" l="1"/>
  <c r="H865" i="4"/>
  <c r="G866" i="4"/>
  <c r="J866" i="4" s="1"/>
  <c r="E865" i="2"/>
  <c r="I864" i="2"/>
  <c r="H864" i="2"/>
  <c r="G864" i="2"/>
  <c r="F864" i="2"/>
  <c r="I866" i="4" l="1"/>
  <c r="H866" i="4"/>
  <c r="G867" i="4"/>
  <c r="J867" i="4" s="1"/>
  <c r="E866" i="2"/>
  <c r="F865" i="2"/>
  <c r="H865" i="2"/>
  <c r="I865" i="2"/>
  <c r="G865" i="2"/>
  <c r="I867" i="4" l="1"/>
  <c r="H867" i="4"/>
  <c r="G868" i="4"/>
  <c r="J868" i="4" s="1"/>
  <c r="E867" i="2"/>
  <c r="I866" i="2"/>
  <c r="G866" i="2"/>
  <c r="F866" i="2"/>
  <c r="H866" i="2"/>
  <c r="I868" i="4" l="1"/>
  <c r="H868" i="4"/>
  <c r="G869" i="4"/>
  <c r="J869" i="4" s="1"/>
  <c r="E868" i="2"/>
  <c r="F867" i="2"/>
  <c r="H867" i="2"/>
  <c r="I867" i="2"/>
  <c r="G867" i="2"/>
  <c r="H869" i="4" l="1"/>
  <c r="I869" i="4"/>
  <c r="G870" i="4"/>
  <c r="J870" i="4" s="1"/>
  <c r="E869" i="2"/>
  <c r="I868" i="2"/>
  <c r="F868" i="2"/>
  <c r="H868" i="2"/>
  <c r="G868" i="2"/>
  <c r="H870" i="4" l="1"/>
  <c r="I870" i="4"/>
  <c r="G871" i="4"/>
  <c r="J871" i="4" s="1"/>
  <c r="E870" i="2"/>
  <c r="F869" i="2"/>
  <c r="H869" i="2"/>
  <c r="I869" i="2"/>
  <c r="G869" i="2"/>
  <c r="H871" i="4" l="1"/>
  <c r="I871" i="4"/>
  <c r="G872" i="4"/>
  <c r="J872" i="4" s="1"/>
  <c r="E871" i="2"/>
  <c r="I870" i="2"/>
  <c r="H870" i="2"/>
  <c r="G870" i="2"/>
  <c r="F870" i="2"/>
  <c r="H872" i="4" l="1"/>
  <c r="I872" i="4"/>
  <c r="G873" i="4"/>
  <c r="J873" i="4" s="1"/>
  <c r="E872" i="2"/>
  <c r="F871" i="2"/>
  <c r="H871" i="2"/>
  <c r="G871" i="2"/>
  <c r="I871" i="2"/>
  <c r="H873" i="4" l="1"/>
  <c r="I873" i="4"/>
  <c r="G874" i="4"/>
  <c r="J874" i="4" s="1"/>
  <c r="E873" i="2"/>
  <c r="I872" i="2"/>
  <c r="F872" i="2"/>
  <c r="H872" i="2"/>
  <c r="G872" i="2"/>
  <c r="H874" i="4" l="1"/>
  <c r="I874" i="4"/>
  <c r="G875" i="4"/>
  <c r="J875" i="4" s="1"/>
  <c r="E874" i="2"/>
  <c r="F873" i="2"/>
  <c r="H873" i="2"/>
  <c r="I873" i="2"/>
  <c r="G873" i="2"/>
  <c r="I875" i="4" l="1"/>
  <c r="H875" i="4"/>
  <c r="G876" i="4"/>
  <c r="J876" i="4" s="1"/>
  <c r="E875" i="2"/>
  <c r="I874" i="2"/>
  <c r="G874" i="2"/>
  <c r="F874" i="2"/>
  <c r="H874" i="2"/>
  <c r="I876" i="4" l="1"/>
  <c r="H876" i="4"/>
  <c r="G877" i="4"/>
  <c r="J877" i="4" s="1"/>
  <c r="E876" i="2"/>
  <c r="F875" i="2"/>
  <c r="H875" i="2"/>
  <c r="G875" i="2"/>
  <c r="I875" i="2"/>
  <c r="H877" i="4" l="1"/>
  <c r="I877" i="4"/>
  <c r="G878" i="4"/>
  <c r="J878" i="4" s="1"/>
  <c r="E877" i="2"/>
  <c r="I876" i="2"/>
  <c r="G876" i="2"/>
  <c r="F876" i="2"/>
  <c r="H876" i="2"/>
  <c r="I878" i="4" l="1"/>
  <c r="H878" i="4"/>
  <c r="G879" i="4"/>
  <c r="J879" i="4" s="1"/>
  <c r="E878" i="2"/>
  <c r="F877" i="2"/>
  <c r="H877" i="2"/>
  <c r="I877" i="2"/>
  <c r="G877" i="2"/>
  <c r="H879" i="4" l="1"/>
  <c r="I879" i="4"/>
  <c r="G880" i="4"/>
  <c r="J880" i="4" s="1"/>
  <c r="E879" i="2"/>
  <c r="I878" i="2"/>
  <c r="G878" i="2"/>
  <c r="F878" i="2"/>
  <c r="H878" i="2"/>
  <c r="H880" i="4" l="1"/>
  <c r="I880" i="4"/>
  <c r="G881" i="4"/>
  <c r="J881" i="4" s="1"/>
  <c r="E880" i="2"/>
  <c r="F879" i="2"/>
  <c r="H879" i="2"/>
  <c r="I879" i="2"/>
  <c r="G879" i="2"/>
  <c r="H881" i="4" l="1"/>
  <c r="I881" i="4"/>
  <c r="G882" i="4"/>
  <c r="J882" i="4" s="1"/>
  <c r="E881" i="2"/>
  <c r="I880" i="2"/>
  <c r="H880" i="2"/>
  <c r="G880" i="2"/>
  <c r="F880" i="2"/>
  <c r="H882" i="4" l="1"/>
  <c r="I882" i="4"/>
  <c r="G883" i="4"/>
  <c r="J883" i="4" s="1"/>
  <c r="E882" i="2"/>
  <c r="F881" i="2"/>
  <c r="H881" i="2"/>
  <c r="I881" i="2"/>
  <c r="G881" i="2"/>
  <c r="H883" i="4" l="1"/>
  <c r="I883" i="4"/>
  <c r="G884" i="4"/>
  <c r="J884" i="4" s="1"/>
  <c r="E883" i="2"/>
  <c r="I882" i="2"/>
  <c r="F882" i="2"/>
  <c r="H882" i="2"/>
  <c r="G882" i="2"/>
  <c r="I884" i="4" l="1"/>
  <c r="H884" i="4"/>
  <c r="G885" i="4"/>
  <c r="J885" i="4" s="1"/>
  <c r="E884" i="2"/>
  <c r="F883" i="2"/>
  <c r="H883" i="2"/>
  <c r="I883" i="2"/>
  <c r="G883" i="2"/>
  <c r="H885" i="4" l="1"/>
  <c r="I885" i="4"/>
  <c r="G886" i="4"/>
  <c r="J886" i="4" s="1"/>
  <c r="E885" i="2"/>
  <c r="I884" i="2"/>
  <c r="F884" i="2"/>
  <c r="H884" i="2"/>
  <c r="G884" i="2"/>
  <c r="H886" i="4" l="1"/>
  <c r="I886" i="4"/>
  <c r="G887" i="4"/>
  <c r="J887" i="4" s="1"/>
  <c r="E886" i="2"/>
  <c r="F885" i="2"/>
  <c r="H885" i="2"/>
  <c r="I885" i="2"/>
  <c r="G885" i="2"/>
  <c r="H887" i="4" l="1"/>
  <c r="I887" i="4"/>
  <c r="G888" i="4"/>
  <c r="J888" i="4" s="1"/>
  <c r="E887" i="2"/>
  <c r="I886" i="2"/>
  <c r="H886" i="2"/>
  <c r="G886" i="2"/>
  <c r="F886" i="2"/>
  <c r="H888" i="4" l="1"/>
  <c r="I888" i="4"/>
  <c r="G889" i="4"/>
  <c r="J889" i="4" s="1"/>
  <c r="E888" i="2"/>
  <c r="F887" i="2"/>
  <c r="H887" i="2"/>
  <c r="G887" i="2"/>
  <c r="I887" i="2"/>
  <c r="H889" i="4" l="1"/>
  <c r="I889" i="4"/>
  <c r="G890" i="4"/>
  <c r="J890" i="4" s="1"/>
  <c r="E889" i="2"/>
  <c r="I888" i="2"/>
  <c r="F888" i="2"/>
  <c r="G888" i="2"/>
  <c r="H888" i="2"/>
  <c r="I890" i="4" l="1"/>
  <c r="H890" i="4"/>
  <c r="G891" i="4"/>
  <c r="J891" i="4" s="1"/>
  <c r="E890" i="2"/>
  <c r="F889" i="2"/>
  <c r="H889" i="2"/>
  <c r="I889" i="2"/>
  <c r="G889" i="2"/>
  <c r="I891" i="4" l="1"/>
  <c r="H891" i="4"/>
  <c r="G892" i="4"/>
  <c r="J892" i="4" s="1"/>
  <c r="E891" i="2"/>
  <c r="I890" i="2"/>
  <c r="G890" i="2"/>
  <c r="F890" i="2"/>
  <c r="H890" i="2"/>
  <c r="I892" i="4" l="1"/>
  <c r="H892" i="4"/>
  <c r="G893" i="4"/>
  <c r="J893" i="4" s="1"/>
  <c r="E892" i="2"/>
  <c r="F891" i="2"/>
  <c r="H891" i="2"/>
  <c r="G891" i="2"/>
  <c r="I891" i="2"/>
  <c r="I893" i="4" l="1"/>
  <c r="H893" i="4"/>
  <c r="G894" i="4"/>
  <c r="J894" i="4" s="1"/>
  <c r="E893" i="2"/>
  <c r="I892" i="2"/>
  <c r="F892" i="2"/>
  <c r="H892" i="2"/>
  <c r="G892" i="2"/>
  <c r="H894" i="4" l="1"/>
  <c r="I894" i="4"/>
  <c r="G895" i="4"/>
  <c r="J895" i="4" s="1"/>
  <c r="E894" i="2"/>
  <c r="F893" i="2"/>
  <c r="H893" i="2"/>
  <c r="I893" i="2"/>
  <c r="G893" i="2"/>
  <c r="H895" i="4" l="1"/>
  <c r="I895" i="4"/>
  <c r="G896" i="4"/>
  <c r="J896" i="4" s="1"/>
  <c r="E895" i="2"/>
  <c r="I894" i="2"/>
  <c r="G894" i="2"/>
  <c r="H894" i="2"/>
  <c r="F894" i="2"/>
  <c r="H896" i="4" l="1"/>
  <c r="I896" i="4"/>
  <c r="G897" i="4"/>
  <c r="J897" i="4" s="1"/>
  <c r="E896" i="2"/>
  <c r="F895" i="2"/>
  <c r="H895" i="2"/>
  <c r="I895" i="2"/>
  <c r="G895" i="2"/>
  <c r="I897" i="4" l="1"/>
  <c r="H897" i="4"/>
  <c r="G898" i="4"/>
  <c r="J898" i="4" s="1"/>
  <c r="E897" i="2"/>
  <c r="I896" i="2"/>
  <c r="H896" i="2"/>
  <c r="G896" i="2"/>
  <c r="F896" i="2"/>
  <c r="I898" i="4" l="1"/>
  <c r="H898" i="4"/>
  <c r="G899" i="4"/>
  <c r="J899" i="4" s="1"/>
  <c r="E898" i="2"/>
  <c r="F897" i="2"/>
  <c r="H897" i="2"/>
  <c r="I897" i="2"/>
  <c r="G897" i="2"/>
  <c r="I899" i="4" l="1"/>
  <c r="H899" i="4"/>
  <c r="G900" i="4"/>
  <c r="J900" i="4" s="1"/>
  <c r="E899" i="2"/>
  <c r="I898" i="2"/>
  <c r="G898" i="2"/>
  <c r="H898" i="2"/>
  <c r="F898" i="2"/>
  <c r="I900" i="4" l="1"/>
  <c r="H900" i="4"/>
  <c r="G901" i="4"/>
  <c r="J901" i="4" s="1"/>
  <c r="E900" i="2"/>
  <c r="F899" i="2"/>
  <c r="H899" i="2"/>
  <c r="I899" i="2"/>
  <c r="G899" i="2"/>
  <c r="I901" i="4" l="1"/>
  <c r="H901" i="4"/>
  <c r="G902" i="4"/>
  <c r="J902" i="4" s="1"/>
  <c r="E901" i="2"/>
  <c r="I900" i="2"/>
  <c r="F900" i="2"/>
  <c r="H900" i="2"/>
  <c r="G900" i="2"/>
  <c r="I902" i="4" l="1"/>
  <c r="H902" i="4"/>
  <c r="G903" i="4"/>
  <c r="J903" i="4" s="1"/>
  <c r="E902" i="2"/>
  <c r="F901" i="2"/>
  <c r="H901" i="2"/>
  <c r="I901" i="2"/>
  <c r="G901" i="2"/>
  <c r="H903" i="4" l="1"/>
  <c r="I903" i="4"/>
  <c r="G904" i="4"/>
  <c r="J904" i="4" s="1"/>
  <c r="E903" i="2"/>
  <c r="I902" i="2"/>
  <c r="H902" i="2"/>
  <c r="F902" i="2"/>
  <c r="G902" i="2"/>
  <c r="I904" i="4" l="1"/>
  <c r="H904" i="4"/>
  <c r="G905" i="4"/>
  <c r="J905" i="4" s="1"/>
  <c r="E904" i="2"/>
  <c r="F903" i="2"/>
  <c r="H903" i="2"/>
  <c r="G903" i="2"/>
  <c r="I903" i="2"/>
  <c r="H905" i="4" l="1"/>
  <c r="I905" i="4"/>
  <c r="G906" i="4"/>
  <c r="J906" i="4" s="1"/>
  <c r="E905" i="2"/>
  <c r="I904" i="2"/>
  <c r="F904" i="2"/>
  <c r="H904" i="2"/>
  <c r="G904" i="2"/>
  <c r="I906" i="4" l="1"/>
  <c r="H906" i="4"/>
  <c r="G907" i="4"/>
  <c r="J907" i="4" s="1"/>
  <c r="E906" i="2"/>
  <c r="F905" i="2"/>
  <c r="H905" i="2"/>
  <c r="I905" i="2"/>
  <c r="G905" i="2"/>
  <c r="I907" i="4" l="1"/>
  <c r="H907" i="4"/>
  <c r="G908" i="4"/>
  <c r="J908" i="4" s="1"/>
  <c r="E907" i="2"/>
  <c r="I906" i="2"/>
  <c r="G906" i="2"/>
  <c r="F906" i="2"/>
  <c r="H906" i="2"/>
  <c r="I908" i="4" l="1"/>
  <c r="H908" i="4"/>
  <c r="G909" i="4"/>
  <c r="J909" i="4" s="1"/>
  <c r="E908" i="2"/>
  <c r="F907" i="2"/>
  <c r="H907" i="2"/>
  <c r="G907" i="2"/>
  <c r="I907" i="2"/>
  <c r="H909" i="4" l="1"/>
  <c r="I909" i="4"/>
  <c r="G910" i="4"/>
  <c r="J910" i="4" s="1"/>
  <c r="E909" i="2"/>
  <c r="I908" i="2"/>
  <c r="G908" i="2"/>
  <c r="F908" i="2"/>
  <c r="H908" i="2"/>
  <c r="I910" i="4" l="1"/>
  <c r="H910" i="4"/>
  <c r="G911" i="4"/>
  <c r="J911" i="4" s="1"/>
  <c r="E910" i="2"/>
  <c r="F909" i="2"/>
  <c r="H909" i="2"/>
  <c r="I909" i="2"/>
  <c r="G909" i="2"/>
  <c r="H911" i="4" l="1"/>
  <c r="I911" i="4"/>
  <c r="G912" i="4"/>
  <c r="J912" i="4" s="1"/>
  <c r="E911" i="2"/>
  <c r="I910" i="2"/>
  <c r="G910" i="2"/>
  <c r="H910" i="2"/>
  <c r="F910" i="2"/>
  <c r="H912" i="4" l="1"/>
  <c r="I912" i="4"/>
  <c r="G913" i="4"/>
  <c r="J913" i="4" s="1"/>
  <c r="E912" i="2"/>
  <c r="F911" i="2"/>
  <c r="H911" i="2"/>
  <c r="I911" i="2"/>
  <c r="G911" i="2"/>
  <c r="I913" i="4" l="1"/>
  <c r="H913" i="4"/>
  <c r="G914" i="4"/>
  <c r="J914" i="4" s="1"/>
  <c r="E913" i="2"/>
  <c r="I912" i="2"/>
  <c r="H912" i="2"/>
  <c r="G912" i="2"/>
  <c r="F912" i="2"/>
  <c r="H914" i="4" l="1"/>
  <c r="I914" i="4"/>
  <c r="G915" i="4"/>
  <c r="J915" i="4" s="1"/>
  <c r="E914" i="2"/>
  <c r="F913" i="2"/>
  <c r="H913" i="2"/>
  <c r="I913" i="2"/>
  <c r="G913" i="2"/>
  <c r="H915" i="4" l="1"/>
  <c r="I915" i="4"/>
  <c r="G916" i="4"/>
  <c r="J916" i="4" s="1"/>
  <c r="E915" i="2"/>
  <c r="I914" i="2"/>
  <c r="F914" i="2"/>
  <c r="H914" i="2"/>
  <c r="G914" i="2"/>
  <c r="I916" i="4" l="1"/>
  <c r="H916" i="4"/>
  <c r="G917" i="4"/>
  <c r="J917" i="4" s="1"/>
  <c r="E916" i="2"/>
  <c r="F915" i="2"/>
  <c r="H915" i="2"/>
  <c r="I915" i="2"/>
  <c r="G915" i="2"/>
  <c r="I917" i="4" l="1"/>
  <c r="H917" i="4"/>
  <c r="G918" i="4"/>
  <c r="J918" i="4" s="1"/>
  <c r="E917" i="2"/>
  <c r="I916" i="2"/>
  <c r="F916" i="2"/>
  <c r="H916" i="2"/>
  <c r="G916" i="2"/>
  <c r="I918" i="4" l="1"/>
  <c r="H918" i="4"/>
  <c r="G919" i="4"/>
  <c r="J919" i="4" s="1"/>
  <c r="E918" i="2"/>
  <c r="F917" i="2"/>
  <c r="H917" i="2"/>
  <c r="I917" i="2"/>
  <c r="G917" i="2"/>
  <c r="H919" i="4" l="1"/>
  <c r="I919" i="4"/>
  <c r="G920" i="4"/>
  <c r="J920" i="4" s="1"/>
  <c r="E919" i="2"/>
  <c r="I918" i="2"/>
  <c r="H918" i="2"/>
  <c r="G918" i="2"/>
  <c r="F918" i="2"/>
  <c r="H920" i="4" l="1"/>
  <c r="I920" i="4"/>
  <c r="G921" i="4"/>
  <c r="J921" i="4" s="1"/>
  <c r="E920" i="2"/>
  <c r="F919" i="2"/>
  <c r="H919" i="2"/>
  <c r="G919" i="2"/>
  <c r="I919" i="2"/>
  <c r="I921" i="4" l="1"/>
  <c r="H921" i="4"/>
  <c r="G922" i="4"/>
  <c r="J922" i="4" s="1"/>
  <c r="E921" i="2"/>
  <c r="I920" i="2"/>
  <c r="F920" i="2"/>
  <c r="H920" i="2"/>
  <c r="G920" i="2"/>
  <c r="H922" i="4" l="1"/>
  <c r="I922" i="4"/>
  <c r="G923" i="4"/>
  <c r="J923" i="4" s="1"/>
  <c r="E922" i="2"/>
  <c r="F921" i="2"/>
  <c r="H921" i="2"/>
  <c r="I921" i="2"/>
  <c r="G921" i="2"/>
  <c r="H923" i="4" l="1"/>
  <c r="I923" i="4"/>
  <c r="G924" i="4"/>
  <c r="J924" i="4" s="1"/>
  <c r="E923" i="2"/>
  <c r="I922" i="2"/>
  <c r="G922" i="2"/>
  <c r="F922" i="2"/>
  <c r="H922" i="2"/>
  <c r="I924" i="4" l="1"/>
  <c r="H924" i="4"/>
  <c r="G925" i="4"/>
  <c r="J925" i="4" s="1"/>
  <c r="E924" i="2"/>
  <c r="F923" i="2"/>
  <c r="H923" i="2"/>
  <c r="G923" i="2"/>
  <c r="I923" i="2"/>
  <c r="I925" i="4" l="1"/>
  <c r="H925" i="4"/>
  <c r="G926" i="4"/>
  <c r="J926" i="4" s="1"/>
  <c r="E925" i="2"/>
  <c r="I924" i="2"/>
  <c r="F924" i="2"/>
  <c r="G924" i="2"/>
  <c r="H924" i="2"/>
  <c r="I926" i="4" l="1"/>
  <c r="H926" i="4"/>
  <c r="G927" i="4"/>
  <c r="J927" i="4" s="1"/>
  <c r="E926" i="2"/>
  <c r="F925" i="2"/>
  <c r="H925" i="2"/>
  <c r="I925" i="2"/>
  <c r="G925" i="2"/>
  <c r="H927" i="4" l="1"/>
  <c r="I927" i="4"/>
  <c r="G928" i="4"/>
  <c r="J928" i="4" s="1"/>
  <c r="E927" i="2"/>
  <c r="I926" i="2"/>
  <c r="G926" i="2"/>
  <c r="H926" i="2"/>
  <c r="F926" i="2"/>
  <c r="H928" i="4" l="1"/>
  <c r="I928" i="4"/>
  <c r="G929" i="4"/>
  <c r="J929" i="4" s="1"/>
  <c r="E928" i="2"/>
  <c r="F927" i="2"/>
  <c r="H927" i="2"/>
  <c r="I927" i="2"/>
  <c r="G927" i="2"/>
  <c r="H929" i="4" l="1"/>
  <c r="I929" i="4"/>
  <c r="G930" i="4"/>
  <c r="J930" i="4" s="1"/>
  <c r="E929" i="2"/>
  <c r="I928" i="2"/>
  <c r="H928" i="2"/>
  <c r="G928" i="2"/>
  <c r="F928" i="2"/>
  <c r="H930" i="4" l="1"/>
  <c r="I930" i="4"/>
  <c r="G931" i="4"/>
  <c r="J931" i="4" s="1"/>
  <c r="E930" i="2"/>
  <c r="F929" i="2"/>
  <c r="H929" i="2"/>
  <c r="I929" i="2"/>
  <c r="G929" i="2"/>
  <c r="H931" i="4" l="1"/>
  <c r="I931" i="4"/>
  <c r="G932" i="4"/>
  <c r="J932" i="4" s="1"/>
  <c r="E931" i="2"/>
  <c r="I930" i="2"/>
  <c r="H930" i="2"/>
  <c r="G930" i="2"/>
  <c r="F930" i="2"/>
  <c r="I932" i="4" l="1"/>
  <c r="H932" i="4"/>
  <c r="G933" i="4"/>
  <c r="J933" i="4" s="1"/>
  <c r="E932" i="2"/>
  <c r="F931" i="2"/>
  <c r="H931" i="2"/>
  <c r="I931" i="2"/>
  <c r="G931" i="2"/>
  <c r="H933" i="4" l="1"/>
  <c r="I933" i="4"/>
  <c r="G934" i="4"/>
  <c r="J934" i="4" s="1"/>
  <c r="E933" i="2"/>
  <c r="G932" i="2"/>
  <c r="F932" i="2"/>
  <c r="I932" i="2"/>
  <c r="H932" i="2"/>
  <c r="I934" i="4" l="1"/>
  <c r="H934" i="4"/>
  <c r="G935" i="4"/>
  <c r="J935" i="4" s="1"/>
  <c r="E934" i="2"/>
  <c r="G933" i="2"/>
  <c r="F933" i="2"/>
  <c r="I933" i="2"/>
  <c r="H933" i="2"/>
  <c r="H935" i="4" l="1"/>
  <c r="I935" i="4"/>
  <c r="G936" i="4"/>
  <c r="J936" i="4" s="1"/>
  <c r="E935" i="2"/>
  <c r="H934" i="2"/>
  <c r="G934" i="2"/>
  <c r="I934" i="2"/>
  <c r="F934" i="2"/>
  <c r="H936" i="4" l="1"/>
  <c r="I936" i="4"/>
  <c r="G937" i="4"/>
  <c r="J937" i="4" s="1"/>
  <c r="E936" i="2"/>
  <c r="I935" i="2"/>
  <c r="H935" i="2"/>
  <c r="G935" i="2"/>
  <c r="F935" i="2"/>
  <c r="H937" i="4" l="1"/>
  <c r="I937" i="4"/>
  <c r="G938" i="4"/>
  <c r="J938" i="4" s="1"/>
  <c r="E937" i="2"/>
  <c r="H936" i="2"/>
  <c r="G936" i="2"/>
  <c r="I936" i="2"/>
  <c r="F936" i="2"/>
  <c r="H938" i="4" l="1"/>
  <c r="I938" i="4"/>
  <c r="G939" i="4"/>
  <c r="J939" i="4" s="1"/>
  <c r="E938" i="2"/>
  <c r="G937" i="2"/>
  <c r="I937" i="2"/>
  <c r="H937" i="2"/>
  <c r="F937" i="2"/>
  <c r="I939" i="4" l="1"/>
  <c r="H939" i="4"/>
  <c r="G940" i="4"/>
  <c r="J940" i="4" s="1"/>
  <c r="E939" i="2"/>
  <c r="H938" i="2"/>
  <c r="G938" i="2"/>
  <c r="I938" i="2"/>
  <c r="F938" i="2"/>
  <c r="I940" i="4" l="1"/>
  <c r="H940" i="4"/>
  <c r="G941" i="4"/>
  <c r="J941" i="4" s="1"/>
  <c r="E940" i="2"/>
  <c r="G939" i="2"/>
  <c r="I939" i="2"/>
  <c r="H939" i="2"/>
  <c r="F939" i="2"/>
  <c r="H941" i="4" l="1"/>
  <c r="I941" i="4"/>
  <c r="G942" i="4"/>
  <c r="J942" i="4" s="1"/>
  <c r="E941" i="2"/>
  <c r="H940" i="2"/>
  <c r="G940" i="2"/>
  <c r="F940" i="2"/>
  <c r="I940" i="2"/>
  <c r="H942" i="4" l="1"/>
  <c r="I942" i="4"/>
  <c r="G943" i="4"/>
  <c r="J943" i="4" s="1"/>
  <c r="E942" i="2"/>
  <c r="G941" i="2"/>
  <c r="F941" i="2"/>
  <c r="I941" i="2"/>
  <c r="H941" i="2"/>
  <c r="H943" i="4" l="1"/>
  <c r="I943" i="4"/>
  <c r="G944" i="4"/>
  <c r="J944" i="4" s="1"/>
  <c r="E943" i="2"/>
  <c r="H942" i="2"/>
  <c r="G942" i="2"/>
  <c r="F942" i="2"/>
  <c r="I942" i="2"/>
  <c r="H944" i="4" l="1"/>
  <c r="I944" i="4"/>
  <c r="G945" i="4"/>
  <c r="J945" i="4" s="1"/>
  <c r="E944" i="2"/>
  <c r="I943" i="2"/>
  <c r="H943" i="2"/>
  <c r="F943" i="2"/>
  <c r="G943" i="2"/>
  <c r="H945" i="4" l="1"/>
  <c r="I945" i="4"/>
  <c r="G946" i="4"/>
  <c r="J946" i="4" s="1"/>
  <c r="E945" i="2"/>
  <c r="H944" i="2"/>
  <c r="G944" i="2"/>
  <c r="I944" i="2"/>
  <c r="F944" i="2"/>
  <c r="I946" i="4" l="1"/>
  <c r="H946" i="4"/>
  <c r="G947" i="4"/>
  <c r="J947" i="4" s="1"/>
  <c r="E946" i="2"/>
  <c r="F945" i="2"/>
  <c r="H945" i="2"/>
  <c r="I945" i="2"/>
  <c r="G945" i="2"/>
  <c r="H947" i="4" l="1"/>
  <c r="I947" i="4"/>
  <c r="G948" i="4"/>
  <c r="J948" i="4" s="1"/>
  <c r="E947" i="2"/>
  <c r="H946" i="2"/>
  <c r="G946" i="2"/>
  <c r="I946" i="2"/>
  <c r="F946" i="2"/>
  <c r="I948" i="4" l="1"/>
  <c r="H948" i="4"/>
  <c r="G949" i="4"/>
  <c r="J949" i="4" s="1"/>
  <c r="E948" i="2"/>
  <c r="G947" i="2"/>
  <c r="F947" i="2"/>
  <c r="I947" i="2"/>
  <c r="H947" i="2"/>
  <c r="H949" i="4" l="1"/>
  <c r="I949" i="4"/>
  <c r="G950" i="4"/>
  <c r="J950" i="4" s="1"/>
  <c r="E949" i="2"/>
  <c r="H948" i="2"/>
  <c r="G948" i="2"/>
  <c r="I948" i="2"/>
  <c r="F948" i="2"/>
  <c r="H950" i="4" l="1"/>
  <c r="I950" i="4"/>
  <c r="G951" i="4"/>
  <c r="J951" i="4" s="1"/>
  <c r="E950" i="2"/>
  <c r="F949" i="2"/>
  <c r="H949" i="2"/>
  <c r="G949" i="2"/>
  <c r="I949" i="2"/>
  <c r="H951" i="4" l="1"/>
  <c r="I951" i="4"/>
  <c r="G952" i="4"/>
  <c r="J952" i="4" s="1"/>
  <c r="E951" i="2"/>
  <c r="H950" i="2"/>
  <c r="G950" i="2"/>
  <c r="F950" i="2"/>
  <c r="I950" i="2"/>
  <c r="H952" i="4" l="1"/>
  <c r="I952" i="4"/>
  <c r="G953" i="4"/>
  <c r="J953" i="4" s="1"/>
  <c r="E952" i="2"/>
  <c r="F951" i="2"/>
  <c r="I951" i="2"/>
  <c r="H951" i="2"/>
  <c r="G951" i="2"/>
  <c r="H953" i="4" l="1"/>
  <c r="I953" i="4"/>
  <c r="G954" i="4"/>
  <c r="J954" i="4" s="1"/>
  <c r="E953" i="2"/>
  <c r="H952" i="2"/>
  <c r="G952" i="2"/>
  <c r="I952" i="2"/>
  <c r="F952" i="2"/>
  <c r="I954" i="4" l="1"/>
  <c r="H954" i="4"/>
  <c r="G955" i="4"/>
  <c r="J955" i="4" s="1"/>
  <c r="E954" i="2"/>
  <c r="F953" i="2"/>
  <c r="H953" i="2"/>
  <c r="I953" i="2"/>
  <c r="G953" i="2"/>
  <c r="I955" i="4" l="1"/>
  <c r="H955" i="4"/>
  <c r="G956" i="4"/>
  <c r="J956" i="4" s="1"/>
  <c r="E955" i="2"/>
  <c r="H954" i="2"/>
  <c r="G954" i="2"/>
  <c r="F954" i="2"/>
  <c r="I954" i="2"/>
  <c r="I956" i="4" l="1"/>
  <c r="H956" i="4"/>
  <c r="G957" i="4"/>
  <c r="J957" i="4" s="1"/>
  <c r="E956" i="2"/>
  <c r="F955" i="2"/>
  <c r="I955" i="2"/>
  <c r="H955" i="2"/>
  <c r="G955" i="2"/>
  <c r="I957" i="4" l="1"/>
  <c r="H957" i="4"/>
  <c r="G958" i="4"/>
  <c r="J958" i="4" s="1"/>
  <c r="E957" i="2"/>
  <c r="H956" i="2"/>
  <c r="G956" i="2"/>
  <c r="I956" i="2"/>
  <c r="F956" i="2"/>
  <c r="I958" i="4" l="1"/>
  <c r="H958" i="4"/>
  <c r="G959" i="4"/>
  <c r="J959" i="4" s="1"/>
  <c r="E958" i="2"/>
  <c r="F957" i="2"/>
  <c r="G957" i="2"/>
  <c r="I957" i="2"/>
  <c r="H957" i="2"/>
  <c r="H959" i="4" l="1"/>
  <c r="I959" i="4"/>
  <c r="G960" i="4"/>
  <c r="J960" i="4" s="1"/>
  <c r="E959" i="2"/>
  <c r="H958" i="2"/>
  <c r="G958" i="2"/>
  <c r="I958" i="2"/>
  <c r="F958" i="2"/>
  <c r="H960" i="4" l="1"/>
  <c r="I960" i="4"/>
  <c r="G961" i="4"/>
  <c r="J961" i="4" s="1"/>
  <c r="E960" i="2"/>
  <c r="F959" i="2"/>
  <c r="G959" i="2"/>
  <c r="I959" i="2"/>
  <c r="H959" i="2"/>
  <c r="I961" i="4" l="1"/>
  <c r="H961" i="4"/>
  <c r="G962" i="4"/>
  <c r="J962" i="4" s="1"/>
  <c r="E961" i="2"/>
  <c r="H960" i="2"/>
  <c r="G960" i="2"/>
  <c r="I960" i="2"/>
  <c r="F960" i="2"/>
  <c r="H962" i="4" l="1"/>
  <c r="I962" i="4"/>
  <c r="G963" i="4"/>
  <c r="J963" i="4" s="1"/>
  <c r="E962" i="2"/>
  <c r="F961" i="2"/>
  <c r="I961" i="2"/>
  <c r="H961" i="2"/>
  <c r="G961" i="2"/>
  <c r="I963" i="4" l="1"/>
  <c r="H963" i="4"/>
  <c r="G964" i="4"/>
  <c r="J964" i="4" s="1"/>
  <c r="E963" i="2"/>
  <c r="H962" i="2"/>
  <c r="G962" i="2"/>
  <c r="F962" i="2"/>
  <c r="I962" i="2"/>
  <c r="I964" i="4" l="1"/>
  <c r="H964" i="4"/>
  <c r="G965" i="4"/>
  <c r="J965" i="4" s="1"/>
  <c r="E964" i="2"/>
  <c r="F963" i="2"/>
  <c r="G963" i="2"/>
  <c r="I963" i="2"/>
  <c r="H963" i="2"/>
  <c r="I965" i="4" l="1"/>
  <c r="H965" i="4"/>
  <c r="G966" i="4"/>
  <c r="J966" i="4" s="1"/>
  <c r="E965" i="2"/>
  <c r="H964" i="2"/>
  <c r="G964" i="2"/>
  <c r="F964" i="2"/>
  <c r="I964" i="2"/>
  <c r="H966" i="4" l="1"/>
  <c r="I966" i="4"/>
  <c r="G967" i="4"/>
  <c r="J967" i="4" s="1"/>
  <c r="E966" i="2"/>
  <c r="F965" i="2"/>
  <c r="H965" i="2"/>
  <c r="G965" i="2"/>
  <c r="I965" i="2"/>
  <c r="H967" i="4" l="1"/>
  <c r="I967" i="4"/>
  <c r="G968" i="4"/>
  <c r="J968" i="4" s="1"/>
  <c r="E967" i="2"/>
  <c r="H966" i="2"/>
  <c r="G966" i="2"/>
  <c r="F966" i="2"/>
  <c r="I966" i="2"/>
  <c r="H968" i="4" l="1"/>
  <c r="I968" i="4"/>
  <c r="G969" i="4"/>
  <c r="J969" i="4" s="1"/>
  <c r="E968" i="2"/>
  <c r="F967" i="2"/>
  <c r="H967" i="2"/>
  <c r="G967" i="2"/>
  <c r="I967" i="2"/>
  <c r="I969" i="4" l="1"/>
  <c r="H969" i="4"/>
  <c r="G970" i="4"/>
  <c r="J970" i="4" s="1"/>
  <c r="E969" i="2"/>
  <c r="H968" i="2"/>
  <c r="G968" i="2"/>
  <c r="I968" i="2"/>
  <c r="F968" i="2"/>
  <c r="I970" i="4" l="1"/>
  <c r="H970" i="4"/>
  <c r="G971" i="4"/>
  <c r="J971" i="4" s="1"/>
  <c r="E970" i="2"/>
  <c r="F969" i="2"/>
  <c r="H969" i="2"/>
  <c r="I969" i="2"/>
  <c r="G969" i="2"/>
  <c r="I971" i="4" l="1"/>
  <c r="H971" i="4"/>
  <c r="G972" i="4"/>
  <c r="J972" i="4" s="1"/>
  <c r="E971" i="2"/>
  <c r="H970" i="2"/>
  <c r="G970" i="2"/>
  <c r="I970" i="2"/>
  <c r="F970" i="2"/>
  <c r="I972" i="4" l="1"/>
  <c r="H972" i="4"/>
  <c r="G973" i="4"/>
  <c r="J973" i="4" s="1"/>
  <c r="E972" i="2"/>
  <c r="F971" i="2"/>
  <c r="I971" i="2"/>
  <c r="H971" i="2"/>
  <c r="G971" i="2"/>
  <c r="I973" i="4" l="1"/>
  <c r="H973" i="4"/>
  <c r="G974" i="4"/>
  <c r="J974" i="4" s="1"/>
  <c r="E973" i="2"/>
  <c r="H972" i="2"/>
  <c r="G972" i="2"/>
  <c r="I972" i="2"/>
  <c r="F972" i="2"/>
  <c r="H974" i="4" l="1"/>
  <c r="I974" i="4"/>
  <c r="G975" i="4"/>
  <c r="J975" i="4" s="1"/>
  <c r="E974" i="2"/>
  <c r="F973" i="2"/>
  <c r="I973" i="2"/>
  <c r="H973" i="2"/>
  <c r="G973" i="2"/>
  <c r="H975" i="4" l="1"/>
  <c r="I975" i="4"/>
  <c r="G976" i="4"/>
  <c r="J976" i="4" s="1"/>
  <c r="E975" i="2"/>
  <c r="H974" i="2"/>
  <c r="G974" i="2"/>
  <c r="I974" i="2"/>
  <c r="F974" i="2"/>
  <c r="H976" i="4" l="1"/>
  <c r="I976" i="4"/>
  <c r="G977" i="4"/>
  <c r="J977" i="4" s="1"/>
  <c r="E976" i="2"/>
  <c r="F975" i="2"/>
  <c r="G975" i="2"/>
  <c r="I975" i="2"/>
  <c r="H975" i="2"/>
  <c r="I977" i="4" l="1"/>
  <c r="H977" i="4"/>
  <c r="G978" i="4"/>
  <c r="J978" i="4" s="1"/>
  <c r="E977" i="2"/>
  <c r="H976" i="2"/>
  <c r="G976" i="2"/>
  <c r="I976" i="2"/>
  <c r="F976" i="2"/>
  <c r="H978" i="4" l="1"/>
  <c r="I978" i="4"/>
  <c r="G979" i="4"/>
  <c r="J979" i="4" s="1"/>
  <c r="E978" i="2"/>
  <c r="F977" i="2"/>
  <c r="I977" i="2"/>
  <c r="H977" i="2"/>
  <c r="G977" i="2"/>
  <c r="I979" i="4" l="1"/>
  <c r="H979" i="4"/>
  <c r="G980" i="4"/>
  <c r="J980" i="4" s="1"/>
  <c r="E979" i="2"/>
  <c r="H978" i="2"/>
  <c r="G978" i="2"/>
  <c r="F978" i="2"/>
  <c r="I978" i="2"/>
  <c r="I980" i="4" l="1"/>
  <c r="H980" i="4"/>
  <c r="G981" i="4"/>
  <c r="J981" i="4" s="1"/>
  <c r="E980" i="2"/>
  <c r="F979" i="2"/>
  <c r="G979" i="2"/>
  <c r="I979" i="2"/>
  <c r="H979" i="2"/>
  <c r="I981" i="4" l="1"/>
  <c r="H981" i="4"/>
  <c r="G982" i="4"/>
  <c r="J982" i="4" s="1"/>
  <c r="E981" i="2"/>
  <c r="H980" i="2"/>
  <c r="G980" i="2"/>
  <c r="I980" i="2"/>
  <c r="F980" i="2"/>
  <c r="I982" i="4" l="1"/>
  <c r="H982" i="4"/>
  <c r="G983" i="4"/>
  <c r="J983" i="4" s="1"/>
  <c r="E982" i="2"/>
  <c r="F981" i="2"/>
  <c r="H981" i="2"/>
  <c r="G981" i="2"/>
  <c r="I981" i="2"/>
  <c r="I983" i="4" l="1"/>
  <c r="H983" i="4"/>
  <c r="G984" i="4"/>
  <c r="J984" i="4" s="1"/>
  <c r="E983" i="2"/>
  <c r="H982" i="2"/>
  <c r="G982" i="2"/>
  <c r="F982" i="2"/>
  <c r="I982" i="2"/>
  <c r="I984" i="4" l="1"/>
  <c r="H984" i="4"/>
  <c r="G985" i="4"/>
  <c r="J985" i="4" s="1"/>
  <c r="E984" i="2"/>
  <c r="F983" i="2"/>
  <c r="I983" i="2"/>
  <c r="H983" i="2"/>
  <c r="G983" i="2"/>
  <c r="H985" i="4" l="1"/>
  <c r="I985" i="4"/>
  <c r="G986" i="4"/>
  <c r="J986" i="4" s="1"/>
  <c r="E985" i="2"/>
  <c r="H984" i="2"/>
  <c r="G984" i="2"/>
  <c r="I984" i="2"/>
  <c r="F984" i="2"/>
  <c r="I986" i="4" l="1"/>
  <c r="H986" i="4"/>
  <c r="G987" i="4"/>
  <c r="J987" i="4" s="1"/>
  <c r="E986" i="2"/>
  <c r="F985" i="2"/>
  <c r="H985" i="2"/>
  <c r="G985" i="2"/>
  <c r="I985" i="2"/>
  <c r="I987" i="4" l="1"/>
  <c r="H987" i="4"/>
  <c r="G988" i="4"/>
  <c r="J988" i="4" s="1"/>
  <c r="E987" i="2"/>
  <c r="H986" i="2"/>
  <c r="G986" i="2"/>
  <c r="I986" i="2"/>
  <c r="F986" i="2"/>
  <c r="I988" i="4" l="1"/>
  <c r="H988" i="4"/>
  <c r="G989" i="4"/>
  <c r="J989" i="4" s="1"/>
  <c r="E988" i="2"/>
  <c r="F987" i="2"/>
  <c r="I987" i="2"/>
  <c r="H987" i="2"/>
  <c r="G987" i="2"/>
  <c r="I989" i="4" l="1"/>
  <c r="H989" i="4"/>
  <c r="G990" i="4"/>
  <c r="J990" i="4" s="1"/>
  <c r="E989" i="2"/>
  <c r="H988" i="2"/>
  <c r="G988" i="2"/>
  <c r="I988" i="2"/>
  <c r="F988" i="2"/>
  <c r="I990" i="4" l="1"/>
  <c r="H990" i="4"/>
  <c r="G991" i="4"/>
  <c r="J991" i="4" s="1"/>
  <c r="E990" i="2"/>
  <c r="F989" i="2"/>
  <c r="I989" i="2"/>
  <c r="H989" i="2"/>
  <c r="G989" i="2"/>
  <c r="H991" i="4" l="1"/>
  <c r="I991" i="4"/>
  <c r="G992" i="4"/>
  <c r="J992" i="4" s="1"/>
  <c r="E991" i="2"/>
  <c r="H990" i="2"/>
  <c r="G990" i="2"/>
  <c r="I990" i="2"/>
  <c r="F990" i="2"/>
  <c r="I992" i="4" l="1"/>
  <c r="H992" i="4"/>
  <c r="G993" i="4"/>
  <c r="J993" i="4" s="1"/>
  <c r="E992" i="2"/>
  <c r="F991" i="2"/>
  <c r="G991" i="2"/>
  <c r="I991" i="2"/>
  <c r="H991" i="2"/>
  <c r="H993" i="4" l="1"/>
  <c r="I993" i="4"/>
  <c r="G994" i="4"/>
  <c r="J994" i="4" s="1"/>
  <c r="E993" i="2"/>
  <c r="H992" i="2"/>
  <c r="G992" i="2"/>
  <c r="I992" i="2"/>
  <c r="F992" i="2"/>
  <c r="H994" i="4" l="1"/>
  <c r="I994" i="4"/>
  <c r="G995" i="4"/>
  <c r="J995" i="4" s="1"/>
  <c r="E994" i="2"/>
  <c r="F993" i="2"/>
  <c r="I993" i="2"/>
  <c r="H993" i="2"/>
  <c r="G993" i="2"/>
  <c r="I995" i="4" l="1"/>
  <c r="H995" i="4"/>
  <c r="G996" i="4"/>
  <c r="J996" i="4" s="1"/>
  <c r="E995" i="2"/>
  <c r="H994" i="2"/>
  <c r="G994" i="2"/>
  <c r="F994" i="2"/>
  <c r="I994" i="2"/>
  <c r="H996" i="4" l="1"/>
  <c r="I996" i="4"/>
  <c r="G997" i="4"/>
  <c r="J997" i="4" s="1"/>
  <c r="E996" i="2"/>
  <c r="F995" i="2"/>
  <c r="G995" i="2"/>
  <c r="H995" i="2"/>
  <c r="I995" i="2"/>
  <c r="I997" i="4" l="1"/>
  <c r="H997" i="4"/>
  <c r="G998" i="4"/>
  <c r="J998" i="4" s="1"/>
  <c r="E997" i="2"/>
  <c r="H996" i="2"/>
  <c r="G996" i="2"/>
  <c r="I996" i="2"/>
  <c r="F996" i="2"/>
  <c r="I998" i="4" l="1"/>
  <c r="H998" i="4"/>
  <c r="G999" i="4"/>
  <c r="J999" i="4" s="1"/>
  <c r="E998" i="2"/>
  <c r="F997" i="2"/>
  <c r="H997" i="2"/>
  <c r="G997" i="2"/>
  <c r="I997" i="2"/>
  <c r="H999" i="4" l="1"/>
  <c r="I999" i="4"/>
  <c r="G1000" i="4"/>
  <c r="J1000" i="4" s="1"/>
  <c r="E999" i="2"/>
  <c r="F998" i="2"/>
  <c r="I998" i="2"/>
  <c r="H998" i="2"/>
  <c r="G998" i="2"/>
  <c r="G23" i="5" l="1" a="1"/>
  <c r="G23" i="5" s="1"/>
  <c r="H1000" i="4"/>
  <c r="I1000" i="4"/>
  <c r="G1001" i="4"/>
  <c r="J1001" i="4" s="1"/>
  <c r="E1000" i="2"/>
  <c r="G999" i="2"/>
  <c r="I999" i="2"/>
  <c r="H999" i="2"/>
  <c r="F999" i="2"/>
  <c r="H1001" i="4" l="1"/>
  <c r="I1001" i="4"/>
  <c r="G1002" i="4"/>
  <c r="J1002" i="4" s="1"/>
  <c r="E1001" i="2"/>
  <c r="F1000" i="2"/>
  <c r="I1000" i="2"/>
  <c r="H1000" i="2"/>
  <c r="G1000" i="2"/>
  <c r="H1002" i="4" l="1"/>
  <c r="I1002" i="4"/>
  <c r="G1003" i="4"/>
  <c r="J1003" i="4" s="1"/>
  <c r="E1002" i="2"/>
  <c r="F1001" i="2"/>
  <c r="H1001" i="2"/>
  <c r="G1001" i="2"/>
  <c r="I1001" i="2"/>
  <c r="H1003" i="4" l="1"/>
  <c r="I1003" i="4"/>
  <c r="G1004" i="4"/>
  <c r="J1004" i="4" s="1"/>
  <c r="E1003" i="2"/>
  <c r="F1002" i="2"/>
  <c r="G1002" i="2"/>
  <c r="I1002" i="2"/>
  <c r="H1002" i="2"/>
  <c r="I1004" i="4" l="1"/>
  <c r="H1004" i="4"/>
  <c r="G1005" i="4"/>
  <c r="J1005" i="4" s="1"/>
  <c r="E1004" i="2"/>
  <c r="G1003" i="2"/>
  <c r="F1003" i="2"/>
  <c r="I1003" i="2"/>
  <c r="H1003" i="2"/>
  <c r="H1005" i="4" l="1"/>
  <c r="I1005" i="4"/>
  <c r="G1006" i="4"/>
  <c r="J1006" i="4" s="1"/>
  <c r="E1005" i="2"/>
  <c r="F1004" i="2"/>
  <c r="I1004" i="2"/>
  <c r="H1004" i="2"/>
  <c r="G1004" i="2"/>
  <c r="I1006" i="4" l="1"/>
  <c r="H1006" i="4"/>
  <c r="G1007" i="4"/>
  <c r="J1007" i="4" s="1"/>
  <c r="E1006" i="2"/>
  <c r="H1005" i="2"/>
  <c r="G1005" i="2"/>
  <c r="I1005" i="2"/>
  <c r="F1005" i="2"/>
  <c r="I1007" i="4" l="1"/>
  <c r="H1007" i="4"/>
  <c r="G1008" i="4"/>
  <c r="J1008" i="4" s="1"/>
  <c r="E1007" i="2"/>
  <c r="F1006" i="2"/>
  <c r="G1006" i="2"/>
  <c r="I1006" i="2"/>
  <c r="H1006" i="2"/>
  <c r="H1008" i="4" l="1"/>
  <c r="I1008" i="4"/>
  <c r="G1009" i="4"/>
  <c r="J1009" i="4" s="1"/>
  <c r="E1008" i="2"/>
  <c r="I1007" i="2"/>
  <c r="H1007" i="2"/>
  <c r="G1007" i="2"/>
  <c r="F1007" i="2"/>
  <c r="H1009" i="4" l="1"/>
  <c r="I1009" i="4"/>
  <c r="G1010" i="4"/>
  <c r="J1010" i="4" s="1"/>
  <c r="E1009" i="2"/>
  <c r="G1008" i="2"/>
  <c r="F1008" i="2"/>
  <c r="I1008" i="2"/>
  <c r="H1008" i="2"/>
  <c r="I1010" i="4" l="1"/>
  <c r="H1010" i="4"/>
  <c r="G1011" i="4"/>
  <c r="J1011" i="4" s="1"/>
  <c r="E1010" i="2"/>
  <c r="F1009" i="2"/>
  <c r="H1009" i="2"/>
  <c r="I1009" i="2"/>
  <c r="G1009" i="2"/>
  <c r="I1011" i="4" l="1"/>
  <c r="H1011" i="4"/>
  <c r="G1012" i="4"/>
  <c r="J1012" i="4" s="1"/>
  <c r="E1011" i="2"/>
  <c r="G1010" i="2"/>
  <c r="F1010" i="2"/>
  <c r="I1010" i="2"/>
  <c r="H1010" i="2"/>
  <c r="I1012" i="4" l="1"/>
  <c r="H1012" i="4"/>
  <c r="G1013" i="4"/>
  <c r="J1013" i="4" s="1"/>
  <c r="E1012" i="2"/>
  <c r="G1011" i="2"/>
  <c r="I1011" i="2"/>
  <c r="H1011" i="2"/>
  <c r="F1011" i="2"/>
  <c r="H1013" i="4" l="1"/>
  <c r="I1013" i="4"/>
  <c r="G1014" i="4"/>
  <c r="J1014" i="4" s="1"/>
  <c r="E1013" i="2"/>
  <c r="G1012" i="2"/>
  <c r="F1012" i="2"/>
  <c r="I1012" i="2"/>
  <c r="H1012" i="2"/>
  <c r="H1014" i="4" l="1"/>
  <c r="I1014" i="4"/>
  <c r="G1015" i="4"/>
  <c r="J1015" i="4" s="1"/>
  <c r="E1014" i="2"/>
  <c r="G1013" i="2"/>
  <c r="F1013" i="2"/>
  <c r="I1013" i="2"/>
  <c r="H1013" i="2"/>
  <c r="I1015" i="4" l="1"/>
  <c r="H1015" i="4"/>
  <c r="G1016" i="4"/>
  <c r="J1016" i="4" s="1"/>
  <c r="E1015" i="2"/>
  <c r="G1014" i="2"/>
  <c r="F1014" i="2"/>
  <c r="H1014" i="2"/>
  <c r="I1014" i="2"/>
  <c r="H1016" i="4" l="1"/>
  <c r="I1016" i="4"/>
  <c r="G1017" i="4"/>
  <c r="J1017" i="4" s="1"/>
  <c r="E1016" i="2"/>
  <c r="I1015" i="2"/>
  <c r="H1015" i="2"/>
  <c r="G1015" i="2"/>
  <c r="F1015" i="2"/>
  <c r="I1017" i="4" l="1"/>
  <c r="H1017" i="4"/>
  <c r="G1018" i="4"/>
  <c r="J1018" i="4" s="1"/>
  <c r="E1017" i="2"/>
  <c r="G1016" i="2"/>
  <c r="F1016" i="2"/>
  <c r="I1016" i="2"/>
  <c r="H1016" i="2"/>
  <c r="I1018" i="4" l="1"/>
  <c r="H1018" i="4"/>
  <c r="G1019" i="4"/>
  <c r="J1019" i="4" s="1"/>
  <c r="E1018" i="2"/>
  <c r="G1017" i="2"/>
  <c r="F1017" i="2"/>
  <c r="I1017" i="2"/>
  <c r="H1017" i="2"/>
  <c r="H1019" i="4" l="1"/>
  <c r="I1019" i="4"/>
  <c r="G1020" i="4"/>
  <c r="J1020" i="4" s="1"/>
  <c r="E1019" i="2"/>
  <c r="G1018" i="2"/>
  <c r="F1018" i="2"/>
  <c r="I1018" i="2"/>
  <c r="H1018" i="2"/>
  <c r="I1020" i="4" l="1"/>
  <c r="H1020" i="4"/>
  <c r="G1021" i="4"/>
  <c r="J1021" i="4" s="1"/>
  <c r="E1020" i="2"/>
  <c r="G1019" i="2"/>
  <c r="I1019" i="2"/>
  <c r="H1019" i="2"/>
  <c r="F1019" i="2"/>
  <c r="H1021" i="4" l="1"/>
  <c r="I1021" i="4"/>
  <c r="G1022" i="4"/>
  <c r="J1022" i="4" s="1"/>
  <c r="E1021" i="2"/>
  <c r="G1020" i="2"/>
  <c r="F1020" i="2"/>
  <c r="I1020" i="2"/>
  <c r="H1020" i="2"/>
  <c r="I1022" i="4" l="1"/>
  <c r="H1022" i="4"/>
  <c r="G1023" i="4"/>
  <c r="J1023" i="4" s="1"/>
  <c r="E1022" i="2"/>
  <c r="G1021" i="2"/>
  <c r="F1021" i="2"/>
  <c r="I1021" i="2"/>
  <c r="H1021" i="2"/>
  <c r="H1023" i="4" l="1"/>
  <c r="I1023" i="4"/>
  <c r="G1024" i="4"/>
  <c r="J1024" i="4" s="1"/>
  <c r="E1023" i="2"/>
  <c r="G1022" i="2"/>
  <c r="F1022" i="2"/>
  <c r="I1022" i="2"/>
  <c r="H1022" i="2"/>
  <c r="H1024" i="4" l="1"/>
  <c r="I1024" i="4"/>
  <c r="G1025" i="4"/>
  <c r="J1025" i="4" s="1"/>
  <c r="E1024" i="2"/>
  <c r="I1023" i="2"/>
  <c r="H1023" i="2"/>
  <c r="G1023" i="2"/>
  <c r="F1023" i="2"/>
  <c r="I1025" i="4" l="1"/>
  <c r="H1025" i="4"/>
  <c r="G1026" i="4"/>
  <c r="J1026" i="4" s="1"/>
  <c r="E1025" i="2"/>
  <c r="G1024" i="2"/>
  <c r="F1024" i="2"/>
  <c r="I1024" i="2"/>
  <c r="H1024" i="2"/>
  <c r="I1026" i="4" l="1"/>
  <c r="H1026" i="4"/>
  <c r="G1027" i="4"/>
  <c r="J1027" i="4" s="1"/>
  <c r="E1026" i="2"/>
  <c r="H1025" i="2"/>
  <c r="G1025" i="2"/>
  <c r="I1025" i="2"/>
  <c r="F1025" i="2"/>
  <c r="H1027" i="4" l="1"/>
  <c r="I1027" i="4"/>
  <c r="G1028" i="4"/>
  <c r="J1028" i="4" s="1"/>
  <c r="E1027" i="2"/>
  <c r="G1026" i="2"/>
  <c r="F1026" i="2"/>
  <c r="I1026" i="2"/>
  <c r="H1026" i="2"/>
  <c r="H1028" i="4" l="1"/>
  <c r="I1028" i="4"/>
  <c r="G1029" i="4"/>
  <c r="J1029" i="4" s="1"/>
  <c r="E1028" i="2"/>
  <c r="G1027" i="2"/>
  <c r="F1027" i="2"/>
  <c r="H1027" i="2"/>
  <c r="I1027" i="2"/>
  <c r="H1029" i="4" l="1"/>
  <c r="I1029" i="4"/>
  <c r="G1030" i="4"/>
  <c r="J1030" i="4" s="1"/>
  <c r="E1029" i="2"/>
  <c r="G1028" i="2"/>
  <c r="F1028" i="2"/>
  <c r="I1028" i="2"/>
  <c r="H1028" i="2"/>
  <c r="H1030" i="4" l="1"/>
  <c r="I1030" i="4"/>
  <c r="G1031" i="4"/>
  <c r="J1031" i="4" s="1"/>
  <c r="E1030" i="2"/>
  <c r="G1029" i="2"/>
  <c r="F1029" i="2"/>
  <c r="I1029" i="2"/>
  <c r="H1029" i="2"/>
  <c r="I1031" i="4" l="1"/>
  <c r="H1031" i="4"/>
  <c r="G1032" i="4"/>
  <c r="J1032" i="4" s="1"/>
  <c r="E1031" i="2"/>
  <c r="G1030" i="2"/>
  <c r="F1030" i="2"/>
  <c r="H1030" i="2"/>
  <c r="I1030" i="2"/>
  <c r="I1032" i="4" l="1"/>
  <c r="H1032" i="4"/>
  <c r="G1033" i="4"/>
  <c r="J1033" i="4" s="1"/>
  <c r="E1032" i="2"/>
  <c r="I1031" i="2"/>
  <c r="H1031" i="2"/>
  <c r="F1031" i="2"/>
  <c r="G1031" i="2"/>
  <c r="H1033" i="4" l="1"/>
  <c r="I1033" i="4"/>
  <c r="G1034" i="4"/>
  <c r="J1034" i="4" s="1"/>
  <c r="E1033" i="2"/>
  <c r="G1032" i="2"/>
  <c r="F1032" i="2"/>
  <c r="I1032" i="2"/>
  <c r="H1032" i="2"/>
  <c r="I1034" i="4" l="1"/>
  <c r="H1034" i="4"/>
  <c r="G1035" i="4"/>
  <c r="J1035" i="4" s="1"/>
  <c r="E1034" i="2"/>
  <c r="I1033" i="2"/>
  <c r="H1033" i="2"/>
  <c r="G1033" i="2"/>
  <c r="F1033" i="2"/>
  <c r="H1035" i="4" l="1"/>
  <c r="I1035" i="4"/>
  <c r="G1036" i="4"/>
  <c r="J1036" i="4" s="1"/>
  <c r="E1035" i="2"/>
  <c r="G1034" i="2"/>
  <c r="F1034" i="2"/>
  <c r="I1034" i="2"/>
  <c r="H1034" i="2"/>
  <c r="H1036" i="4" l="1"/>
  <c r="I1036" i="4"/>
  <c r="G1037" i="4"/>
  <c r="J1037" i="4" s="1"/>
  <c r="E1036" i="2"/>
  <c r="G1035" i="2"/>
  <c r="H1035" i="2"/>
  <c r="I1035" i="2"/>
  <c r="F1035" i="2"/>
  <c r="H1037" i="4" l="1"/>
  <c r="I1037" i="4"/>
  <c r="G1038" i="4"/>
  <c r="J1038" i="4" s="1"/>
  <c r="E1037" i="2"/>
  <c r="G1036" i="2"/>
  <c r="F1036" i="2"/>
  <c r="I1036" i="2"/>
  <c r="H1036" i="2"/>
  <c r="I1038" i="4" l="1"/>
  <c r="H1038" i="4"/>
  <c r="G1039" i="4"/>
  <c r="J1039" i="4" s="1"/>
  <c r="E1038" i="2"/>
  <c r="G1037" i="2"/>
  <c r="F1037" i="2"/>
  <c r="I1037" i="2"/>
  <c r="H1037" i="2"/>
  <c r="H1039" i="4" l="1"/>
  <c r="I1039" i="4"/>
  <c r="G1040" i="4"/>
  <c r="J1040" i="4" s="1"/>
  <c r="E1039" i="2"/>
  <c r="G1038" i="2"/>
  <c r="F1038" i="2"/>
  <c r="I1038" i="2"/>
  <c r="H1038" i="2"/>
  <c r="H1040" i="4" l="1"/>
  <c r="I1040" i="4"/>
  <c r="G1041" i="4"/>
  <c r="J1041" i="4" s="1"/>
  <c r="E1040" i="2"/>
  <c r="I1039" i="2"/>
  <c r="H1039" i="2"/>
  <c r="G1039" i="2"/>
  <c r="F1039" i="2"/>
  <c r="I1041" i="4" l="1"/>
  <c r="H1041" i="4"/>
  <c r="G1042" i="4"/>
  <c r="J1042" i="4" s="1"/>
  <c r="E1041" i="2"/>
  <c r="G1040" i="2"/>
  <c r="F1040" i="2"/>
  <c r="I1040" i="2"/>
  <c r="H1040" i="2"/>
  <c r="I1042" i="4" l="1"/>
  <c r="H1042" i="4"/>
  <c r="G1043" i="4"/>
  <c r="J1043" i="4" s="1"/>
  <c r="E1042" i="2"/>
  <c r="I1041" i="2"/>
  <c r="F1041" i="2"/>
  <c r="H1041" i="2"/>
  <c r="G1041" i="2"/>
  <c r="I1043" i="4" l="1"/>
  <c r="H1043" i="4"/>
  <c r="G1044" i="4"/>
  <c r="J1044" i="4" s="1"/>
  <c r="E1043" i="2"/>
  <c r="G1042" i="2"/>
  <c r="F1042" i="2"/>
  <c r="I1042" i="2"/>
  <c r="H1042" i="2"/>
  <c r="H1044" i="4" l="1"/>
  <c r="I1044" i="4"/>
  <c r="G1045" i="4"/>
  <c r="J1045" i="4" s="1"/>
  <c r="E1044" i="2"/>
  <c r="G1043" i="2"/>
  <c r="F1043" i="2"/>
  <c r="I1043" i="2"/>
  <c r="H1043" i="2"/>
  <c r="H1045" i="4" l="1"/>
  <c r="I1045" i="4"/>
  <c r="G1046" i="4"/>
  <c r="J1046" i="4" s="1"/>
  <c r="E1045" i="2"/>
  <c r="G1044" i="2"/>
  <c r="F1044" i="2"/>
  <c r="I1044" i="2"/>
  <c r="H1044" i="2"/>
  <c r="I1046" i="4" l="1"/>
  <c r="H1046" i="4"/>
  <c r="G1047" i="4"/>
  <c r="J1047" i="4" s="1"/>
  <c r="E1046" i="2"/>
  <c r="G1045" i="2"/>
  <c r="F1045" i="2"/>
  <c r="I1045" i="2"/>
  <c r="H1045" i="2"/>
  <c r="I1047" i="4" l="1"/>
  <c r="H1047" i="4"/>
  <c r="G1048" i="4"/>
  <c r="J1048" i="4" s="1"/>
  <c r="E1047" i="2"/>
  <c r="G1046" i="2"/>
  <c r="F1046" i="2"/>
  <c r="I1046" i="2"/>
  <c r="H1046" i="2"/>
  <c r="I1048" i="4" l="1"/>
  <c r="H1048" i="4"/>
  <c r="G1049" i="4"/>
  <c r="J1049" i="4" s="1"/>
  <c r="E1048" i="2"/>
  <c r="I1047" i="2"/>
  <c r="H1047" i="2"/>
  <c r="F1047" i="2"/>
  <c r="G1047" i="2"/>
  <c r="H1049" i="4" l="1"/>
  <c r="I1049" i="4"/>
  <c r="G1050" i="4"/>
  <c r="J1050" i="4" s="1"/>
  <c r="E1049" i="2"/>
  <c r="G1048" i="2"/>
  <c r="F1048" i="2"/>
  <c r="I1048" i="2"/>
  <c r="H1048" i="2"/>
  <c r="I1050" i="4" l="1"/>
  <c r="H1050" i="4"/>
  <c r="G1051" i="4"/>
  <c r="J1051" i="4" s="1"/>
  <c r="E1050" i="2"/>
  <c r="I1049" i="2"/>
  <c r="H1049" i="2"/>
  <c r="G1049" i="2"/>
  <c r="F1049" i="2"/>
  <c r="I1051" i="4" l="1"/>
  <c r="H1051" i="4"/>
  <c r="G1052" i="4"/>
  <c r="J1052" i="4" s="1"/>
  <c r="E1051" i="2"/>
  <c r="G1050" i="2"/>
  <c r="F1050" i="2"/>
  <c r="I1050" i="2"/>
  <c r="H1050" i="2"/>
  <c r="I1052" i="4" l="1"/>
  <c r="H1052" i="4"/>
  <c r="G1053" i="4"/>
  <c r="J1053" i="4" s="1"/>
  <c r="E1052" i="2"/>
  <c r="G1051" i="2"/>
  <c r="H1051" i="2"/>
  <c r="F1051" i="2"/>
  <c r="I1051" i="2"/>
  <c r="H1053" i="4" l="1"/>
  <c r="I1053" i="4"/>
  <c r="G1054" i="4"/>
  <c r="J1054" i="4" s="1"/>
  <c r="E1053" i="2"/>
  <c r="G1052" i="2"/>
  <c r="F1052" i="2"/>
  <c r="H1052" i="2"/>
  <c r="I1052" i="2"/>
  <c r="I1054" i="4" l="1"/>
  <c r="H1054" i="4"/>
  <c r="G1055" i="4"/>
  <c r="J1055" i="4" s="1"/>
  <c r="E1054" i="2"/>
  <c r="G1053" i="2"/>
  <c r="F1053" i="2"/>
  <c r="I1053" i="2"/>
  <c r="H1053" i="2"/>
  <c r="I1055" i="4" l="1"/>
  <c r="H1055" i="4"/>
  <c r="G1056" i="4"/>
  <c r="J1056" i="4" s="1"/>
  <c r="E1055" i="2"/>
  <c r="G1054" i="2"/>
  <c r="F1054" i="2"/>
  <c r="H1054" i="2"/>
  <c r="I1054" i="2"/>
  <c r="H1056" i="4" l="1"/>
  <c r="I1056" i="4"/>
  <c r="G1057" i="4"/>
  <c r="J1057" i="4" s="1"/>
  <c r="E1056" i="2"/>
  <c r="I1055" i="2"/>
  <c r="H1055" i="2"/>
  <c r="G1055" i="2"/>
  <c r="F1055" i="2"/>
  <c r="I1057" i="4" l="1"/>
  <c r="H1057" i="4"/>
  <c r="G1058" i="4"/>
  <c r="J1058" i="4" s="1"/>
  <c r="E1057" i="2"/>
  <c r="G1056" i="2"/>
  <c r="F1056" i="2"/>
  <c r="I1056" i="2"/>
  <c r="H1056" i="2"/>
  <c r="I1058" i="4" l="1"/>
  <c r="H1058" i="4"/>
  <c r="G1059" i="4"/>
  <c r="J1059" i="4" s="1"/>
  <c r="E1058" i="2"/>
  <c r="F1057" i="2"/>
  <c r="I1057" i="2"/>
  <c r="H1057" i="2"/>
  <c r="G1057" i="2"/>
  <c r="I1059" i="4" l="1"/>
  <c r="H1059" i="4"/>
  <c r="G1060" i="4"/>
  <c r="J1060" i="4" s="1"/>
  <c r="E1059" i="2"/>
  <c r="G1058" i="2"/>
  <c r="F1058" i="2"/>
  <c r="I1058" i="2"/>
  <c r="H1058" i="2"/>
  <c r="I1060" i="4" l="1"/>
  <c r="H1060" i="4"/>
  <c r="G1061" i="4"/>
  <c r="J1061" i="4" s="1"/>
  <c r="E1060" i="2"/>
  <c r="G1059" i="2"/>
  <c r="I1059" i="2"/>
  <c r="H1059" i="2"/>
  <c r="F1059" i="2"/>
  <c r="H1061" i="4" l="1"/>
  <c r="I1061" i="4"/>
  <c r="G1062" i="4"/>
  <c r="J1062" i="4" s="1"/>
  <c r="E1061" i="2"/>
  <c r="G1060" i="2"/>
  <c r="F1060" i="2"/>
  <c r="I1060" i="2"/>
  <c r="H1060" i="2"/>
  <c r="I1062" i="4" l="1"/>
  <c r="H1062" i="4"/>
  <c r="G1063" i="4"/>
  <c r="J1063" i="4" s="1"/>
  <c r="E1062" i="2"/>
  <c r="G1061" i="2"/>
  <c r="F1061" i="2"/>
  <c r="I1061" i="2"/>
  <c r="H1061" i="2"/>
  <c r="I1063" i="4" l="1"/>
  <c r="H1063" i="4"/>
  <c r="G1064" i="4"/>
  <c r="J1064" i="4" s="1"/>
  <c r="E1063" i="2"/>
  <c r="G1062" i="2"/>
  <c r="F1062" i="2"/>
  <c r="I1062" i="2"/>
  <c r="H1062" i="2"/>
  <c r="I1064" i="4" l="1"/>
  <c r="H1064" i="4"/>
  <c r="G1065" i="4"/>
  <c r="J1065" i="4" s="1"/>
  <c r="E1064" i="2"/>
  <c r="I1063" i="2"/>
  <c r="H1063" i="2"/>
  <c r="G1063" i="2"/>
  <c r="F1063" i="2"/>
  <c r="H1065" i="4" l="1"/>
  <c r="I1065" i="4"/>
  <c r="G1066" i="4"/>
  <c r="J1066" i="4" s="1"/>
  <c r="E1065" i="2"/>
  <c r="G1064" i="2"/>
  <c r="F1064" i="2"/>
  <c r="I1064" i="2"/>
  <c r="H1064" i="2"/>
  <c r="I1066" i="4" l="1"/>
  <c r="H1066" i="4"/>
  <c r="G1067" i="4"/>
  <c r="J1067" i="4" s="1"/>
  <c r="E1066" i="2"/>
  <c r="I1065" i="2"/>
  <c r="G1065" i="2"/>
  <c r="H1065" i="2"/>
  <c r="F1065" i="2"/>
  <c r="I1067" i="4" l="1"/>
  <c r="H1067" i="4"/>
  <c r="G1068" i="4"/>
  <c r="J1068" i="4" s="1"/>
  <c r="E1067" i="2"/>
  <c r="G1066" i="2"/>
  <c r="F1066" i="2"/>
  <c r="I1066" i="2"/>
  <c r="H1066" i="2"/>
  <c r="H1068" i="4" l="1"/>
  <c r="I1068" i="4"/>
  <c r="G1069" i="4"/>
  <c r="J1069" i="4" s="1"/>
  <c r="E1068" i="2"/>
  <c r="I1067" i="2"/>
  <c r="F1067" i="2"/>
  <c r="H1067" i="2"/>
  <c r="G1067" i="2"/>
  <c r="H1069" i="4" l="1"/>
  <c r="I1069" i="4"/>
  <c r="G1070" i="4"/>
  <c r="J1070" i="4" s="1"/>
  <c r="E1069" i="2"/>
  <c r="G1068" i="2"/>
  <c r="F1068" i="2"/>
  <c r="I1068" i="2"/>
  <c r="H1068" i="2"/>
  <c r="H1070" i="4" l="1"/>
  <c r="I1070" i="4"/>
  <c r="G1071" i="4"/>
  <c r="J1071" i="4" s="1"/>
  <c r="E1070" i="2"/>
  <c r="I1069" i="2"/>
  <c r="H1069" i="2"/>
  <c r="F1069" i="2"/>
  <c r="G1069" i="2"/>
  <c r="H1071" i="4" l="1"/>
  <c r="I1071" i="4"/>
  <c r="G1072" i="4"/>
  <c r="J1072" i="4" s="1"/>
  <c r="E1071" i="2"/>
  <c r="G1070" i="2"/>
  <c r="F1070" i="2"/>
  <c r="H1070" i="2"/>
  <c r="I1070" i="2"/>
  <c r="H1072" i="4" l="1"/>
  <c r="I1072" i="4"/>
  <c r="G1073" i="4"/>
  <c r="J1073" i="4" s="1"/>
  <c r="E1072" i="2"/>
  <c r="I1071" i="2"/>
  <c r="F1071" i="2"/>
  <c r="H1071" i="2"/>
  <c r="G1071" i="2"/>
  <c r="I1073" i="4" l="1"/>
  <c r="H1073" i="4"/>
  <c r="G1074" i="4"/>
  <c r="J1074" i="4" s="1"/>
  <c r="E1073" i="2"/>
  <c r="H1072" i="2"/>
  <c r="G1072" i="2"/>
  <c r="F1072" i="2"/>
  <c r="I1072" i="2"/>
  <c r="I1074" i="4" l="1"/>
  <c r="H1074" i="4"/>
  <c r="G1075" i="4"/>
  <c r="J1075" i="4" s="1"/>
  <c r="E1074" i="2"/>
  <c r="I1073" i="2"/>
  <c r="H1073" i="2"/>
  <c r="G1073" i="2"/>
  <c r="F1073" i="2"/>
  <c r="H1075" i="4" l="1"/>
  <c r="I1075" i="4"/>
  <c r="G1076" i="4"/>
  <c r="J1076" i="4" s="1"/>
  <c r="E1075" i="2"/>
  <c r="F1074" i="2"/>
  <c r="H1074" i="2"/>
  <c r="I1074" i="2"/>
  <c r="G1074" i="2"/>
  <c r="I1076" i="4" l="1"/>
  <c r="H1076" i="4"/>
  <c r="G1077" i="4"/>
  <c r="J1077" i="4" s="1"/>
  <c r="E1076" i="2"/>
  <c r="I1075" i="2"/>
  <c r="G1075" i="2"/>
  <c r="F1075" i="2"/>
  <c r="H1075" i="2"/>
  <c r="H1077" i="4" l="1"/>
  <c r="I1077" i="4"/>
  <c r="G1078" i="4"/>
  <c r="J1078" i="4" s="1"/>
  <c r="E1077" i="2"/>
  <c r="F1076" i="2"/>
  <c r="H1076" i="2"/>
  <c r="G1076" i="2"/>
  <c r="I1076" i="2"/>
  <c r="I1078" i="4" l="1"/>
  <c r="H1078" i="4"/>
  <c r="G1079" i="4"/>
  <c r="J1079" i="4" s="1"/>
  <c r="E1078" i="2"/>
  <c r="I1077" i="2"/>
  <c r="H1077" i="2"/>
  <c r="F1077" i="2"/>
  <c r="G1077" i="2"/>
  <c r="H1079" i="4" l="1"/>
  <c r="I1079" i="4"/>
  <c r="G1080" i="4"/>
  <c r="J1080" i="4" s="1"/>
  <c r="E1079" i="2"/>
  <c r="F1078" i="2"/>
  <c r="H1078" i="2"/>
  <c r="I1078" i="2"/>
  <c r="G1078" i="2"/>
  <c r="I1080" i="4" l="1"/>
  <c r="H1080" i="4"/>
  <c r="G1081" i="4"/>
  <c r="J1081" i="4" s="1"/>
  <c r="E1080" i="2"/>
  <c r="I1079" i="2"/>
  <c r="G1079" i="2"/>
  <c r="F1079" i="2"/>
  <c r="H1079" i="2"/>
  <c r="H1081" i="4" l="1"/>
  <c r="I1081" i="4"/>
  <c r="G1082" i="4"/>
  <c r="J1082" i="4" s="1"/>
  <c r="E1081" i="2"/>
  <c r="F1080" i="2"/>
  <c r="H1080" i="2"/>
  <c r="G1080" i="2"/>
  <c r="I1080" i="2"/>
  <c r="I1082" i="4" l="1"/>
  <c r="H1082" i="4"/>
  <c r="G1083" i="4"/>
  <c r="J1083" i="4" s="1"/>
  <c r="E1082" i="2"/>
  <c r="I1081" i="2"/>
  <c r="H1081" i="2"/>
  <c r="G1081" i="2"/>
  <c r="F1081" i="2"/>
  <c r="I1083" i="4" l="1"/>
  <c r="H1083" i="4"/>
  <c r="G1084" i="4"/>
  <c r="J1084" i="4" s="1"/>
  <c r="E1083" i="2"/>
  <c r="F1082" i="2"/>
  <c r="H1082" i="2"/>
  <c r="I1082" i="2"/>
  <c r="G1082" i="2"/>
  <c r="H1084" i="4" l="1"/>
  <c r="I1084" i="4"/>
  <c r="G1085" i="4"/>
  <c r="J1085" i="4" s="1"/>
  <c r="E1084" i="2"/>
  <c r="I1083" i="2"/>
  <c r="H1083" i="2"/>
  <c r="G1083" i="2"/>
  <c r="F1083" i="2"/>
  <c r="H1085" i="4" l="1"/>
  <c r="I1085" i="4"/>
  <c r="G1086" i="4"/>
  <c r="J1086" i="4" s="1"/>
  <c r="E1085" i="2"/>
  <c r="F1084" i="2"/>
  <c r="H1084" i="2"/>
  <c r="I1084" i="2"/>
  <c r="G1084" i="2"/>
  <c r="I1086" i="4" l="1"/>
  <c r="H1086" i="4"/>
  <c r="G1087" i="4"/>
  <c r="J1087" i="4" s="1"/>
  <c r="E1086" i="2"/>
  <c r="I1085" i="2"/>
  <c r="F1085" i="2"/>
  <c r="H1085" i="2"/>
  <c r="G1085" i="2"/>
  <c r="H1087" i="4" l="1"/>
  <c r="I1087" i="4"/>
  <c r="G1088" i="4"/>
  <c r="J1088" i="4" s="1"/>
  <c r="E1087" i="2"/>
  <c r="F1086" i="2"/>
  <c r="H1086" i="2"/>
  <c r="G1086" i="2"/>
  <c r="I1086" i="2"/>
  <c r="H1088" i="4" l="1"/>
  <c r="I1088" i="4"/>
  <c r="G1089" i="4"/>
  <c r="J1089" i="4" s="1"/>
  <c r="E1088" i="2"/>
  <c r="I1087" i="2"/>
  <c r="H1087" i="2"/>
  <c r="G1087" i="2"/>
  <c r="F1087" i="2"/>
  <c r="I1089" i="4" l="1"/>
  <c r="H1089" i="4"/>
  <c r="G1090" i="4"/>
  <c r="J1090" i="4" s="1"/>
  <c r="E1089" i="2"/>
  <c r="F1088" i="2"/>
  <c r="H1088" i="2"/>
  <c r="G1088" i="2"/>
  <c r="I1088" i="2"/>
  <c r="I1090" i="4" l="1"/>
  <c r="H1090" i="4"/>
  <c r="G1091" i="4"/>
  <c r="J1091" i="4" s="1"/>
  <c r="E1090" i="2"/>
  <c r="I1089" i="2"/>
  <c r="G1089" i="2"/>
  <c r="F1089" i="2"/>
  <c r="H1089" i="2"/>
  <c r="H1091" i="4" l="1"/>
  <c r="I1091" i="4"/>
  <c r="G1092" i="4"/>
  <c r="J1092" i="4" s="1"/>
  <c r="E1091" i="2"/>
  <c r="F1090" i="2"/>
  <c r="H1090" i="2"/>
  <c r="I1090" i="2"/>
  <c r="G1090" i="2"/>
  <c r="I1092" i="4" l="1"/>
  <c r="H1092" i="4"/>
  <c r="G1093" i="4"/>
  <c r="J1093" i="4" s="1"/>
  <c r="E1092" i="2"/>
  <c r="I1091" i="2"/>
  <c r="G1091" i="2"/>
  <c r="F1091" i="2"/>
  <c r="H1091" i="2"/>
  <c r="H1093" i="4" l="1"/>
  <c r="I1093" i="4"/>
  <c r="G1094" i="4"/>
  <c r="J1094" i="4" s="1"/>
  <c r="E1093" i="2"/>
  <c r="F1092" i="2"/>
  <c r="H1092" i="2"/>
  <c r="G1092" i="2"/>
  <c r="I1092" i="2"/>
  <c r="H1094" i="4" l="1"/>
  <c r="I1094" i="4"/>
  <c r="G1095" i="4"/>
  <c r="J1095" i="4" s="1"/>
  <c r="E1094" i="2"/>
  <c r="I1093" i="2"/>
  <c r="H1093" i="2"/>
  <c r="G1093" i="2"/>
  <c r="F1093" i="2"/>
  <c r="I1095" i="4" l="1"/>
  <c r="H1095" i="4"/>
  <c r="G1096" i="4"/>
  <c r="J1096" i="4" s="1"/>
  <c r="E1095" i="2"/>
  <c r="F1094" i="2"/>
  <c r="H1094" i="2"/>
  <c r="I1094" i="2"/>
  <c r="G1094" i="2"/>
  <c r="H1096" i="4" l="1"/>
  <c r="I1096" i="4"/>
  <c r="G1097" i="4"/>
  <c r="J1097" i="4" s="1"/>
  <c r="E1096" i="2"/>
  <c r="I1095" i="2"/>
  <c r="F1095" i="2"/>
  <c r="H1095" i="2"/>
  <c r="G1095" i="2"/>
  <c r="H1097" i="4" l="1"/>
  <c r="I1097" i="4"/>
  <c r="G1098" i="4"/>
  <c r="J1098" i="4" s="1"/>
  <c r="E1097" i="2"/>
  <c r="F1096" i="2"/>
  <c r="H1096" i="2"/>
  <c r="I1096" i="2"/>
  <c r="G1096" i="2"/>
  <c r="I1098" i="4" l="1"/>
  <c r="H1098" i="4"/>
  <c r="G1099" i="4"/>
  <c r="J1099" i="4" s="1"/>
  <c r="E1098" i="2"/>
  <c r="I1097" i="2"/>
  <c r="H1097" i="2"/>
  <c r="G1097" i="2"/>
  <c r="F1097" i="2"/>
  <c r="I1099" i="4" l="1"/>
  <c r="H1099" i="4"/>
  <c r="G1100" i="4"/>
  <c r="J1100" i="4" s="1"/>
  <c r="E1099" i="2"/>
  <c r="F1098" i="2"/>
  <c r="H1098" i="2"/>
  <c r="I1098" i="2"/>
  <c r="G1098" i="2"/>
  <c r="H1100" i="4" l="1"/>
  <c r="I1100" i="4"/>
  <c r="G1101" i="4"/>
  <c r="J1101" i="4" s="1"/>
  <c r="E1100" i="2"/>
  <c r="I1099" i="2"/>
  <c r="G1099" i="2"/>
  <c r="F1099" i="2"/>
  <c r="H1099" i="2"/>
  <c r="H1101" i="4" l="1"/>
  <c r="I1101" i="4"/>
  <c r="G1102" i="4"/>
  <c r="J1102" i="4" s="1"/>
  <c r="E1101" i="2"/>
  <c r="F1100" i="2"/>
  <c r="H1100" i="2"/>
  <c r="I1100" i="2"/>
  <c r="G1100" i="2"/>
  <c r="H1102" i="4" l="1"/>
  <c r="I1102" i="4"/>
  <c r="G1103" i="4"/>
  <c r="J1103" i="4" s="1"/>
  <c r="E1102" i="2"/>
  <c r="I1101" i="2"/>
  <c r="F1101" i="2"/>
  <c r="G1101" i="2"/>
  <c r="H1101" i="2"/>
  <c r="H1103" i="4" l="1"/>
  <c r="I1103" i="4"/>
  <c r="G1104" i="4"/>
  <c r="J1104" i="4" s="1"/>
  <c r="E1103" i="2"/>
  <c r="F1102" i="2"/>
  <c r="H1102" i="2"/>
  <c r="G1102" i="2"/>
  <c r="I1102" i="2"/>
  <c r="I1104" i="4" l="1"/>
  <c r="H1104" i="4"/>
  <c r="G1105" i="4"/>
  <c r="J1105" i="4" s="1"/>
  <c r="E1104" i="2"/>
  <c r="I1103" i="2"/>
  <c r="H1103" i="2"/>
  <c r="G1103" i="2"/>
  <c r="F1103" i="2"/>
  <c r="I1105" i="4" l="1"/>
  <c r="H1105" i="4"/>
  <c r="G1106" i="4"/>
  <c r="J1106" i="4" s="1"/>
  <c r="E1105" i="2"/>
  <c r="F1104" i="2"/>
  <c r="H1104" i="2"/>
  <c r="G1104" i="2"/>
  <c r="I1104" i="2"/>
  <c r="I1106" i="4" l="1"/>
  <c r="H1106" i="4"/>
  <c r="G1107" i="4"/>
  <c r="J1107" i="4" s="1"/>
  <c r="E1106" i="2"/>
  <c r="I1105" i="2"/>
  <c r="F1105" i="2"/>
  <c r="H1105" i="2"/>
  <c r="G1105" i="2"/>
  <c r="H1107" i="4" l="1"/>
  <c r="I1107" i="4"/>
  <c r="G1108" i="4"/>
  <c r="J1108" i="4" s="1"/>
  <c r="E1107" i="2"/>
  <c r="F1106" i="2"/>
  <c r="H1106" i="2"/>
  <c r="I1106" i="2"/>
  <c r="G1106" i="2"/>
  <c r="H1108" i="4" l="1"/>
  <c r="I1108" i="4"/>
  <c r="G1109" i="4"/>
  <c r="J1109" i="4" s="1"/>
  <c r="E1108" i="2"/>
  <c r="I1107" i="2"/>
  <c r="G1107" i="2"/>
  <c r="F1107" i="2"/>
  <c r="H1107" i="2"/>
  <c r="H1109" i="4" l="1"/>
  <c r="I1109" i="4"/>
  <c r="G1110" i="4"/>
  <c r="J1110" i="4" s="1"/>
  <c r="E1109" i="2"/>
  <c r="F1108" i="2"/>
  <c r="H1108" i="2"/>
  <c r="G1108" i="2"/>
  <c r="I1108" i="2"/>
  <c r="H1110" i="4" l="1"/>
  <c r="I1110" i="4"/>
  <c r="G1111" i="4"/>
  <c r="J1111" i="4" s="1"/>
  <c r="E1110" i="2"/>
  <c r="I1109" i="2"/>
  <c r="H1109" i="2"/>
  <c r="G1109" i="2"/>
  <c r="F1109" i="2"/>
  <c r="I1111" i="4" l="1"/>
  <c r="H1111" i="4"/>
  <c r="G1112" i="4"/>
  <c r="J1112" i="4" s="1"/>
  <c r="E1111" i="2"/>
  <c r="F1110" i="2"/>
  <c r="H1110" i="2"/>
  <c r="I1110" i="2"/>
  <c r="G1110" i="2"/>
  <c r="I1112" i="4" l="1"/>
  <c r="H1112" i="4"/>
  <c r="G1113" i="4"/>
  <c r="J1113" i="4" s="1"/>
  <c r="E1112" i="2"/>
  <c r="I1111" i="2"/>
  <c r="G1111" i="2"/>
  <c r="F1111" i="2"/>
  <c r="H1111" i="2"/>
  <c r="I1113" i="4" l="1"/>
  <c r="H1113" i="4"/>
  <c r="G1114" i="4"/>
  <c r="J1114" i="4" s="1"/>
  <c r="E1113" i="2"/>
  <c r="F1112" i="2"/>
  <c r="H1112" i="2"/>
  <c r="I1112" i="2"/>
  <c r="G1112" i="2"/>
  <c r="I1114" i="4" l="1"/>
  <c r="H1114" i="4"/>
  <c r="G1115" i="4"/>
  <c r="J1115" i="4" s="1"/>
  <c r="E1114" i="2"/>
  <c r="I1113" i="2"/>
  <c r="H1113" i="2"/>
  <c r="G1113" i="2"/>
  <c r="F1113" i="2"/>
  <c r="I1115" i="4" l="1"/>
  <c r="H1115" i="4"/>
  <c r="G1116" i="4"/>
  <c r="J1116" i="4" s="1"/>
  <c r="E1115" i="2"/>
  <c r="F1114" i="2"/>
  <c r="H1114" i="2"/>
  <c r="I1114" i="2"/>
  <c r="G1114" i="2"/>
  <c r="H1116" i="4" l="1"/>
  <c r="I1116" i="4"/>
  <c r="G1117" i="4"/>
  <c r="J1117" i="4" s="1"/>
  <c r="E1116" i="2"/>
  <c r="I1115" i="2"/>
  <c r="F1115" i="2"/>
  <c r="H1115" i="2"/>
  <c r="G1115" i="2"/>
  <c r="H1117" i="4" l="1"/>
  <c r="I1117" i="4"/>
  <c r="G1118" i="4"/>
  <c r="J1118" i="4" s="1"/>
  <c r="E1117" i="2"/>
  <c r="F1116" i="2"/>
  <c r="H1116" i="2"/>
  <c r="I1116" i="2"/>
  <c r="G1116" i="2"/>
  <c r="I1118" i="4" l="1"/>
  <c r="H1118" i="4"/>
  <c r="G1119" i="4"/>
  <c r="J1119" i="4" s="1"/>
  <c r="E1118" i="2"/>
  <c r="I1117" i="2"/>
  <c r="F1117" i="2"/>
  <c r="G1117" i="2"/>
  <c r="H1117" i="2"/>
  <c r="I1119" i="4" l="1"/>
  <c r="H1119" i="4"/>
  <c r="G1120" i="4"/>
  <c r="J1120" i="4" s="1"/>
  <c r="E1119" i="2"/>
  <c r="F1118" i="2"/>
  <c r="H1118" i="2"/>
  <c r="G1118" i="2"/>
  <c r="I1118" i="2"/>
  <c r="I1120" i="4" l="1"/>
  <c r="H1120" i="4"/>
  <c r="G1121" i="4"/>
  <c r="J1121" i="4" s="1"/>
  <c r="E1120" i="2"/>
  <c r="I1119" i="2"/>
  <c r="H1119" i="2"/>
  <c r="G1119" i="2"/>
  <c r="F1119" i="2"/>
  <c r="I1121" i="4" l="1"/>
  <c r="H1121" i="4"/>
  <c r="G1122" i="4"/>
  <c r="J1122" i="4" s="1"/>
  <c r="E1121" i="2"/>
  <c r="F1120" i="2"/>
  <c r="H1120" i="2"/>
  <c r="G1120" i="2"/>
  <c r="I1120" i="2"/>
  <c r="I1122" i="4" l="1"/>
  <c r="H1122" i="4"/>
  <c r="G1123" i="4"/>
  <c r="J1123" i="4" s="1"/>
  <c r="E1122" i="2"/>
  <c r="I1121" i="2"/>
  <c r="G1121" i="2"/>
  <c r="H1121" i="2"/>
  <c r="F1121" i="2"/>
  <c r="I1123" i="4" l="1"/>
  <c r="H1123" i="4"/>
  <c r="G1124" i="4"/>
  <c r="J1124" i="4" s="1"/>
  <c r="E1123" i="2"/>
  <c r="F1122" i="2"/>
  <c r="H1122" i="2"/>
  <c r="I1122" i="2"/>
  <c r="G1122" i="2"/>
  <c r="I1124" i="4" l="1"/>
  <c r="H1124" i="4"/>
  <c r="G1125" i="4"/>
  <c r="J1125" i="4" s="1"/>
  <c r="E1124" i="2"/>
  <c r="I1123" i="2"/>
  <c r="G1123" i="2"/>
  <c r="F1123" i="2"/>
  <c r="H1123" i="2"/>
  <c r="H1125" i="4" l="1"/>
  <c r="I1125" i="4"/>
  <c r="G1126" i="4"/>
  <c r="J1126" i="4" s="1"/>
  <c r="E1125" i="2"/>
  <c r="F1124" i="2"/>
  <c r="H1124" i="2"/>
  <c r="I1124" i="2"/>
  <c r="G1124" i="2"/>
  <c r="H1126" i="4" l="1"/>
  <c r="I1126" i="4"/>
  <c r="G1127" i="4"/>
  <c r="J1127" i="4" s="1"/>
  <c r="E1126" i="2"/>
  <c r="I1125" i="2"/>
  <c r="H1125" i="2"/>
  <c r="F1125" i="2"/>
  <c r="G1125" i="2"/>
  <c r="I1127" i="4" l="1"/>
  <c r="H1127" i="4"/>
  <c r="G1128" i="4"/>
  <c r="J1128" i="4" s="1"/>
  <c r="E1127" i="2"/>
  <c r="F1126" i="2"/>
  <c r="H1126" i="2"/>
  <c r="I1126" i="2"/>
  <c r="G1126" i="2"/>
  <c r="I1128" i="4" l="1"/>
  <c r="H1128" i="4"/>
  <c r="G1129" i="4"/>
  <c r="J1129" i="4" s="1"/>
  <c r="E1128" i="2"/>
  <c r="I1127" i="2"/>
  <c r="F1127" i="2"/>
  <c r="G1127" i="2"/>
  <c r="H1127" i="2"/>
  <c r="H1129" i="4" l="1"/>
  <c r="I1129" i="4"/>
  <c r="G1130" i="4"/>
  <c r="J1130" i="4" s="1"/>
  <c r="E1129" i="2"/>
  <c r="F1128" i="2"/>
  <c r="H1128" i="2"/>
  <c r="I1128" i="2"/>
  <c r="G1128" i="2"/>
  <c r="I1130" i="4" l="1"/>
  <c r="H1130" i="4"/>
  <c r="G1131" i="4"/>
  <c r="J1131" i="4" s="1"/>
  <c r="E1130" i="2"/>
  <c r="I1129" i="2"/>
  <c r="H1129" i="2"/>
  <c r="G1129" i="2"/>
  <c r="F1129" i="2"/>
  <c r="I1131" i="4" l="1"/>
  <c r="H1131" i="4"/>
  <c r="G1132" i="4"/>
  <c r="J1132" i="4" s="1"/>
  <c r="E1131" i="2"/>
  <c r="F1130" i="2"/>
  <c r="H1130" i="2"/>
  <c r="I1130" i="2"/>
  <c r="G1130" i="2"/>
  <c r="I1132" i="4" l="1"/>
  <c r="H1132" i="4"/>
  <c r="G1133" i="4"/>
  <c r="J1133" i="4" s="1"/>
  <c r="E1132" i="2"/>
  <c r="I1131" i="2"/>
  <c r="G1131" i="2"/>
  <c r="H1131" i="2"/>
  <c r="F1131" i="2"/>
  <c r="H1133" i="4" l="1"/>
  <c r="I1133" i="4"/>
  <c r="G1134" i="4"/>
  <c r="J1134" i="4" s="1"/>
  <c r="E1133" i="2"/>
  <c r="F1132" i="2"/>
  <c r="H1132" i="2"/>
  <c r="I1132" i="2"/>
  <c r="G1132" i="2"/>
  <c r="I1134" i="4" l="1"/>
  <c r="H1134" i="4"/>
  <c r="G1135" i="4"/>
  <c r="J1135" i="4" s="1"/>
  <c r="E1134" i="2"/>
  <c r="I1133" i="2"/>
  <c r="F1133" i="2"/>
  <c r="G1133" i="2"/>
  <c r="H1133" i="2"/>
  <c r="I1135" i="4" l="1"/>
  <c r="H1135" i="4"/>
  <c r="G1136" i="4"/>
  <c r="J1136" i="4" s="1"/>
  <c r="E1135" i="2"/>
  <c r="F1134" i="2"/>
  <c r="H1134" i="2"/>
  <c r="I1134" i="2"/>
  <c r="G1134" i="2"/>
  <c r="H1136" i="4" l="1"/>
  <c r="I1136" i="4"/>
  <c r="G1137" i="4"/>
  <c r="J1137" i="4" s="1"/>
  <c r="E1136" i="2"/>
  <c r="I1135" i="2"/>
  <c r="H1135" i="2"/>
  <c r="G1135" i="2"/>
  <c r="F1135" i="2"/>
  <c r="I1137" i="4" l="1"/>
  <c r="H1137" i="4"/>
  <c r="G1138" i="4"/>
  <c r="J1138" i="4" s="1"/>
  <c r="E1137" i="2"/>
  <c r="F1136" i="2"/>
  <c r="H1136" i="2"/>
  <c r="G1136" i="2"/>
  <c r="I1136" i="2"/>
  <c r="I1138" i="4" l="1"/>
  <c r="H1138" i="4"/>
  <c r="G1139" i="4"/>
  <c r="J1139" i="4" s="1"/>
  <c r="E1138" i="2"/>
  <c r="I1137" i="2"/>
  <c r="F1137" i="2"/>
  <c r="H1137" i="2"/>
  <c r="G1137" i="2"/>
  <c r="I1139" i="4" l="1"/>
  <c r="H1139" i="4"/>
  <c r="G1140" i="4"/>
  <c r="J1140" i="4" s="1"/>
  <c r="E1139" i="2"/>
  <c r="F1138" i="2"/>
  <c r="H1138" i="2"/>
  <c r="I1138" i="2"/>
  <c r="G1138" i="2"/>
  <c r="H1140" i="4" l="1"/>
  <c r="I1140" i="4"/>
  <c r="G1141" i="4"/>
  <c r="J1141" i="4" s="1"/>
  <c r="E1140" i="2"/>
  <c r="I1139" i="2"/>
  <c r="G1139" i="2"/>
  <c r="F1139" i="2"/>
  <c r="H1139" i="2"/>
  <c r="H1141" i="4" l="1"/>
  <c r="I1141" i="4"/>
  <c r="G1142" i="4"/>
  <c r="J1142" i="4" s="1"/>
  <c r="E1141" i="2"/>
  <c r="F1140" i="2"/>
  <c r="H1140" i="2"/>
  <c r="I1140" i="2"/>
  <c r="G1140" i="2"/>
  <c r="I1142" i="4" l="1"/>
  <c r="H1142" i="4"/>
  <c r="G1143" i="4"/>
  <c r="J1143" i="4" s="1"/>
  <c r="E1142" i="2"/>
  <c r="I1141" i="2"/>
  <c r="H1141" i="2"/>
  <c r="G1141" i="2"/>
  <c r="F1141" i="2"/>
  <c r="H1143" i="4" l="1"/>
  <c r="I1143" i="4"/>
  <c r="G1144" i="4"/>
  <c r="J1144" i="4" s="1"/>
  <c r="E1143" i="2"/>
  <c r="F1142" i="2"/>
  <c r="H1142" i="2"/>
  <c r="I1142" i="2"/>
  <c r="G1142" i="2"/>
  <c r="H1144" i="4" l="1"/>
  <c r="I1144" i="4"/>
  <c r="G1145" i="4"/>
  <c r="J1145" i="4" s="1"/>
  <c r="E1144" i="2"/>
  <c r="I1143" i="2"/>
  <c r="G1143" i="2"/>
  <c r="H1143" i="2"/>
  <c r="F1143" i="2"/>
  <c r="I1145" i="4" l="1"/>
  <c r="H1145" i="4"/>
  <c r="G1146" i="4"/>
  <c r="J1146" i="4" s="1"/>
  <c r="E1145" i="2"/>
  <c r="F1144" i="2"/>
  <c r="H1144" i="2"/>
  <c r="I1144" i="2"/>
  <c r="G1144" i="2"/>
  <c r="I1146" i="4" l="1"/>
  <c r="H1146" i="4"/>
  <c r="G1147" i="4"/>
  <c r="J1147" i="4" s="1"/>
  <c r="E1146" i="2"/>
  <c r="I1145" i="2"/>
  <c r="H1145" i="2"/>
  <c r="G1145" i="2"/>
  <c r="F1145" i="2"/>
  <c r="I1147" i="4" l="1"/>
  <c r="H1147" i="4"/>
  <c r="G1148" i="4"/>
  <c r="J1148" i="4" s="1"/>
  <c r="E1147" i="2"/>
  <c r="F1146" i="2"/>
  <c r="H1146" i="2"/>
  <c r="G1146" i="2"/>
  <c r="I1146" i="2"/>
  <c r="H1148" i="4" l="1"/>
  <c r="I1148" i="4"/>
  <c r="G1149" i="4"/>
  <c r="J1149" i="4" s="1"/>
  <c r="E1148" i="2"/>
  <c r="I1147" i="2"/>
  <c r="F1147" i="2"/>
  <c r="H1147" i="2"/>
  <c r="G1147" i="2"/>
  <c r="H1149" i="4" l="1"/>
  <c r="I1149" i="4"/>
  <c r="G1150" i="4"/>
  <c r="J1150" i="4" s="1"/>
  <c r="E1149" i="2"/>
  <c r="F1148" i="2"/>
  <c r="H1148" i="2"/>
  <c r="I1148" i="2"/>
  <c r="G1148" i="2"/>
  <c r="H1150" i="4" l="1"/>
  <c r="I1150" i="4"/>
  <c r="G1151" i="4"/>
  <c r="J1151" i="4" s="1"/>
  <c r="E1150" i="2"/>
  <c r="I1149" i="2"/>
  <c r="F1149" i="2"/>
  <c r="G1149" i="2"/>
  <c r="H1149" i="2"/>
  <c r="I1151" i="4" l="1"/>
  <c r="H1151" i="4"/>
  <c r="G1152" i="4"/>
  <c r="J1152" i="4" s="1"/>
  <c r="E1151" i="2"/>
  <c r="F1150" i="2"/>
  <c r="H1150" i="2"/>
  <c r="I1150" i="2"/>
  <c r="G1150" i="2"/>
  <c r="H1152" i="4" l="1"/>
  <c r="I1152" i="4"/>
  <c r="G1153" i="4"/>
  <c r="J1153" i="4" s="1"/>
  <c r="E1152" i="2"/>
  <c r="I1151" i="2"/>
  <c r="H1151" i="2"/>
  <c r="G1151" i="2"/>
  <c r="F1151" i="2"/>
  <c r="I1153" i="4" l="1"/>
  <c r="H1153" i="4"/>
  <c r="G1154" i="4"/>
  <c r="J1154" i="4" s="1"/>
  <c r="E1153" i="2"/>
  <c r="F1152" i="2"/>
  <c r="H1152" i="2"/>
  <c r="G1152" i="2"/>
  <c r="I1152" i="2"/>
  <c r="I1154" i="4" l="1"/>
  <c r="H1154" i="4"/>
  <c r="G1155" i="4"/>
  <c r="J1155" i="4" s="1"/>
  <c r="E1154" i="2"/>
  <c r="I1153" i="2"/>
  <c r="H1153" i="2"/>
  <c r="G1153" i="2"/>
  <c r="F1153" i="2"/>
  <c r="H1155" i="4" l="1"/>
  <c r="I1155" i="4"/>
  <c r="G1156" i="4"/>
  <c r="J1156" i="4" s="1"/>
  <c r="E1155" i="2"/>
  <c r="F1154" i="2"/>
  <c r="H1154" i="2"/>
  <c r="I1154" i="2"/>
  <c r="G1154" i="2"/>
  <c r="I1156" i="4" l="1"/>
  <c r="H1156" i="4"/>
  <c r="G1157" i="4"/>
  <c r="J1157" i="4" s="1"/>
  <c r="E1156" i="2"/>
  <c r="I1155" i="2"/>
  <c r="G1155" i="2"/>
  <c r="F1155" i="2"/>
  <c r="H1155" i="2"/>
  <c r="H1157" i="4" l="1"/>
  <c r="I1157" i="4"/>
  <c r="G1158" i="4"/>
  <c r="J1158" i="4" s="1"/>
  <c r="E1157" i="2"/>
  <c r="F1156" i="2"/>
  <c r="H1156" i="2"/>
  <c r="G1156" i="2"/>
  <c r="I1156" i="2"/>
  <c r="H1158" i="4" l="1"/>
  <c r="I1158" i="4"/>
  <c r="G1159" i="4"/>
  <c r="J1159" i="4" s="1"/>
  <c r="E1158" i="2"/>
  <c r="I1157" i="2"/>
  <c r="H1157" i="2"/>
  <c r="F1157" i="2"/>
  <c r="G1157" i="2"/>
  <c r="I1159" i="4" l="1"/>
  <c r="H1159" i="4"/>
  <c r="G1160" i="4"/>
  <c r="J1160" i="4" s="1"/>
  <c r="E1159" i="2"/>
  <c r="F1158" i="2"/>
  <c r="H1158" i="2"/>
  <c r="I1158" i="2"/>
  <c r="G1158" i="2"/>
  <c r="I1160" i="4" l="1"/>
  <c r="H1160" i="4"/>
  <c r="G1161" i="4"/>
  <c r="J1161" i="4" s="1"/>
  <c r="E1160" i="2"/>
  <c r="I1159" i="2"/>
  <c r="G1159" i="2"/>
  <c r="F1159" i="2"/>
  <c r="H1159" i="2"/>
  <c r="H1161" i="4" l="1"/>
  <c r="I1161" i="4"/>
  <c r="G1162" i="4"/>
  <c r="J1162" i="4" s="1"/>
  <c r="E1161" i="2"/>
  <c r="F1160" i="2"/>
  <c r="H1160" i="2"/>
  <c r="I1160" i="2"/>
  <c r="G1160" i="2"/>
  <c r="I1162" i="4" l="1"/>
  <c r="H1162" i="4"/>
  <c r="G1163" i="4"/>
  <c r="J1163" i="4" s="1"/>
  <c r="E1162" i="2"/>
  <c r="I1161" i="2"/>
  <c r="H1161" i="2"/>
  <c r="G1161" i="2"/>
  <c r="F1161" i="2"/>
  <c r="I1163" i="4" l="1"/>
  <c r="H1163" i="4"/>
  <c r="G1164" i="4"/>
  <c r="J1164" i="4" s="1"/>
  <c r="E1163" i="2"/>
  <c r="F1162" i="2"/>
  <c r="H1162" i="2"/>
  <c r="I1162" i="2"/>
  <c r="G1162" i="2"/>
  <c r="H1164" i="4" l="1"/>
  <c r="I1164" i="4"/>
  <c r="G1165" i="4"/>
  <c r="J1165" i="4" s="1"/>
  <c r="E1164" i="2"/>
  <c r="I1163" i="2"/>
  <c r="H1163" i="2"/>
  <c r="G1163" i="2"/>
  <c r="F1163" i="2"/>
  <c r="H1165" i="4" l="1"/>
  <c r="I1165" i="4"/>
  <c r="G1166" i="4"/>
  <c r="J1166" i="4" s="1"/>
  <c r="E1165" i="2"/>
  <c r="F1164" i="2"/>
  <c r="H1164" i="2"/>
  <c r="I1164" i="2"/>
  <c r="G1164" i="2"/>
  <c r="I1166" i="4" l="1"/>
  <c r="H1166" i="4"/>
  <c r="G1167" i="4"/>
  <c r="J1167" i="4" s="1"/>
  <c r="E1166" i="2"/>
  <c r="I1165" i="2"/>
  <c r="F1165" i="2"/>
  <c r="H1165" i="2"/>
  <c r="G1165" i="2"/>
  <c r="H1167" i="4" l="1"/>
  <c r="I1167" i="4"/>
  <c r="G1168" i="4"/>
  <c r="J1168" i="4" s="1"/>
  <c r="E1167" i="2"/>
  <c r="F1166" i="2"/>
  <c r="H1166" i="2"/>
  <c r="G1166" i="2"/>
  <c r="I1166" i="2"/>
  <c r="H1168" i="4" l="1"/>
  <c r="I1168" i="4"/>
  <c r="G1169" i="4"/>
  <c r="J1169" i="4" s="1"/>
  <c r="E1168" i="2"/>
  <c r="I1167" i="2"/>
  <c r="H1167" i="2"/>
  <c r="G1167" i="2"/>
  <c r="F1167" i="2"/>
  <c r="I1169" i="4" l="1"/>
  <c r="H1169" i="4"/>
  <c r="G1170" i="4"/>
  <c r="J1170" i="4" s="1"/>
  <c r="E1169" i="2"/>
  <c r="F1168" i="2"/>
  <c r="H1168" i="2"/>
  <c r="G1168" i="2"/>
  <c r="I1168" i="2"/>
  <c r="I1170" i="4" l="1"/>
  <c r="H1170" i="4"/>
  <c r="G1171" i="4"/>
  <c r="J1171" i="4" s="1"/>
  <c r="E1170" i="2"/>
  <c r="I1169" i="2"/>
  <c r="H1169" i="2"/>
  <c r="G1169" i="2"/>
  <c r="F1169" i="2"/>
  <c r="H1171" i="4" l="1"/>
  <c r="I1171" i="4"/>
  <c r="G1172" i="4"/>
  <c r="J1172" i="4" s="1"/>
  <c r="E1171" i="2"/>
  <c r="F1170" i="2"/>
  <c r="H1170" i="2"/>
  <c r="I1170" i="2"/>
  <c r="G1170" i="2"/>
  <c r="H1172" i="4" l="1"/>
  <c r="I1172" i="4"/>
  <c r="G1173" i="4"/>
  <c r="J1173" i="4" s="1"/>
  <c r="E1172" i="2"/>
  <c r="I1171" i="2"/>
  <c r="G1171" i="2"/>
  <c r="F1171" i="2"/>
  <c r="H1171" i="2"/>
  <c r="H1173" i="4" l="1"/>
  <c r="I1173" i="4"/>
  <c r="G1174" i="4"/>
  <c r="J1174" i="4" s="1"/>
  <c r="E1173" i="2"/>
  <c r="F1172" i="2"/>
  <c r="H1172" i="2"/>
  <c r="I1172" i="2"/>
  <c r="G1172" i="2"/>
  <c r="I1174" i="4" l="1"/>
  <c r="H1174" i="4"/>
  <c r="G1175" i="4"/>
  <c r="J1175" i="4" s="1"/>
  <c r="E1174" i="2"/>
  <c r="I1173" i="2"/>
  <c r="H1173" i="2"/>
  <c r="G1173" i="2"/>
  <c r="F1173" i="2"/>
  <c r="H1175" i="4" l="1"/>
  <c r="I1175" i="4"/>
  <c r="G1176" i="4"/>
  <c r="J1176" i="4" s="1"/>
  <c r="E1175" i="2"/>
  <c r="F1174" i="2"/>
  <c r="H1174" i="2"/>
  <c r="I1174" i="2"/>
  <c r="G1174" i="2"/>
  <c r="I1176" i="4" l="1"/>
  <c r="H1176" i="4"/>
  <c r="G1177" i="4"/>
  <c r="J1177" i="4" s="1"/>
  <c r="E1176" i="2"/>
  <c r="I1175" i="2"/>
  <c r="H1175" i="2"/>
  <c r="F1175" i="2"/>
  <c r="G1175" i="2"/>
  <c r="I1177" i="4" l="1"/>
  <c r="H1177" i="4"/>
  <c r="G1178" i="4"/>
  <c r="J1178" i="4" s="1"/>
  <c r="E1177" i="2"/>
  <c r="F1176" i="2"/>
  <c r="H1176" i="2"/>
  <c r="G1176" i="2"/>
  <c r="I1176" i="2"/>
  <c r="I1178" i="4" l="1"/>
  <c r="H1178" i="4"/>
  <c r="G1179" i="4"/>
  <c r="J1179" i="4" s="1"/>
  <c r="E1178" i="2"/>
  <c r="I1177" i="2"/>
  <c r="H1177" i="2"/>
  <c r="G1177" i="2"/>
  <c r="F1177" i="2"/>
  <c r="I1179" i="4" l="1"/>
  <c r="H1179" i="4"/>
  <c r="G1180" i="4"/>
  <c r="J1180" i="4" s="1"/>
  <c r="E1179" i="2"/>
  <c r="F1178" i="2"/>
  <c r="H1178" i="2"/>
  <c r="G1178" i="2"/>
  <c r="I1178" i="2"/>
  <c r="I1180" i="4" l="1"/>
  <c r="H1180" i="4"/>
  <c r="G1181" i="4"/>
  <c r="J1181" i="4" s="1"/>
  <c r="E1180" i="2"/>
  <c r="I1179" i="2"/>
  <c r="H1179" i="2"/>
  <c r="G1179" i="2"/>
  <c r="F1179" i="2"/>
  <c r="H1181" i="4" l="1"/>
  <c r="I1181" i="4"/>
  <c r="G1182" i="4"/>
  <c r="J1182" i="4" s="1"/>
  <c r="E1181" i="2"/>
  <c r="F1180" i="2"/>
  <c r="H1180" i="2"/>
  <c r="I1180" i="2"/>
  <c r="G1180" i="2"/>
  <c r="I1182" i="4" l="1"/>
  <c r="H1182" i="4"/>
  <c r="G1183" i="4"/>
  <c r="J1183" i="4" s="1"/>
  <c r="E1182" i="2"/>
  <c r="I1181" i="2"/>
  <c r="F1181" i="2"/>
  <c r="H1181" i="2"/>
  <c r="G1181" i="2"/>
  <c r="I1183" i="4" l="1"/>
  <c r="H1183" i="4"/>
  <c r="G1184" i="4"/>
  <c r="J1184" i="4" s="1"/>
  <c r="E1183" i="2"/>
  <c r="F1182" i="2"/>
  <c r="H1182" i="2"/>
  <c r="I1182" i="2"/>
  <c r="G1182" i="2"/>
  <c r="I1184" i="4" l="1"/>
  <c r="H1184" i="4"/>
  <c r="G1185" i="4"/>
  <c r="J1185" i="4" s="1"/>
  <c r="E1184" i="2"/>
  <c r="I1183" i="2"/>
  <c r="H1183" i="2"/>
  <c r="G1183" i="2"/>
  <c r="F1183" i="2"/>
  <c r="I1185" i="4" l="1"/>
  <c r="H1185" i="4"/>
  <c r="G1186" i="4"/>
  <c r="J1186" i="4" s="1"/>
  <c r="E1185" i="2"/>
  <c r="F1184" i="2"/>
  <c r="H1184" i="2"/>
  <c r="G1184" i="2"/>
  <c r="I1184" i="2"/>
  <c r="I1186" i="4" l="1"/>
  <c r="H1186" i="4"/>
  <c r="G1187" i="4"/>
  <c r="J1187" i="4" s="1"/>
  <c r="E1186" i="2"/>
  <c r="I1185" i="2"/>
  <c r="H1185" i="2"/>
  <c r="G1185" i="2"/>
  <c r="F1185" i="2"/>
  <c r="I1187" i="4" l="1"/>
  <c r="H1187" i="4"/>
  <c r="G1188" i="4"/>
  <c r="J1188" i="4" s="1"/>
  <c r="E1187" i="2"/>
  <c r="F1186" i="2"/>
  <c r="H1186" i="2"/>
  <c r="I1186" i="2"/>
  <c r="G1186" i="2"/>
  <c r="I1188" i="4" l="1"/>
  <c r="H1188" i="4"/>
  <c r="G1189" i="4"/>
  <c r="J1189" i="4" s="1"/>
  <c r="E1188" i="2"/>
  <c r="I1187" i="2"/>
  <c r="G1187" i="2"/>
  <c r="F1187" i="2"/>
  <c r="H1187" i="2"/>
  <c r="H1189" i="4" l="1"/>
  <c r="I1189" i="4"/>
  <c r="G1190" i="4"/>
  <c r="J1190" i="4" s="1"/>
  <c r="E1189" i="2"/>
  <c r="F1188" i="2"/>
  <c r="H1188" i="2"/>
  <c r="G1188" i="2"/>
  <c r="I1188" i="2"/>
  <c r="H1190" i="4" l="1"/>
  <c r="I1190" i="4"/>
  <c r="G1191" i="4"/>
  <c r="J1191" i="4" s="1"/>
  <c r="E1190" i="2"/>
  <c r="I1189" i="2"/>
  <c r="H1189" i="2"/>
  <c r="G1189" i="2"/>
  <c r="F1189" i="2"/>
  <c r="I1191" i="4" l="1"/>
  <c r="H1191" i="4"/>
  <c r="G1192" i="4"/>
  <c r="J1192" i="4" s="1"/>
  <c r="E1191" i="2"/>
  <c r="F1190" i="2"/>
  <c r="H1190" i="2"/>
  <c r="I1190" i="2"/>
  <c r="G1190" i="2"/>
  <c r="H1192" i="4" l="1"/>
  <c r="I1192" i="4"/>
  <c r="G1193" i="4"/>
  <c r="J1193" i="4" s="1"/>
  <c r="E1192" i="2"/>
  <c r="I1191" i="2"/>
  <c r="H1191" i="2"/>
  <c r="G1191" i="2"/>
  <c r="F1191" i="2"/>
  <c r="I1193" i="4" l="1"/>
  <c r="H1193" i="4"/>
  <c r="G1194" i="4"/>
  <c r="J1194" i="4" s="1"/>
  <c r="E1193" i="2"/>
  <c r="F1192" i="2"/>
  <c r="H1192" i="2"/>
  <c r="I1192" i="2"/>
  <c r="G1192" i="2"/>
  <c r="I1194" i="4" l="1"/>
  <c r="H1194" i="4"/>
  <c r="G1195" i="4"/>
  <c r="J1195" i="4" s="1"/>
  <c r="E1194" i="2"/>
  <c r="I1193" i="2"/>
  <c r="H1193" i="2"/>
  <c r="G1193" i="2"/>
  <c r="F1193" i="2"/>
  <c r="I1195" i="4" l="1"/>
  <c r="H1195" i="4"/>
  <c r="G1196" i="4"/>
  <c r="J1196" i="4" s="1"/>
  <c r="E1195" i="2"/>
  <c r="F1194" i="2"/>
  <c r="H1194" i="2"/>
  <c r="I1194" i="2"/>
  <c r="G1194" i="2"/>
  <c r="H1196" i="4" l="1"/>
  <c r="I1196" i="4"/>
  <c r="G1197" i="4"/>
  <c r="J1197" i="4" s="1"/>
  <c r="E1196" i="2"/>
  <c r="I1195" i="2"/>
  <c r="H1195" i="2"/>
  <c r="G1195" i="2"/>
  <c r="F1195" i="2"/>
  <c r="H1197" i="4" l="1"/>
  <c r="I1197" i="4"/>
  <c r="G1198" i="4"/>
  <c r="J1198" i="4" s="1"/>
  <c r="E1197" i="2"/>
  <c r="F1196" i="2"/>
  <c r="H1196" i="2"/>
  <c r="I1196" i="2"/>
  <c r="G1196" i="2"/>
  <c r="I1198" i="4" l="1"/>
  <c r="H1198" i="4"/>
  <c r="G1199" i="4"/>
  <c r="J1199" i="4" s="1"/>
  <c r="E1198" i="2"/>
  <c r="I1197" i="2"/>
  <c r="F1197" i="2"/>
  <c r="G1197" i="2"/>
  <c r="H1197" i="2"/>
  <c r="I1199" i="4" l="1"/>
  <c r="H1199" i="4"/>
  <c r="G1200" i="4"/>
  <c r="J1200" i="4" s="1"/>
  <c r="E1199" i="2"/>
  <c r="F1198" i="2"/>
  <c r="H1198" i="2"/>
  <c r="G1198" i="2"/>
  <c r="I1198" i="2"/>
  <c r="H1200" i="4" l="1"/>
  <c r="I1200" i="4"/>
  <c r="G1201" i="4"/>
  <c r="J1201" i="4" s="1"/>
  <c r="E1200" i="2"/>
  <c r="I1199" i="2"/>
  <c r="H1199" i="2"/>
  <c r="G1199" i="2"/>
  <c r="F1199" i="2"/>
  <c r="I1201" i="4" l="1"/>
  <c r="H1201" i="4"/>
  <c r="G1202" i="4"/>
  <c r="J1202" i="4" s="1"/>
  <c r="E1201" i="2"/>
  <c r="F1200" i="2"/>
  <c r="H1200" i="2"/>
  <c r="G1200" i="2"/>
  <c r="I1200" i="2"/>
  <c r="I1202" i="4" l="1"/>
  <c r="H1202" i="4"/>
  <c r="G1203" i="4"/>
  <c r="J1203" i="4" s="1"/>
  <c r="E1202" i="2"/>
  <c r="I1201" i="2"/>
  <c r="H1201" i="2"/>
  <c r="G1201" i="2"/>
  <c r="F1201" i="2"/>
  <c r="I1203" i="4" l="1"/>
  <c r="H1203" i="4"/>
  <c r="G1204" i="4"/>
  <c r="J1204" i="4" s="1"/>
  <c r="E1203" i="2"/>
  <c r="F1202" i="2"/>
  <c r="H1202" i="2"/>
  <c r="I1202" i="2"/>
  <c r="G1202" i="2"/>
  <c r="H1204" i="4" l="1"/>
  <c r="I1204" i="4"/>
  <c r="G1205" i="4"/>
  <c r="J1205" i="4" s="1"/>
  <c r="E1204" i="2"/>
  <c r="I1203" i="2"/>
  <c r="G1203" i="2"/>
  <c r="F1203" i="2"/>
  <c r="H1203" i="2"/>
  <c r="H1205" i="4" l="1"/>
  <c r="I1205" i="4"/>
  <c r="G1206" i="4"/>
  <c r="J1206" i="4" s="1"/>
  <c r="E1205" i="2"/>
  <c r="F1204" i="2"/>
  <c r="H1204" i="2"/>
  <c r="I1204" i="2"/>
  <c r="G1204" i="2"/>
  <c r="I1206" i="4" l="1"/>
  <c r="H1206" i="4"/>
  <c r="G1207" i="4"/>
  <c r="J1207" i="4" s="1"/>
  <c r="E1206" i="2"/>
  <c r="I1205" i="2"/>
  <c r="H1205" i="2"/>
  <c r="G1205" i="2"/>
  <c r="F1205" i="2"/>
  <c r="I1207" i="4" l="1"/>
  <c r="H1207" i="4"/>
  <c r="G1208" i="4"/>
  <c r="J1208" i="4" s="1"/>
  <c r="E1207" i="2"/>
  <c r="F1206" i="2"/>
  <c r="H1206" i="2"/>
  <c r="I1206" i="2"/>
  <c r="G1206" i="2"/>
  <c r="I1208" i="4" l="1"/>
  <c r="H1208" i="4"/>
  <c r="G1209" i="4"/>
  <c r="J1209" i="4" s="1"/>
  <c r="E1208" i="2"/>
  <c r="I1207" i="2"/>
  <c r="G1207" i="2"/>
  <c r="F1207" i="2"/>
  <c r="H1207" i="2"/>
  <c r="H1209" i="4" l="1"/>
  <c r="I1209" i="4"/>
  <c r="G1210" i="4"/>
  <c r="J1210" i="4" s="1"/>
  <c r="E1209" i="2"/>
  <c r="F1208" i="2"/>
  <c r="H1208" i="2"/>
  <c r="G1208" i="2"/>
  <c r="I1208" i="2"/>
  <c r="I1210" i="4" l="1"/>
  <c r="H1210" i="4"/>
  <c r="G1211" i="4"/>
  <c r="J1211" i="4" s="1"/>
  <c r="E1210" i="2"/>
  <c r="I1209" i="2"/>
  <c r="H1209" i="2"/>
  <c r="G1209" i="2"/>
  <c r="F1209" i="2"/>
  <c r="I1211" i="4" l="1"/>
  <c r="H1211" i="4"/>
  <c r="G1212" i="4"/>
  <c r="J1212" i="4" s="1"/>
  <c r="E1211" i="2"/>
  <c r="F1210" i="2"/>
  <c r="H1210" i="2"/>
  <c r="I1210" i="2"/>
  <c r="G1210" i="2"/>
  <c r="I1212" i="4" l="1"/>
  <c r="H1212" i="4"/>
  <c r="G1213" i="4"/>
  <c r="J1213" i="4" s="1"/>
  <c r="E1212" i="2"/>
  <c r="I1211" i="2"/>
  <c r="H1211" i="2"/>
  <c r="G1211" i="2"/>
  <c r="F1211" i="2"/>
  <c r="H1213" i="4" l="1"/>
  <c r="I1213" i="4"/>
  <c r="G1214" i="4"/>
  <c r="J1214" i="4" s="1"/>
  <c r="E1213" i="2"/>
  <c r="F1212" i="2"/>
  <c r="H1212" i="2"/>
  <c r="I1212" i="2"/>
  <c r="G1212" i="2"/>
  <c r="H1214" i="4" l="1"/>
  <c r="I1214" i="4"/>
  <c r="G1215" i="4"/>
  <c r="J1215" i="4" s="1"/>
  <c r="E1214" i="2"/>
  <c r="I1213" i="2"/>
  <c r="F1213" i="2"/>
  <c r="H1213" i="2"/>
  <c r="G1213" i="2"/>
  <c r="I1215" i="4" l="1"/>
  <c r="H1215" i="4"/>
  <c r="G1216" i="4"/>
  <c r="J1216" i="4" s="1"/>
  <c r="E1215" i="2"/>
  <c r="F1214" i="2"/>
  <c r="H1214" i="2"/>
  <c r="I1214" i="2"/>
  <c r="G1214" i="2"/>
  <c r="H1216" i="4" l="1"/>
  <c r="I1216" i="4"/>
  <c r="G1217" i="4"/>
  <c r="J1217" i="4" s="1"/>
  <c r="E1216" i="2"/>
  <c r="I1215" i="2"/>
  <c r="H1215" i="2"/>
  <c r="G1215" i="2"/>
  <c r="F1215" i="2"/>
  <c r="I1217" i="4" l="1"/>
  <c r="H1217" i="4"/>
  <c r="G1218" i="4"/>
  <c r="J1218" i="4" s="1"/>
  <c r="E1217" i="2"/>
  <c r="F1216" i="2"/>
  <c r="H1216" i="2"/>
  <c r="G1216" i="2"/>
  <c r="I1216" i="2"/>
  <c r="I1218" i="4" l="1"/>
  <c r="H1218" i="4"/>
  <c r="G1219" i="4"/>
  <c r="J1219" i="4" s="1"/>
  <c r="E1218" i="2"/>
  <c r="I1217" i="2"/>
  <c r="G1217" i="2"/>
  <c r="F1217" i="2"/>
  <c r="H1217" i="2"/>
  <c r="H1219" i="4" l="1"/>
  <c r="I1219" i="4"/>
  <c r="G1220" i="4"/>
  <c r="J1220" i="4" s="1"/>
  <c r="E1219" i="2"/>
  <c r="F1218" i="2"/>
  <c r="H1218" i="2"/>
  <c r="I1218" i="2"/>
  <c r="G1218" i="2"/>
  <c r="I1220" i="4" l="1"/>
  <c r="H1220" i="4"/>
  <c r="G1221" i="4"/>
  <c r="J1221" i="4" s="1"/>
  <c r="E1220" i="2"/>
  <c r="I1219" i="2"/>
  <c r="G1219" i="2"/>
  <c r="F1219" i="2"/>
  <c r="H1219" i="2"/>
  <c r="H1221" i="4" l="1"/>
  <c r="I1221" i="4"/>
  <c r="G1222" i="4"/>
  <c r="J1222" i="4" s="1"/>
  <c r="E1221" i="2"/>
  <c r="F1220" i="2"/>
  <c r="H1220" i="2"/>
  <c r="I1220" i="2"/>
  <c r="G1220" i="2"/>
  <c r="H1222" i="4" l="1"/>
  <c r="I1222" i="4"/>
  <c r="G1223" i="4"/>
  <c r="J1223" i="4" s="1"/>
  <c r="E1222" i="2"/>
  <c r="I1221" i="2"/>
  <c r="H1221" i="2"/>
  <c r="G1221" i="2"/>
  <c r="F1221" i="2"/>
  <c r="H1223" i="4" l="1"/>
  <c r="I1223" i="4"/>
  <c r="G1224" i="4"/>
  <c r="J1224" i="4" s="1"/>
  <c r="E1223" i="2"/>
  <c r="F1222" i="2"/>
  <c r="H1222" i="2"/>
  <c r="I1222" i="2"/>
  <c r="G1222" i="2"/>
  <c r="I1224" i="4" l="1"/>
  <c r="H1224" i="4"/>
  <c r="G1225" i="4"/>
  <c r="J1225" i="4" s="1"/>
  <c r="E1224" i="2"/>
  <c r="I1223" i="2"/>
  <c r="F1223" i="2"/>
  <c r="H1223" i="2"/>
  <c r="G1223" i="2"/>
  <c r="H1225" i="4" l="1"/>
  <c r="I1225" i="4"/>
  <c r="G1226" i="4"/>
  <c r="J1226" i="4" s="1"/>
  <c r="E1225" i="2"/>
  <c r="F1224" i="2"/>
  <c r="H1224" i="2"/>
  <c r="I1224" i="2"/>
  <c r="G1224" i="2"/>
  <c r="I1226" i="4" l="1"/>
  <c r="H1226" i="4"/>
  <c r="G1227" i="4"/>
  <c r="J1227" i="4" s="1"/>
  <c r="E1226" i="2"/>
  <c r="I1225" i="2"/>
  <c r="H1225" i="2"/>
  <c r="G1225" i="2"/>
  <c r="F1225" i="2"/>
  <c r="I1227" i="4" l="1"/>
  <c r="H1227" i="4"/>
  <c r="G1228" i="4"/>
  <c r="J1228" i="4" s="1"/>
  <c r="E1227" i="2"/>
  <c r="F1226" i="2"/>
  <c r="H1226" i="2"/>
  <c r="I1226" i="2"/>
  <c r="G1226" i="2"/>
  <c r="H1228" i="4" l="1"/>
  <c r="I1228" i="4"/>
  <c r="G1229" i="4"/>
  <c r="J1229" i="4" s="1"/>
  <c r="E1228" i="2"/>
  <c r="I1227" i="2"/>
  <c r="G1227" i="2"/>
  <c r="F1227" i="2"/>
  <c r="H1227" i="2"/>
  <c r="H1229" i="4" l="1"/>
  <c r="I1229" i="4"/>
  <c r="G1230" i="4"/>
  <c r="J1230" i="4" s="1"/>
  <c r="E1229" i="2"/>
  <c r="F1228" i="2"/>
  <c r="H1228" i="2"/>
  <c r="I1228" i="2"/>
  <c r="G1228" i="2"/>
  <c r="H1230" i="4" l="1"/>
  <c r="I1230" i="4"/>
  <c r="G1231" i="4"/>
  <c r="J1231" i="4" s="1"/>
  <c r="E1230" i="2"/>
  <c r="I1229" i="2"/>
  <c r="F1229" i="2"/>
  <c r="G1229" i="2"/>
  <c r="H1229" i="2"/>
  <c r="H1231" i="4" l="1"/>
  <c r="I1231" i="4"/>
  <c r="G1232" i="4"/>
  <c r="J1232" i="4" s="1"/>
  <c r="E1231" i="2"/>
  <c r="F1230" i="2"/>
  <c r="H1230" i="2"/>
  <c r="I1230" i="2"/>
  <c r="G1230" i="2"/>
  <c r="H1232" i="4" l="1"/>
  <c r="I1232" i="4"/>
  <c r="G1233" i="4"/>
  <c r="J1233" i="4" s="1"/>
  <c r="E1232" i="2"/>
  <c r="I1231" i="2"/>
  <c r="H1231" i="2"/>
  <c r="G1231" i="2"/>
  <c r="F1231" i="2"/>
  <c r="I1233" i="4" l="1"/>
  <c r="H1233" i="4"/>
  <c r="G1234" i="4"/>
  <c r="J1234" i="4" s="1"/>
  <c r="E1233" i="2"/>
  <c r="F1232" i="2"/>
  <c r="H1232" i="2"/>
  <c r="G1232" i="2"/>
  <c r="I1232" i="2"/>
  <c r="I1234" i="4" l="1"/>
  <c r="H1234" i="4"/>
  <c r="G1235" i="4"/>
  <c r="J1235" i="4" s="1"/>
  <c r="E1234" i="2"/>
  <c r="I1233" i="2"/>
  <c r="F1233" i="2"/>
  <c r="H1233" i="2"/>
  <c r="G1233" i="2"/>
  <c r="I1235" i="4" l="1"/>
  <c r="H1235" i="4"/>
  <c r="G1236" i="4"/>
  <c r="E1235" i="2"/>
  <c r="F1234" i="2"/>
  <c r="H1234" i="2"/>
  <c r="I1234" i="2"/>
  <c r="G1234" i="2"/>
  <c r="J1236" i="4" l="1"/>
  <c r="I1236" i="4"/>
  <c r="H1236" i="4"/>
  <c r="E1236" i="2"/>
  <c r="I1235" i="2"/>
  <c r="G1235" i="2"/>
  <c r="F1235" i="2"/>
  <c r="H1235" i="2"/>
  <c r="O20" i="4" l="1"/>
  <c r="D34" i="6" a="1"/>
  <c r="D34" i="6" s="1"/>
  <c r="E1237" i="2"/>
  <c r="F1236" i="2"/>
  <c r="H1236" i="2"/>
  <c r="I1236" i="2"/>
  <c r="G1236" i="2"/>
  <c r="E1238" i="2" l="1"/>
  <c r="I1237" i="2"/>
  <c r="H1237" i="2"/>
  <c r="G1237" i="2"/>
  <c r="F1237" i="2"/>
  <c r="F1238" i="2" l="1"/>
  <c r="H1238" i="2"/>
  <c r="I1238" i="2"/>
  <c r="G1238" i="2"/>
  <c r="O18" i="4" l="1"/>
  <c r="H36" i="4"/>
  <c r="E23" i="4"/>
  <c r="O21" i="4" l="1"/>
  <c r="J36" i="4"/>
  <c r="D35" i="6" l="1"/>
  <c r="F26" i="6"/>
  <c r="O23" i="4"/>
  <c r="D36" i="6" s="1"/>
  <c r="F18" i="6"/>
  <c r="I12" i="5"/>
  <c r="G24" i="5"/>
  <c r="G39" i="2"/>
  <c r="F39" i="2" s="1"/>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25" i="5" l="1"/>
  <c r="F19" i="6"/>
  <c r="D36" i="7" s="1"/>
  <c r="D38" i="7" s="1"/>
  <c r="D34" i="7"/>
  <c r="O25" i="4"/>
  <c r="O27" i="4" s="1"/>
  <c r="D15" i="5"/>
  <c r="Q25" i="4"/>
  <c r="I39" i="2"/>
  <c r="K15" i="2"/>
  <c r="C33" i="6" s="1"/>
  <c r="G26" i="5" l="1"/>
  <c r="I15" i="5"/>
  <c r="D35" i="7"/>
  <c r="I22" i="5"/>
  <c r="D22" i="5"/>
  <c r="G27" i="5"/>
  <c r="I40" i="2"/>
  <c r="H40" i="2"/>
  <c r="F40" i="2" l="1"/>
  <c r="H41" i="2"/>
  <c r="F41" i="2" s="1"/>
  <c r="I41" i="2"/>
  <c r="H42" i="2" l="1"/>
  <c r="F42" i="2" s="1"/>
  <c r="I42" i="2"/>
  <c r="I43" i="2" l="1"/>
  <c r="H43" i="2"/>
  <c r="F43" i="2" l="1"/>
  <c r="H44" i="2"/>
  <c r="F44" i="2" s="1"/>
  <c r="I44" i="2"/>
  <c r="I45" i="2" l="1"/>
  <c r="H45" i="2"/>
  <c r="F45" i="2" s="1"/>
  <c r="H46" i="2" l="1"/>
  <c r="I46" i="2"/>
  <c r="I47" i="2" l="1"/>
  <c r="H47" i="2"/>
  <c r="F47" i="2" s="1"/>
  <c r="F46" i="2"/>
  <c r="I48" i="2" l="1"/>
  <c r="H48" i="2"/>
  <c r="F48" i="2" s="1"/>
  <c r="H49" i="2" l="1"/>
  <c r="F49" i="2" s="1"/>
  <c r="I49" i="2"/>
  <c r="H50" i="2" l="1"/>
  <c r="F50" i="2" s="1"/>
  <c r="I50" i="2"/>
  <c r="I51" i="2" l="1"/>
  <c r="H51" i="2"/>
  <c r="F51" i="2" s="1"/>
  <c r="H52" i="2" l="1"/>
  <c r="F52" i="2" s="1"/>
  <c r="I52" i="2"/>
  <c r="I53" i="2" l="1"/>
  <c r="H53" i="2"/>
  <c r="F53" i="2" s="1"/>
  <c r="H54" i="2" l="1"/>
  <c r="F54" i="2" s="1"/>
  <c r="I54" i="2"/>
  <c r="I55" i="2" l="1"/>
  <c r="H55" i="2"/>
  <c r="F55" i="2" s="1"/>
  <c r="I56" i="2" l="1"/>
  <c r="H56" i="2"/>
  <c r="F56" i="2" s="1"/>
  <c r="H57" i="2" l="1"/>
  <c r="F57" i="2" s="1"/>
  <c r="I57" i="2"/>
  <c r="H58" i="2" l="1"/>
  <c r="F58" i="2" s="1"/>
  <c r="I58" i="2"/>
  <c r="I59" i="2" l="1"/>
  <c r="H59" i="2"/>
  <c r="F59" i="2" s="1"/>
  <c r="H60" i="2" l="1"/>
  <c r="F60" i="2" s="1"/>
  <c r="I60" i="2"/>
  <c r="I61" i="2" l="1"/>
  <c r="H61" i="2"/>
  <c r="F61" i="2" s="1"/>
  <c r="H62" i="2" l="1"/>
  <c r="F62" i="2" s="1"/>
  <c r="I62" i="2"/>
  <c r="I63" i="2" l="1"/>
  <c r="H63" i="2"/>
  <c r="F63" i="2" s="1"/>
  <c r="I64" i="2" l="1"/>
  <c r="H64" i="2"/>
  <c r="F64" i="2" s="1"/>
  <c r="H65" i="2" l="1"/>
  <c r="F65" i="2" s="1"/>
  <c r="I65" i="2"/>
  <c r="H66" i="2" l="1"/>
  <c r="F66" i="2" s="1"/>
  <c r="I66" i="2"/>
  <c r="I67" i="2" l="1"/>
  <c r="H67" i="2"/>
  <c r="F67" i="2" s="1"/>
  <c r="H68" i="2" l="1"/>
  <c r="F68" i="2" s="1"/>
  <c r="I68" i="2"/>
  <c r="I69" i="2" l="1"/>
  <c r="H69" i="2"/>
  <c r="F69" i="2" s="1"/>
  <c r="H70" i="2" l="1"/>
  <c r="F70" i="2" s="1"/>
  <c r="I70" i="2"/>
  <c r="H71" i="2" l="1"/>
  <c r="F71" i="2" s="1"/>
  <c r="I71" i="2"/>
  <c r="I72" i="2" l="1"/>
  <c r="H72" i="2"/>
  <c r="F72" i="2" s="1"/>
  <c r="H73" i="2" l="1"/>
  <c r="F73" i="2" s="1"/>
  <c r="I73" i="2"/>
  <c r="H74" i="2" l="1"/>
  <c r="F74" i="2" s="1"/>
  <c r="I74" i="2"/>
  <c r="I75" i="2" l="1"/>
  <c r="H75" i="2"/>
  <c r="F75" i="2" s="1"/>
  <c r="H76" i="2" l="1"/>
  <c r="F76" i="2" s="1"/>
  <c r="I76" i="2"/>
  <c r="I77" i="2" l="1"/>
  <c r="H77" i="2"/>
  <c r="F77" i="2" s="1"/>
  <c r="H78" i="2" l="1"/>
  <c r="F78" i="2" s="1"/>
  <c r="I78" i="2"/>
  <c r="I79" i="2" l="1"/>
  <c r="H79" i="2"/>
  <c r="F79" i="2" s="1"/>
  <c r="I80" i="2" l="1"/>
  <c r="H80" i="2"/>
  <c r="F80" i="2" s="1"/>
  <c r="H81" i="2" l="1"/>
  <c r="F81" i="2" s="1"/>
  <c r="I81" i="2"/>
  <c r="H82" i="2" l="1"/>
  <c r="F82" i="2" s="1"/>
  <c r="I82" i="2"/>
  <c r="I83" i="2" l="1"/>
  <c r="H83" i="2"/>
  <c r="F83" i="2" s="1"/>
  <c r="H84" i="2" l="1"/>
  <c r="F84" i="2" s="1"/>
  <c r="I84" i="2"/>
  <c r="I85" i="2" l="1"/>
  <c r="H85" i="2"/>
  <c r="F85" i="2" s="1"/>
  <c r="H86" i="2" l="1"/>
  <c r="F86" i="2" s="1"/>
  <c r="I86" i="2"/>
  <c r="H87" i="2" l="1"/>
  <c r="F87" i="2" s="1"/>
  <c r="I87" i="2"/>
  <c r="I88" i="2" l="1"/>
  <c r="H88" i="2"/>
  <c r="F88" i="2" s="1"/>
  <c r="H89" i="2" l="1"/>
  <c r="F89" i="2" s="1"/>
  <c r="I89" i="2"/>
  <c r="H90" i="2" l="1"/>
  <c r="F90" i="2" s="1"/>
  <c r="I90" i="2"/>
  <c r="I91" i="2" l="1"/>
  <c r="H91" i="2"/>
  <c r="F91" i="2" s="1"/>
  <c r="H92" i="2" l="1"/>
  <c r="F92" i="2" s="1"/>
  <c r="I92" i="2"/>
  <c r="I93" i="2" l="1"/>
  <c r="H93" i="2"/>
  <c r="F93" i="2" s="1"/>
  <c r="H94" i="2" l="1"/>
  <c r="F94" i="2" s="1"/>
  <c r="I94" i="2"/>
  <c r="I95" i="2" l="1"/>
  <c r="H95" i="2"/>
  <c r="F95" i="2" s="1"/>
  <c r="I96" i="2" l="1"/>
  <c r="H96" i="2"/>
  <c r="F96" i="2" s="1"/>
  <c r="H97" i="2" l="1"/>
  <c r="F97" i="2" s="1"/>
  <c r="I97" i="2"/>
  <c r="H98" i="2" l="1"/>
  <c r="F98" i="2" s="1"/>
  <c r="I98" i="2"/>
  <c r="I99" i="2" l="1"/>
  <c r="H99" i="2"/>
  <c r="F99" i="2" s="1"/>
  <c r="H100" i="2" l="1"/>
  <c r="F100" i="2" s="1"/>
  <c r="I100" i="2"/>
  <c r="I101" i="2" l="1"/>
  <c r="H101" i="2"/>
  <c r="F101" i="2" s="1"/>
  <c r="H102" i="2" l="1"/>
  <c r="F102" i="2" s="1"/>
  <c r="I102" i="2"/>
  <c r="H103" i="2" l="1"/>
  <c r="F103" i="2" s="1"/>
  <c r="I103" i="2"/>
  <c r="I104" i="2" l="1"/>
  <c r="H104" i="2"/>
  <c r="F104" i="2" s="1"/>
  <c r="H105" i="2" l="1"/>
  <c r="F105" i="2" s="1"/>
  <c r="I105" i="2"/>
  <c r="H106" i="2" l="1"/>
  <c r="F106" i="2" s="1"/>
  <c r="I106" i="2"/>
  <c r="I107" i="2" l="1"/>
  <c r="H107" i="2"/>
  <c r="F107" i="2" s="1"/>
  <c r="H108" i="2" l="1"/>
  <c r="F108" i="2" s="1"/>
  <c r="I108" i="2"/>
  <c r="I109" i="2" l="1"/>
  <c r="H109" i="2"/>
  <c r="F109" i="2" s="1"/>
  <c r="H110" i="2" l="1"/>
  <c r="F110" i="2" s="1"/>
  <c r="I110" i="2"/>
  <c r="I111" i="2" l="1"/>
  <c r="H111" i="2"/>
  <c r="F111" i="2" s="1"/>
  <c r="I112" i="2" l="1"/>
  <c r="H112" i="2"/>
  <c r="F112" i="2" s="1"/>
  <c r="H113" i="2" l="1"/>
  <c r="F113" i="2" s="1"/>
  <c r="I113" i="2"/>
  <c r="H114" i="2" l="1"/>
  <c r="F114" i="2" s="1"/>
  <c r="I114" i="2"/>
  <c r="I115" i="2" l="1"/>
  <c r="H115" i="2"/>
  <c r="F115" i="2" s="1"/>
  <c r="H116" i="2" l="1"/>
  <c r="F116" i="2" s="1"/>
  <c r="I116" i="2"/>
  <c r="I117" i="2" l="1"/>
  <c r="H117" i="2"/>
  <c r="F117" i="2" s="1"/>
  <c r="H118" i="2" l="1"/>
  <c r="F118" i="2" s="1"/>
  <c r="I118" i="2"/>
  <c r="H119" i="2" l="1"/>
  <c r="F119" i="2" s="1"/>
  <c r="I119" i="2"/>
  <c r="I120" i="2" l="1"/>
  <c r="H120" i="2"/>
  <c r="F120" i="2" s="1"/>
  <c r="H121" i="2" l="1"/>
  <c r="F121" i="2" s="1"/>
  <c r="I121" i="2"/>
  <c r="H122" i="2" l="1"/>
  <c r="F122" i="2" s="1"/>
  <c r="I122" i="2"/>
  <c r="I123" i="2" l="1"/>
  <c r="H123" i="2"/>
  <c r="F123" i="2" s="1"/>
  <c r="H124" i="2" l="1"/>
  <c r="F124" i="2" s="1"/>
  <c r="I124" i="2"/>
  <c r="I125" i="2" l="1"/>
  <c r="H125" i="2"/>
  <c r="F125" i="2" s="1"/>
  <c r="H126" i="2" l="1"/>
  <c r="F126" i="2" s="1"/>
  <c r="I126" i="2"/>
  <c r="I127" i="2" l="1"/>
  <c r="H127" i="2"/>
  <c r="F127" i="2" s="1"/>
  <c r="I128" i="2" l="1"/>
  <c r="H128" i="2"/>
  <c r="F128" i="2" s="1"/>
  <c r="H129" i="2" l="1"/>
  <c r="F129" i="2" s="1"/>
  <c r="I129" i="2"/>
  <c r="H130" i="2" l="1"/>
  <c r="F130" i="2" s="1"/>
  <c r="I130" i="2"/>
  <c r="I131" i="2" l="1"/>
  <c r="H131" i="2"/>
  <c r="F131" i="2" s="1"/>
  <c r="H132" i="2" l="1"/>
  <c r="F132" i="2" s="1"/>
  <c r="I132" i="2"/>
  <c r="I133" i="2" l="1"/>
  <c r="H133" i="2"/>
  <c r="F133" i="2" s="1"/>
  <c r="H134" i="2" l="1"/>
  <c r="F134" i="2" s="1"/>
  <c r="I134" i="2"/>
  <c r="H135" i="2" l="1"/>
  <c r="F135" i="2" s="1"/>
  <c r="I135" i="2"/>
  <c r="I136" i="2" l="1"/>
  <c r="H136" i="2"/>
  <c r="F136" i="2" s="1"/>
  <c r="H137" i="2" l="1"/>
  <c r="F137" i="2" s="1"/>
  <c r="I137" i="2"/>
  <c r="H138" i="2" l="1"/>
  <c r="F138" i="2" s="1"/>
  <c r="I138" i="2"/>
  <c r="I139" i="2" l="1"/>
  <c r="H139" i="2"/>
  <c r="F139" i="2" s="1"/>
  <c r="H140" i="2" l="1"/>
  <c r="F140" i="2" s="1"/>
  <c r="I140" i="2"/>
  <c r="I141" i="2" l="1"/>
  <c r="H141" i="2"/>
  <c r="F141" i="2" s="1"/>
  <c r="H142" i="2" l="1"/>
  <c r="F142" i="2" s="1"/>
  <c r="I142" i="2"/>
  <c r="I143" i="2" l="1"/>
  <c r="H143" i="2"/>
  <c r="F143" i="2" s="1"/>
  <c r="I144" i="2" l="1"/>
  <c r="H144" i="2"/>
  <c r="F144" i="2" s="1"/>
  <c r="H145" i="2" l="1"/>
  <c r="F145" i="2" s="1"/>
  <c r="I145" i="2"/>
  <c r="H146" i="2" l="1"/>
  <c r="F146" i="2" s="1"/>
  <c r="I146" i="2"/>
  <c r="I147" i="2" l="1"/>
  <c r="H147" i="2"/>
  <c r="F147" i="2" s="1"/>
  <c r="H148" i="2" l="1"/>
  <c r="F148" i="2" s="1"/>
  <c r="I148" i="2"/>
  <c r="I149" i="2" l="1"/>
  <c r="H149" i="2"/>
  <c r="F149" i="2" s="1"/>
  <c r="H150" i="2" l="1"/>
  <c r="F150" i="2" s="1"/>
  <c r="I150" i="2"/>
  <c r="H151" i="2" l="1"/>
  <c r="F151" i="2" s="1"/>
  <c r="I151" i="2"/>
  <c r="I152" i="2" l="1"/>
  <c r="H152" i="2"/>
  <c r="F152" i="2" s="1"/>
  <c r="H153" i="2" l="1"/>
  <c r="F153" i="2" s="1"/>
  <c r="I153" i="2"/>
  <c r="H154" i="2" l="1"/>
  <c r="F154" i="2" s="1"/>
  <c r="I154" i="2"/>
  <c r="I155" i="2" l="1"/>
  <c r="H155" i="2"/>
  <c r="F155" i="2" s="1"/>
  <c r="H156" i="2" l="1"/>
  <c r="F156" i="2" s="1"/>
  <c r="I156" i="2"/>
  <c r="I157" i="2" l="1"/>
  <c r="H157" i="2"/>
  <c r="F157" i="2" s="1"/>
  <c r="H158" i="2" l="1"/>
  <c r="F158" i="2" s="1"/>
  <c r="I158" i="2"/>
  <c r="I159" i="2" l="1"/>
  <c r="H159" i="2"/>
  <c r="F159" i="2" s="1"/>
  <c r="I160" i="2" l="1"/>
  <c r="H160" i="2"/>
  <c r="F160" i="2" s="1"/>
  <c r="H161" i="2" l="1"/>
  <c r="F161" i="2" s="1"/>
  <c r="I161" i="2"/>
  <c r="H162" i="2" l="1"/>
  <c r="F162" i="2" s="1"/>
  <c r="I162" i="2"/>
  <c r="I163" i="2" l="1"/>
  <c r="H163" i="2"/>
  <c r="F163" i="2" s="1"/>
  <c r="H164" i="2" l="1"/>
  <c r="F164" i="2" s="1"/>
  <c r="I164" i="2"/>
  <c r="I165" i="2" l="1"/>
  <c r="H165" i="2"/>
  <c r="F165" i="2" s="1"/>
  <c r="H166" i="2" l="1"/>
  <c r="F166" i="2" s="1"/>
  <c r="I166" i="2"/>
  <c r="H167" i="2" l="1"/>
  <c r="F167" i="2" s="1"/>
  <c r="I167" i="2"/>
  <c r="I168" i="2" l="1"/>
  <c r="H168" i="2"/>
  <c r="F168" i="2" s="1"/>
  <c r="H169" i="2" l="1"/>
  <c r="F169" i="2" s="1"/>
  <c r="I169" i="2"/>
  <c r="H170" i="2" l="1"/>
  <c r="F170" i="2" s="1"/>
  <c r="I170" i="2"/>
  <c r="I171" i="2" l="1"/>
  <c r="H171" i="2"/>
  <c r="F171" i="2" s="1"/>
  <c r="H172" i="2" l="1"/>
  <c r="F172" i="2" s="1"/>
  <c r="I172" i="2"/>
  <c r="I173" i="2" l="1"/>
  <c r="H173" i="2"/>
  <c r="F173" i="2" s="1"/>
  <c r="H174" i="2" l="1"/>
  <c r="F174" i="2" s="1"/>
  <c r="I174" i="2"/>
  <c r="H175" i="2" l="1"/>
  <c r="F175" i="2" s="1"/>
  <c r="I175" i="2"/>
  <c r="I176" i="2" l="1"/>
  <c r="H176" i="2"/>
  <c r="F176" i="2" s="1"/>
  <c r="H177" i="2" l="1"/>
  <c r="F177" i="2" s="1"/>
  <c r="I177" i="2"/>
  <c r="I178" i="2" l="1"/>
  <c r="H178" i="2"/>
  <c r="F178" i="2" s="1"/>
  <c r="I179" i="2" l="1"/>
  <c r="H179" i="2"/>
  <c r="F179" i="2" s="1"/>
  <c r="I180" i="2" l="1"/>
  <c r="H180" i="2"/>
  <c r="F180" i="2" s="1"/>
  <c r="I181" i="2" l="1"/>
  <c r="H181" i="2"/>
  <c r="F181" i="2" s="1"/>
  <c r="H182" i="2" l="1"/>
  <c r="F182" i="2" s="1"/>
  <c r="I182" i="2"/>
  <c r="I183" i="2" l="1"/>
  <c r="H183" i="2"/>
  <c r="F183" i="2" s="1"/>
  <c r="I184" i="2" l="1"/>
  <c r="H184" i="2"/>
  <c r="F184" i="2" s="1"/>
  <c r="H185" i="2" l="1"/>
  <c r="F185" i="2" s="1"/>
  <c r="I185" i="2"/>
  <c r="I186" i="2" l="1"/>
  <c r="H186" i="2"/>
  <c r="F186" i="2" s="1"/>
  <c r="I187" i="2" l="1"/>
  <c r="H187" i="2"/>
  <c r="F187" i="2" s="1"/>
  <c r="H188" i="2" l="1"/>
  <c r="F188" i="2" s="1"/>
  <c r="I188" i="2"/>
  <c r="I189" i="2" l="1"/>
  <c r="H189" i="2"/>
  <c r="F189" i="2" s="1"/>
  <c r="H190" i="2" l="1"/>
  <c r="F190" i="2" s="1"/>
  <c r="I190" i="2"/>
  <c r="H191" i="2" l="1"/>
  <c r="F191" i="2" s="1"/>
  <c r="I191" i="2"/>
  <c r="I192" i="2" l="1"/>
  <c r="H192" i="2"/>
  <c r="F192" i="2" s="1"/>
  <c r="H193" i="2" l="1"/>
  <c r="F193" i="2" s="1"/>
  <c r="I193" i="2"/>
  <c r="I194" i="2" l="1"/>
  <c r="H194" i="2"/>
  <c r="F194" i="2" s="1"/>
  <c r="I195" i="2" l="1"/>
  <c r="H195" i="2"/>
  <c r="F195" i="2" s="1"/>
  <c r="H196" i="2" l="1"/>
  <c r="F196" i="2" s="1"/>
  <c r="I196" i="2"/>
  <c r="I197" i="2" l="1"/>
  <c r="H197" i="2"/>
  <c r="F197" i="2" s="1"/>
  <c r="H198" i="2" l="1"/>
  <c r="F198" i="2" s="1"/>
  <c r="I198" i="2"/>
  <c r="I199" i="2" l="1"/>
  <c r="H199" i="2"/>
  <c r="F199" i="2" s="1"/>
  <c r="I200" i="2" l="1"/>
  <c r="H200" i="2"/>
  <c r="F200" i="2" s="1"/>
  <c r="H201" i="2" l="1"/>
  <c r="F201" i="2" s="1"/>
  <c r="I201" i="2"/>
  <c r="I202" i="2" l="1"/>
  <c r="H202" i="2"/>
  <c r="F202" i="2" s="1"/>
  <c r="I203" i="2" l="1"/>
  <c r="H203" i="2"/>
  <c r="F203" i="2" s="1"/>
  <c r="H204" i="2" l="1"/>
  <c r="F204" i="2" s="1"/>
  <c r="I204" i="2"/>
  <c r="H205" i="2" l="1"/>
  <c r="F205" i="2" s="1"/>
  <c r="I205" i="2"/>
  <c r="H206" i="2" l="1"/>
  <c r="F206" i="2" s="1"/>
  <c r="I206" i="2"/>
  <c r="H207" i="2" l="1"/>
  <c r="F207" i="2" s="1"/>
  <c r="I207" i="2"/>
  <c r="I208" i="2" l="1"/>
  <c r="H208" i="2"/>
  <c r="F208" i="2" s="1"/>
  <c r="H209" i="2" l="1"/>
  <c r="F209" i="2" s="1"/>
  <c r="I209" i="2"/>
  <c r="I210" i="2" l="1"/>
  <c r="H210" i="2"/>
  <c r="F210" i="2" s="1"/>
  <c r="I211" i="2" l="1"/>
  <c r="H211" i="2"/>
  <c r="F211" i="2" s="1"/>
  <c r="I212" i="2" l="1"/>
  <c r="H212" i="2"/>
  <c r="F212" i="2" s="1"/>
  <c r="I213" i="2" l="1"/>
  <c r="H213" i="2"/>
  <c r="F213" i="2" s="1"/>
  <c r="H214" i="2" l="1"/>
  <c r="F214" i="2" s="1"/>
  <c r="I214" i="2"/>
  <c r="I215" i="2" l="1"/>
  <c r="H215" i="2"/>
  <c r="F215" i="2" s="1"/>
  <c r="I216" i="2" l="1"/>
  <c r="H216" i="2"/>
  <c r="F216" i="2" s="1"/>
  <c r="H217" i="2" l="1"/>
  <c r="F217" i="2" s="1"/>
  <c r="I217" i="2"/>
  <c r="H218" i="2" l="1"/>
  <c r="F218" i="2" s="1"/>
  <c r="I218" i="2"/>
  <c r="I219" i="2" l="1"/>
  <c r="H219" i="2"/>
  <c r="F219" i="2" s="1"/>
  <c r="H220" i="2" l="1"/>
  <c r="F220" i="2" s="1"/>
  <c r="I220" i="2"/>
  <c r="I221" i="2" l="1"/>
  <c r="H221" i="2"/>
  <c r="F221" i="2" s="1"/>
  <c r="H222" i="2" l="1"/>
  <c r="F222" i="2" s="1"/>
  <c r="I222" i="2"/>
  <c r="H223" i="2" l="1"/>
  <c r="F223" i="2" s="1"/>
  <c r="I223" i="2"/>
  <c r="I224" i="2" l="1"/>
  <c r="H224" i="2"/>
  <c r="F224" i="2" s="1"/>
  <c r="H225" i="2" l="1"/>
  <c r="F225" i="2" s="1"/>
  <c r="I225" i="2"/>
  <c r="I226" i="2" l="1"/>
  <c r="H226" i="2"/>
  <c r="F226" i="2" s="1"/>
  <c r="I227" i="2" l="1"/>
  <c r="H227" i="2"/>
  <c r="F227" i="2" s="1"/>
  <c r="H228" i="2" l="1"/>
  <c r="F228" i="2" s="1"/>
  <c r="I228" i="2"/>
  <c r="I229" i="2" l="1"/>
  <c r="H229" i="2"/>
  <c r="F229" i="2" s="1"/>
  <c r="H230" i="2" l="1"/>
  <c r="F230" i="2" s="1"/>
  <c r="I230" i="2"/>
  <c r="I231" i="2" l="1"/>
  <c r="H231" i="2"/>
  <c r="F231" i="2" s="1"/>
  <c r="I232" i="2" l="1"/>
  <c r="H232" i="2"/>
  <c r="F232" i="2" s="1"/>
  <c r="H233" i="2" l="1"/>
  <c r="F233" i="2" s="1"/>
  <c r="I233" i="2"/>
  <c r="H234" i="2" l="1"/>
  <c r="F234" i="2" s="1"/>
  <c r="I234" i="2"/>
  <c r="I235" i="2" l="1"/>
  <c r="H235" i="2"/>
  <c r="F235" i="2" s="1"/>
  <c r="H236" i="2" l="1"/>
  <c r="F236" i="2" s="1"/>
  <c r="I236" i="2"/>
  <c r="I237" i="2" l="1"/>
  <c r="H237" i="2"/>
  <c r="F237" i="2" s="1"/>
  <c r="H238" i="2" l="1"/>
  <c r="F238" i="2" s="1"/>
  <c r="I238" i="2"/>
  <c r="H239" i="2" l="1"/>
  <c r="F239" i="2" s="1"/>
  <c r="I239" i="2"/>
  <c r="I240" i="2" l="1"/>
  <c r="H240" i="2"/>
  <c r="F240" i="2" s="1"/>
  <c r="I241" i="2" l="1"/>
  <c r="H241" i="2"/>
  <c r="F241" i="2" s="1"/>
  <c r="H242" i="2" l="1"/>
  <c r="F242" i="2" s="1"/>
  <c r="I242" i="2"/>
  <c r="I243" i="2" l="1"/>
  <c r="H243" i="2"/>
  <c r="F243" i="2" s="1"/>
  <c r="I244" i="2" l="1"/>
  <c r="H244" i="2"/>
  <c r="F244" i="2" s="1"/>
  <c r="H245" i="2" l="1"/>
  <c r="F245" i="2" s="1"/>
  <c r="I245" i="2"/>
  <c r="H246" i="2" l="1"/>
  <c r="F246" i="2" s="1"/>
  <c r="I246" i="2"/>
  <c r="I247" i="2" l="1"/>
  <c r="H247" i="2"/>
  <c r="F247" i="2" s="1"/>
  <c r="I248" i="2" l="1"/>
  <c r="H248" i="2"/>
  <c r="F248" i="2" s="1"/>
  <c r="H249" i="2" l="1"/>
  <c r="F249" i="2" s="1"/>
  <c r="I249" i="2"/>
  <c r="I250" i="2" l="1"/>
  <c r="H250" i="2"/>
  <c r="F250" i="2" s="1"/>
  <c r="H251" i="2" l="1"/>
  <c r="F251" i="2" s="1"/>
  <c r="I251" i="2"/>
  <c r="I252" i="2" l="1"/>
  <c r="H252" i="2"/>
  <c r="F252" i="2" s="1"/>
  <c r="H253" i="2" l="1"/>
  <c r="F253" i="2" s="1"/>
  <c r="I253" i="2"/>
  <c r="H254" i="2" l="1"/>
  <c r="F254" i="2" s="1"/>
  <c r="I254" i="2"/>
  <c r="I255" i="2" l="1"/>
  <c r="H255" i="2"/>
  <c r="F255" i="2" s="1"/>
  <c r="I256" i="2" l="1"/>
  <c r="H256" i="2"/>
  <c r="F256" i="2" s="1"/>
  <c r="H257" i="2" l="1"/>
  <c r="F257" i="2" s="1"/>
  <c r="I257" i="2"/>
  <c r="I258" i="2" l="1"/>
  <c r="H258" i="2"/>
  <c r="F258" i="2" s="1"/>
  <c r="H259" i="2" l="1"/>
  <c r="F259" i="2" s="1"/>
  <c r="I259" i="2"/>
  <c r="H260" i="2" l="1"/>
  <c r="F260" i="2" s="1"/>
  <c r="I260" i="2"/>
  <c r="I261" i="2" l="1"/>
  <c r="H261" i="2"/>
  <c r="F261" i="2" s="1"/>
  <c r="H262" i="2" l="1"/>
  <c r="F262" i="2" s="1"/>
  <c r="I262" i="2"/>
  <c r="H263" i="2" l="1"/>
  <c r="F263" i="2" s="1"/>
  <c r="I263" i="2"/>
  <c r="I264" i="2" l="1"/>
  <c r="H264" i="2"/>
  <c r="F264" i="2" s="1"/>
  <c r="H265" i="2" l="1"/>
  <c r="F265" i="2" s="1"/>
  <c r="I265" i="2"/>
  <c r="H266" i="2" l="1"/>
  <c r="F266" i="2" s="1"/>
  <c r="I266" i="2"/>
  <c r="I267" i="2" l="1"/>
  <c r="H267" i="2"/>
  <c r="F267" i="2" s="1"/>
  <c r="H268" i="2" l="1"/>
  <c r="F268" i="2" s="1"/>
  <c r="I268" i="2"/>
  <c r="I269" i="2" l="1"/>
  <c r="H269" i="2"/>
  <c r="F269" i="2" s="1"/>
  <c r="I270" i="2" l="1"/>
  <c r="H270" i="2"/>
  <c r="F270" i="2" s="1"/>
  <c r="H271" i="2" l="1"/>
  <c r="F271" i="2" s="1"/>
  <c r="I271" i="2"/>
  <c r="I272" i="2" l="1"/>
  <c r="H272" i="2"/>
  <c r="F272" i="2" s="1"/>
  <c r="H273" i="2" l="1"/>
  <c r="F273" i="2" s="1"/>
  <c r="I273" i="2"/>
  <c r="H274" i="2" l="1"/>
  <c r="F274" i="2" s="1"/>
  <c r="I274" i="2"/>
  <c r="I275" i="2" l="1"/>
  <c r="H275" i="2"/>
  <c r="F275" i="2" s="1"/>
  <c r="H276" i="2" l="1"/>
  <c r="F276" i="2" s="1"/>
  <c r="I276" i="2"/>
  <c r="H277" i="2" l="1"/>
  <c r="F277" i="2" s="1"/>
  <c r="I277" i="2"/>
  <c r="I278" i="2" l="1"/>
  <c r="H278" i="2"/>
  <c r="F278" i="2" s="1"/>
  <c r="H279" i="2" l="1"/>
  <c r="F279" i="2" s="1"/>
  <c r="I279" i="2"/>
  <c r="H280" i="2" l="1"/>
  <c r="F280" i="2" s="1"/>
  <c r="I280" i="2"/>
  <c r="H281" i="2" l="1"/>
  <c r="F281" i="2" s="1"/>
  <c r="I281" i="2"/>
  <c r="I282" i="2" l="1"/>
  <c r="H282" i="2"/>
  <c r="F282" i="2" s="1"/>
  <c r="I283" i="2" l="1"/>
  <c r="H283" i="2"/>
  <c r="F283" i="2" s="1"/>
  <c r="H284" i="2" l="1"/>
  <c r="F284" i="2" s="1"/>
  <c r="I284" i="2"/>
  <c r="I285" i="2" l="1"/>
  <c r="H285" i="2"/>
  <c r="F285" i="2" s="1"/>
  <c r="I286" i="2" l="1"/>
  <c r="H286" i="2"/>
  <c r="F286" i="2" s="1"/>
  <c r="H287" i="2" l="1"/>
  <c r="F287" i="2" s="1"/>
  <c r="I287" i="2"/>
  <c r="H288" i="2" l="1"/>
  <c r="F288" i="2" s="1"/>
  <c r="I288" i="2"/>
  <c r="H289" i="2" l="1"/>
  <c r="F289" i="2" s="1"/>
  <c r="I289" i="2"/>
  <c r="I290" i="2" l="1"/>
  <c r="H290" i="2"/>
  <c r="F290" i="2" s="1"/>
  <c r="I291" i="2" l="1"/>
  <c r="H291" i="2"/>
  <c r="F291" i="2" s="1"/>
  <c r="H292" i="2" l="1"/>
  <c r="F292" i="2" s="1"/>
  <c r="I292" i="2"/>
  <c r="I293" i="2" l="1"/>
  <c r="H293" i="2"/>
  <c r="F293" i="2" s="1"/>
  <c r="I294" i="2" l="1"/>
  <c r="H294" i="2"/>
  <c r="F294" i="2" s="1"/>
  <c r="H295" i="2" l="1"/>
  <c r="F295" i="2" s="1"/>
  <c r="I295" i="2"/>
  <c r="H296" i="2" l="1"/>
  <c r="F296" i="2" s="1"/>
  <c r="I296" i="2"/>
  <c r="H297" i="2" l="1"/>
  <c r="F297" i="2" s="1"/>
  <c r="I297" i="2"/>
  <c r="H298" i="2" l="1"/>
  <c r="F298" i="2" s="1"/>
  <c r="I298" i="2"/>
  <c r="I299" i="2" l="1"/>
  <c r="H299" i="2"/>
  <c r="F299" i="2" s="1"/>
  <c r="H300" i="2" l="1"/>
  <c r="F300" i="2" s="1"/>
  <c r="I300" i="2"/>
  <c r="I301" i="2" l="1"/>
  <c r="H301" i="2"/>
  <c r="F301" i="2" s="1"/>
  <c r="I302" i="2" l="1"/>
  <c r="H302" i="2"/>
  <c r="F302" i="2" s="1"/>
  <c r="H303" i="2" l="1"/>
  <c r="F303" i="2" s="1"/>
  <c r="I303" i="2"/>
  <c r="I304" i="2" l="1"/>
  <c r="H304" i="2"/>
  <c r="F304" i="2" s="1"/>
  <c r="H305" i="2" l="1"/>
  <c r="F305" i="2" s="1"/>
  <c r="I305" i="2"/>
  <c r="H306" i="2" l="1"/>
  <c r="F306" i="2" s="1"/>
  <c r="I306" i="2"/>
  <c r="I307" i="2" l="1"/>
  <c r="H307" i="2"/>
  <c r="F307" i="2" s="1"/>
  <c r="H308" i="2" l="1"/>
  <c r="F308" i="2" s="1"/>
  <c r="I308" i="2"/>
  <c r="H309" i="2" l="1"/>
  <c r="F309" i="2" s="1"/>
  <c r="I309" i="2"/>
  <c r="I310" i="2" l="1"/>
  <c r="H310" i="2"/>
  <c r="F310" i="2" s="1"/>
  <c r="I311" i="2" l="1"/>
  <c r="H311" i="2"/>
  <c r="F311" i="2" s="1"/>
  <c r="H312" i="2" l="1"/>
  <c r="F312" i="2" s="1"/>
  <c r="I312" i="2"/>
  <c r="H313" i="2" l="1"/>
  <c r="F313" i="2" s="1"/>
  <c r="I313" i="2"/>
  <c r="I314" i="2" l="1"/>
  <c r="H314" i="2"/>
  <c r="F314" i="2" s="1"/>
  <c r="I315" i="2" l="1"/>
  <c r="H315" i="2"/>
  <c r="F315" i="2" s="1"/>
  <c r="H316" i="2" l="1"/>
  <c r="F316" i="2" s="1"/>
  <c r="I316" i="2"/>
  <c r="I317" i="2" l="1"/>
  <c r="H317" i="2"/>
  <c r="F317" i="2" s="1"/>
  <c r="I318" i="2" l="1"/>
  <c r="H318" i="2"/>
  <c r="F318" i="2" s="1"/>
  <c r="H319" i="2" l="1"/>
  <c r="F319" i="2" s="1"/>
  <c r="I319" i="2"/>
  <c r="I320" i="2" l="1"/>
  <c r="H320" i="2"/>
  <c r="F320" i="2" s="1"/>
  <c r="H321" i="2" l="1"/>
  <c r="F321" i="2" s="1"/>
  <c r="I321" i="2"/>
  <c r="H322" i="2" l="1"/>
  <c r="F322" i="2" s="1"/>
  <c r="I322" i="2"/>
  <c r="I323" i="2" l="1"/>
  <c r="H323" i="2"/>
  <c r="F323" i="2" s="1"/>
  <c r="H324" i="2" l="1"/>
  <c r="F324" i="2" s="1"/>
  <c r="I324" i="2"/>
  <c r="H325" i="2" l="1"/>
  <c r="F325" i="2" s="1"/>
  <c r="I325" i="2"/>
  <c r="I326" i="2" l="1"/>
  <c r="H326" i="2"/>
  <c r="F326" i="2" s="1"/>
  <c r="I327" i="2" l="1"/>
  <c r="H327" i="2"/>
  <c r="F327" i="2" s="1"/>
  <c r="H328" i="2" l="1"/>
  <c r="F328" i="2" s="1"/>
  <c r="I328" i="2"/>
  <c r="H329" i="2" l="1"/>
  <c r="F329" i="2" s="1"/>
  <c r="I329" i="2"/>
  <c r="I330" i="2" l="1"/>
  <c r="H330" i="2"/>
  <c r="F330" i="2" s="1"/>
  <c r="I331" i="2" l="1"/>
  <c r="H331" i="2"/>
  <c r="F331" i="2" s="1"/>
  <c r="H332" i="2" l="1"/>
  <c r="F332" i="2" s="1"/>
  <c r="I332" i="2"/>
  <c r="I333" i="2" l="1"/>
  <c r="H333" i="2"/>
  <c r="F333" i="2" s="1"/>
  <c r="H334" i="2" l="1"/>
  <c r="F334" i="2" s="1"/>
  <c r="I334" i="2"/>
  <c r="I335" i="2" l="1"/>
  <c r="H335" i="2"/>
  <c r="F335" i="2" s="1"/>
  <c r="I336" i="2" l="1"/>
  <c r="H336" i="2"/>
  <c r="F336" i="2" s="1"/>
  <c r="H337" i="2" l="1"/>
  <c r="F337" i="2" s="1"/>
  <c r="I337" i="2"/>
  <c r="I338" i="2" l="1"/>
  <c r="H338" i="2"/>
  <c r="F338" i="2" s="1"/>
  <c r="I339" i="2" l="1"/>
  <c r="H339" i="2"/>
  <c r="F339" i="2" s="1"/>
  <c r="H340" i="2" l="1"/>
  <c r="F340" i="2" s="1"/>
  <c r="I340" i="2"/>
  <c r="H341" i="2" l="1"/>
  <c r="F341" i="2" s="1"/>
  <c r="I341" i="2"/>
  <c r="I342" i="2" l="1"/>
  <c r="H342" i="2"/>
  <c r="F342" i="2" s="1"/>
  <c r="H343" i="2" l="1"/>
  <c r="F343" i="2" s="1"/>
  <c r="I343" i="2"/>
  <c r="I344" i="2" l="1"/>
  <c r="H344" i="2"/>
  <c r="F344" i="2" s="1"/>
  <c r="H345" i="2" l="1"/>
  <c r="F345" i="2" s="1"/>
  <c r="I345" i="2"/>
  <c r="H346" i="2" l="1"/>
  <c r="F346" i="2" s="1"/>
  <c r="I346" i="2"/>
  <c r="I347" i="2" l="1"/>
  <c r="H347" i="2"/>
  <c r="F347" i="2" s="1"/>
  <c r="I348" i="2" l="1"/>
  <c r="H348" i="2"/>
  <c r="F348" i="2" s="1"/>
  <c r="H349" i="2" l="1"/>
  <c r="F349" i="2" s="1"/>
  <c r="I349" i="2"/>
  <c r="I350" i="2" l="1"/>
  <c r="H350" i="2"/>
  <c r="F350" i="2" s="1"/>
  <c r="H351" i="2" l="1"/>
  <c r="F351" i="2" s="1"/>
  <c r="I351" i="2"/>
  <c r="I352" i="2" l="1"/>
  <c r="H352" i="2"/>
  <c r="F352" i="2" s="1"/>
  <c r="H353" i="2" l="1"/>
  <c r="F353" i="2" s="1"/>
  <c r="I353" i="2"/>
  <c r="H354" i="2" l="1"/>
  <c r="F354" i="2" s="1"/>
  <c r="I354" i="2"/>
  <c r="I355" i="2" l="1"/>
  <c r="H355" i="2"/>
  <c r="F355" i="2" s="1"/>
  <c r="I356" i="2" l="1"/>
  <c r="H356" i="2"/>
  <c r="F356" i="2" s="1"/>
  <c r="H357" i="2" l="1"/>
  <c r="F357" i="2" s="1"/>
  <c r="I357" i="2"/>
  <c r="H358" i="2" l="1"/>
  <c r="F358" i="2" s="1"/>
  <c r="I358" i="2"/>
  <c r="I359" i="2" l="1"/>
  <c r="H359" i="2"/>
  <c r="F359" i="2" s="1"/>
  <c r="H360" i="2" l="1"/>
  <c r="F360" i="2" s="1"/>
  <c r="I360" i="2"/>
  <c r="H361" i="2" l="1"/>
  <c r="F361" i="2" s="1"/>
  <c r="I361" i="2"/>
  <c r="I362" i="2" l="1"/>
  <c r="H362" i="2"/>
  <c r="F362" i="2" s="1"/>
  <c r="I363" i="2" l="1"/>
  <c r="H363" i="2"/>
  <c r="F363" i="2" s="1"/>
  <c r="H364" i="2" l="1"/>
  <c r="F364" i="2" s="1"/>
  <c r="I364" i="2"/>
  <c r="I365" i="2" l="1"/>
  <c r="H365" i="2"/>
  <c r="F365" i="2" s="1"/>
  <c r="H366" i="2" l="1"/>
  <c r="F366" i="2" s="1"/>
  <c r="I366" i="2"/>
  <c r="H367" i="2" l="1"/>
  <c r="F367" i="2" s="1"/>
  <c r="I367" i="2"/>
  <c r="I368" i="2" l="1"/>
  <c r="H368" i="2"/>
  <c r="F368" i="2" s="1"/>
  <c r="H369" i="2" l="1"/>
  <c r="F369" i="2" s="1"/>
  <c r="I369" i="2"/>
  <c r="H370" i="2" l="1"/>
  <c r="F370" i="2" s="1"/>
  <c r="I370" i="2"/>
  <c r="I371" i="2" l="1"/>
  <c r="H371" i="2"/>
  <c r="F371" i="2" s="1"/>
  <c r="H372" i="2" l="1"/>
  <c r="F372" i="2" s="1"/>
  <c r="I372" i="2"/>
  <c r="I373" i="2" l="1"/>
  <c r="H373" i="2"/>
  <c r="F373" i="2" s="1"/>
  <c r="I374" i="2" l="1"/>
  <c r="H374" i="2"/>
  <c r="F374" i="2" s="1"/>
  <c r="H375" i="2" l="1"/>
  <c r="F375" i="2" s="1"/>
  <c r="I375" i="2"/>
  <c r="I376" i="2" l="1"/>
  <c r="H376" i="2"/>
  <c r="F376" i="2" s="1"/>
  <c r="H377" i="2" l="1"/>
  <c r="F377" i="2" s="1"/>
  <c r="I377" i="2"/>
  <c r="H378" i="2" l="1"/>
  <c r="F378" i="2" s="1"/>
  <c r="I378" i="2"/>
  <c r="I379" i="2" l="1"/>
  <c r="H379" i="2"/>
  <c r="F379" i="2" s="1"/>
  <c r="I380" i="2" l="1"/>
  <c r="H380" i="2"/>
  <c r="F380" i="2" s="1"/>
  <c r="H381" i="2" l="1"/>
  <c r="F381" i="2" s="1"/>
  <c r="I381" i="2"/>
  <c r="I382" i="2" l="1"/>
  <c r="H382" i="2"/>
  <c r="F382" i="2" s="1"/>
  <c r="H383" i="2" l="1"/>
  <c r="F383" i="2" s="1"/>
  <c r="I383" i="2"/>
  <c r="H384" i="2" l="1"/>
  <c r="F384" i="2" s="1"/>
  <c r="I384" i="2"/>
  <c r="H385" i="2" l="1"/>
  <c r="F385" i="2" s="1"/>
  <c r="I385" i="2"/>
  <c r="H386" i="2" l="1"/>
  <c r="F386" i="2" s="1"/>
  <c r="I386" i="2"/>
  <c r="I387" i="2" l="1"/>
  <c r="H387" i="2"/>
  <c r="F387" i="2" s="1"/>
  <c r="I388" i="2" l="1"/>
  <c r="H388" i="2"/>
  <c r="F388" i="2" s="1"/>
  <c r="H389" i="2" l="1"/>
  <c r="F389" i="2" s="1"/>
  <c r="I389" i="2"/>
  <c r="H390" i="2" l="1"/>
  <c r="F390" i="2" s="1"/>
  <c r="I390" i="2"/>
  <c r="I391" i="2" l="1"/>
  <c r="H391" i="2"/>
  <c r="F391" i="2" s="1"/>
  <c r="H392" i="2" l="1"/>
  <c r="F392" i="2" s="1"/>
  <c r="I392" i="2"/>
  <c r="H393" i="2" l="1"/>
  <c r="F393" i="2" s="1"/>
  <c r="I393" i="2"/>
  <c r="I394" i="2" l="1"/>
  <c r="H394" i="2"/>
  <c r="F394" i="2" s="1"/>
  <c r="I395" i="2" l="1"/>
  <c r="H395" i="2"/>
  <c r="F395" i="2" s="1"/>
  <c r="H396" i="2" l="1"/>
  <c r="F396" i="2" s="1"/>
  <c r="I396" i="2"/>
  <c r="I397" i="2" l="1"/>
  <c r="H397" i="2"/>
  <c r="F397" i="2" s="1"/>
  <c r="H398" i="2" l="1"/>
  <c r="F398" i="2" s="1"/>
  <c r="I398" i="2"/>
  <c r="I399" i="2" l="1"/>
  <c r="H399" i="2"/>
  <c r="F399" i="2" s="1"/>
  <c r="I400" i="2" l="1"/>
  <c r="H400" i="2"/>
  <c r="F400" i="2" s="1"/>
  <c r="H401" i="2" l="1"/>
  <c r="F401" i="2" s="1"/>
  <c r="I401" i="2"/>
  <c r="H402" i="2" l="1"/>
  <c r="F402" i="2" s="1"/>
  <c r="I402" i="2"/>
  <c r="I403" i="2" l="1"/>
  <c r="H403" i="2"/>
  <c r="F403" i="2" s="1"/>
  <c r="H404" i="2" l="1"/>
  <c r="F404" i="2" s="1"/>
  <c r="I404" i="2"/>
  <c r="H405" i="2" l="1"/>
  <c r="F405" i="2" s="1"/>
  <c r="I405" i="2"/>
  <c r="I406" i="2" l="1"/>
  <c r="H406" i="2"/>
  <c r="F406" i="2" s="1"/>
  <c r="H407" i="2" l="1"/>
  <c r="F407" i="2" s="1"/>
  <c r="I407" i="2"/>
  <c r="I408" i="2" l="1"/>
  <c r="H408" i="2"/>
  <c r="F408" i="2" s="1"/>
  <c r="H409" i="2" l="1"/>
  <c r="F409" i="2" s="1"/>
  <c r="I409" i="2"/>
  <c r="H410" i="2" l="1"/>
  <c r="F410" i="2" s="1"/>
  <c r="I410" i="2"/>
  <c r="I411" i="2" l="1"/>
  <c r="H411" i="2"/>
  <c r="F411" i="2" s="1"/>
  <c r="I412" i="2" l="1"/>
  <c r="H412" i="2"/>
  <c r="F412" i="2" s="1"/>
  <c r="H413" i="2" l="1"/>
  <c r="F413" i="2" s="1"/>
  <c r="I413" i="2"/>
  <c r="I414" i="2" l="1"/>
  <c r="H414" i="2"/>
  <c r="F414" i="2" s="1"/>
  <c r="H415" i="2" l="1"/>
  <c r="F415" i="2" s="1"/>
  <c r="I415" i="2"/>
  <c r="I416" i="2" l="1"/>
  <c r="H416" i="2"/>
  <c r="F416" i="2" s="1"/>
  <c r="H417" i="2" l="1"/>
  <c r="F417" i="2" s="1"/>
  <c r="I417" i="2"/>
  <c r="H418" i="2" l="1"/>
  <c r="F418" i="2" s="1"/>
  <c r="I418" i="2"/>
  <c r="I419" i="2" l="1"/>
  <c r="H419" i="2"/>
  <c r="F419" i="2" s="1"/>
  <c r="I420" i="2" l="1"/>
  <c r="H420" i="2"/>
  <c r="F420" i="2" s="1"/>
  <c r="H421" i="2" l="1"/>
  <c r="F421" i="2" s="1"/>
  <c r="I421" i="2"/>
  <c r="H422" i="2" l="1"/>
  <c r="F422" i="2" s="1"/>
  <c r="I422" i="2"/>
  <c r="I423" i="2" l="1"/>
  <c r="H423" i="2"/>
  <c r="F423" i="2" s="1"/>
  <c r="H424" i="2" l="1"/>
  <c r="F424" i="2" s="1"/>
  <c r="I424" i="2"/>
  <c r="H425" i="2" l="1"/>
  <c r="F425" i="2" s="1"/>
  <c r="I425" i="2"/>
  <c r="I426" i="2" l="1"/>
  <c r="H426" i="2"/>
  <c r="F426" i="2" s="1"/>
  <c r="I427" i="2" l="1"/>
  <c r="H427" i="2"/>
  <c r="F427" i="2" s="1"/>
  <c r="H428" i="2" l="1"/>
  <c r="F428" i="2" s="1"/>
  <c r="I428" i="2"/>
  <c r="I429" i="2" l="1"/>
  <c r="H429" i="2"/>
  <c r="F429" i="2" s="1"/>
  <c r="H430" i="2" l="1"/>
  <c r="F430" i="2" s="1"/>
  <c r="I430" i="2"/>
  <c r="I431" i="2" l="1"/>
  <c r="H431" i="2"/>
  <c r="F431" i="2" s="1"/>
  <c r="I432" i="2" l="1"/>
  <c r="H432" i="2"/>
  <c r="F432" i="2" s="1"/>
  <c r="H433" i="2" l="1"/>
  <c r="F433" i="2" s="1"/>
  <c r="I433" i="2"/>
  <c r="I434" i="2" l="1"/>
  <c r="H434" i="2"/>
  <c r="F434" i="2" s="1"/>
  <c r="H435" i="2" l="1"/>
  <c r="F435" i="2" s="1"/>
  <c r="I435" i="2"/>
  <c r="H436" i="2" l="1"/>
  <c r="F436" i="2" s="1"/>
  <c r="I436" i="2"/>
  <c r="I437" i="2" l="1"/>
  <c r="H437" i="2"/>
  <c r="F437" i="2" s="1"/>
  <c r="H438" i="2" l="1"/>
  <c r="F438" i="2" s="1"/>
  <c r="I438" i="2"/>
  <c r="H439" i="2" l="1"/>
  <c r="F439" i="2" s="1"/>
  <c r="I439" i="2"/>
  <c r="I440" i="2" l="1"/>
  <c r="H440" i="2"/>
  <c r="F440" i="2" s="1"/>
  <c r="H441" i="2" l="1"/>
  <c r="F441" i="2" s="1"/>
  <c r="I441" i="2"/>
  <c r="I442" i="2" l="1"/>
  <c r="H442" i="2"/>
  <c r="F442" i="2" s="1"/>
  <c r="H443" i="2" l="1"/>
  <c r="F443" i="2" s="1"/>
  <c r="I443" i="2"/>
  <c r="H444" i="2" l="1"/>
  <c r="F444" i="2" s="1"/>
  <c r="I444" i="2"/>
  <c r="I445" i="2" l="1"/>
  <c r="H445" i="2"/>
  <c r="F445" i="2" s="1"/>
  <c r="H446" i="2" l="1"/>
  <c r="F446" i="2" s="1"/>
  <c r="I446" i="2"/>
  <c r="I447" i="2" l="1"/>
  <c r="H447" i="2"/>
  <c r="F447" i="2" s="1"/>
  <c r="I448" i="2" l="1"/>
  <c r="H448" i="2"/>
  <c r="F448" i="2" s="1"/>
  <c r="H449" i="2" l="1"/>
  <c r="F449" i="2" s="1"/>
  <c r="I449" i="2"/>
  <c r="I450" i="2" l="1"/>
  <c r="H450" i="2"/>
  <c r="F450" i="2" s="1"/>
  <c r="H451" i="2" l="1"/>
  <c r="F451" i="2" s="1"/>
  <c r="I451" i="2"/>
  <c r="H452" i="2" l="1"/>
  <c r="F452" i="2" s="1"/>
  <c r="I452" i="2"/>
  <c r="I453" i="2" l="1"/>
  <c r="H453" i="2"/>
  <c r="F453" i="2" s="1"/>
  <c r="H454" i="2" l="1"/>
  <c r="F454" i="2" s="1"/>
  <c r="I454" i="2"/>
  <c r="H455" i="2" l="1"/>
  <c r="F455" i="2" s="1"/>
  <c r="I455" i="2"/>
  <c r="I456" i="2" l="1"/>
  <c r="H456" i="2"/>
  <c r="F456" i="2" s="1"/>
  <c r="H457" i="2" l="1"/>
  <c r="F457" i="2" s="1"/>
  <c r="I457" i="2"/>
  <c r="I458" i="2" l="1"/>
  <c r="H458" i="2"/>
  <c r="F458" i="2" l="1"/>
  <c r="K22" i="2"/>
  <c r="K16" i="2" l="1"/>
  <c r="C34" i="6" s="1"/>
  <c r="K20" i="2"/>
  <c r="K24" i="2" s="1"/>
  <c r="C35" i="6" s="1"/>
  <c r="C26" i="6" l="1"/>
  <c r="F25" i="6"/>
  <c r="C25" i="6"/>
  <c r="C24" i="6"/>
  <c r="I24" i="5"/>
  <c r="I46" i="5"/>
  <c r="E46" i="5"/>
  <c r="D24" i="5"/>
  <c r="G12" i="5"/>
  <c r="H8" i="5"/>
  <c r="E8" i="5"/>
  <c r="B51" i="5"/>
  <c r="B50" i="5"/>
  <c r="B46" i="5"/>
  <c r="B8" i="5"/>
  <c r="D23" i="5"/>
  <c r="I23" i="5" a="1"/>
  <c r="I23" i="5" s="1"/>
  <c r="K26" i="2"/>
  <c r="C36" i="6" s="1"/>
  <c r="K28" i="2"/>
  <c r="I26" i="5" l="1"/>
  <c r="D26" i="5"/>
  <c r="G15" i="5"/>
  <c r="I25" i="5"/>
  <c r="D25" i="5"/>
  <c r="B15" i="5"/>
  <c r="K30" i="2"/>
  <c r="I27" i="5" s="1"/>
  <c r="D2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tc={7842B49C-2084-413E-BECE-175DEC90B976}</author>
    <author>tc={E9992838-84D9-4D75-AEAD-08F964E3498B}</author>
    <author>tc={5C4D5132-A90F-43DA-99B1-8F99C772A51C}</author>
    <author>tc={D6045C5E-AE33-4FE9-B15B-05EBE8C54DA0}</author>
    <author>tc={76B19F27-E534-40D4-A657-4D0067FF66B7}</author>
    <author>tc={AB126688-C23E-446B-85FA-99A2846BBA64}</author>
    <author>tc={C03EB84B-9A75-4051-AC6B-706AE330FD4C}</author>
  </authors>
  <commentList>
    <comment ref="C8" authorId="0" shapeId="0" xr:uid="{7842B49C-2084-413E-BECE-175DEC90B976}">
      <text>
        <t>[Comentário encadeado]
Sua versão do Excel permite que você leia este comentário encadeado, no entanto, as edições serão removidas se o arquivo for aberto em uma versão mais recente do Excel. Saiba mais: https://go.microsoft.com/fwlink/?linkid=870924
Comentário:
    Digite o valor total do bem/imóvel que será usado na simulação.</t>
      </text>
    </comment>
    <comment ref="C9" authorId="1" shapeId="0" xr:uid="{E9992838-84D9-4D75-AEAD-08F964E3498B}">
      <text>
        <t>[Comentário encadeado]
Sua versão do Excel permite que você leia este comentário encadeado, no entanto, as edições serão removidas se o arquivo for aberto em uma versão mais recente do Excel. Saiba mais: https://go.microsoft.com/fwlink/?linkid=870924
Comentário:
    Informe o percentual da entrada ou lance em relação ao valor do bem.</t>
      </text>
    </comment>
    <comment ref="C16" authorId="2" shapeId="0" xr:uid="{5C4D5132-A90F-43DA-99B1-8F99C772A51C}">
      <text>
        <t>[Comentário encadeado]
Sua versão do Excel permite que você leia este comentário encadeado, no entanto, as edições serão removidas se o arquivo for aberto em uma versão mais recente do Excel. Saiba mais: https://go.microsoft.com/fwlink/?linkid=870924
Comentário:
    Informe o prazo total do financiamento em meses.</t>
      </text>
    </comment>
    <comment ref="F16" authorId="3" shapeId="0" xr:uid="{D6045C5E-AE33-4FE9-B15B-05EBE8C54DA0}">
      <text>
        <t>[Comentário encadeado]
Sua versão do Excel permite que você leia este comentário encadeado, no entanto, as edições serão removidas se o arquivo for aberto em uma versão mais recente do Excel. Saiba mais: https://go.microsoft.com/fwlink/?linkid=870924
Comentário:
    Informe o prazo total do consórcio em meses.</t>
      </text>
    </comment>
    <comment ref="C17" authorId="4" shapeId="0" xr:uid="{76B19F27-E534-40D4-A657-4D0067FF66B7}">
      <text>
        <t>[Comentário encadeado]
Sua versão do Excel permite que você leia este comentário encadeado, no entanto, as edições serão removidas se o arquivo for aberto em uma versão mais recente do Excel. Saiba mais: https://go.microsoft.com/fwlink/?linkid=870924
Comentário:
    Informe a taxa de atualização monetária TR ao ano.</t>
      </text>
    </comment>
    <comment ref="F17" authorId="5" shapeId="0" xr:uid="{AB126688-C23E-446B-85FA-99A2846BBA64}">
      <text>
        <t>[Comentário encadeado]
Sua versão do Excel permite que você leia este comentário encadeado, no entanto, as edições serão removidas se o arquivo for aberto em uma versão mais recente do Excel. Saiba mais: https://go.microsoft.com/fwlink/?linkid=870924
Comentário:
    Informe a taxa de atualização monetária INCC ao ano.</t>
      </text>
    </comment>
    <comment ref="C18" authorId="6" shapeId="0" xr:uid="{C03EB84B-9A75-4051-AC6B-706AE330FD4C}">
      <text>
        <t>[Comentário encadeado]
Sua versão do Excel permite que você leia este comentário encadeado, no entanto, as edições serão removidas se o arquivo for aberto em uma versão mais recente do Excel. Saiba mais: https://go.microsoft.com/fwlink/?linkid=870924
Comentário:
    Informe a taxa CET ao ano do financiamento.</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<sst xmlns="http://schemas.openxmlformats.org/spreadsheetml/2006/main" count="253" uniqueCount="195">
  <si>
    <t>SIMULADOR CONSÓRCIO X FINANCIAMENTO</t>
  </si>
  <si>
    <t>Análise comparativa para tomada de decisão imobiliária</t>
  </si>
  <si>
    <t>INDICADORES PRINCIPAIS</t>
  </si>
  <si>
    <t>VALOR DO IMÓVEL
R$ 300.000,00</t>
  </si>
  <si>
    <t>ENTRADA / LANCE
R$ 100.000,00</t>
  </si>
  <si>
    <t>TOTAL FINANCIAMENTO
R$ 827.908,50</t>
  </si>
  <si>
    <t>TOTAL CONSÓRCIO
R$ 517.239,85</t>
  </si>
  <si>
    <t>CUSTO OP. FINANCIAMENTO
R$ 527.908,50</t>
  </si>
  <si>
    <t>CUSTO OP. CONSÓRCIO
R$ 217.239,85</t>
  </si>
  <si>
    <t>💰 ECONOMIA ESTIMADA
R$ 310.668,65</t>
  </si>
  <si>
    <t>⭐ MELHOR OPÇÃO
CONSÓRCIO TRADICIONAL</t>
  </si>
  <si>
    <t>COMPARATIVO DETALHADO</t>
  </si>
  <si>
    <t>INDICADOR</t>
  </si>
  <si>
    <t>FINANCIAMENTO SAC</t>
  </si>
  <si>
    <t>CONSÓRCIO TRADICIONAL</t>
  </si>
  <si>
    <t>DIFERENÇA</t>
  </si>
  <si>
    <t>Valor do Bem</t>
  </si>
  <si>
    <t>R$ 300.000,00</t>
  </si>
  <si>
    <t>-</t>
  </si>
  <si>
    <t>Entrada / Lance</t>
  </si>
  <si>
    <t>R$ 100.000,00</t>
  </si>
  <si>
    <t>Prazo</t>
  </si>
  <si>
    <t>360 meses (30 anos)</t>
  </si>
  <si>
    <t>240 meses (20 anos)</t>
  </si>
  <si>
    <t>120 meses menos</t>
  </si>
  <si>
    <t>Primeira Parcela</t>
  </si>
  <si>
    <t>R$ 2.898,54</t>
  </si>
  <si>
    <t>R$ 1.580,00</t>
  </si>
  <si>
    <t>R$ 1.318,54 menos</t>
  </si>
  <si>
    <t>Última Parcela</t>
  </si>
  <si>
    <t>R$ 562,06</t>
  </si>
  <si>
    <t>R$ 1.154,00</t>
  </si>
  <si>
    <t>Total Pago</t>
  </si>
  <si>
    <t>R$ 827.908,50</t>
  </si>
  <si>
    <t>R$ 517.239,85</t>
  </si>
  <si>
    <t>R$ 310.668,65 menos</t>
  </si>
  <si>
    <t>Custo de Operação</t>
  </si>
  <si>
    <t>R$ 527.908,50</t>
  </si>
  <si>
    <t>R$ 217.239,85</t>
  </si>
  <si>
    <t>% Juros/Taxas</t>
  </si>
  <si>
    <t>51,08%</t>
  </si>
  <si>
    <t>42,00%</t>
  </si>
  <si>
    <t>9,08% menos</t>
  </si>
  <si>
    <t>% Representa Imóvel</t>
  </si>
  <si>
    <t>48,92%</t>
  </si>
  <si>
    <t>58,00%</t>
  </si>
  <si>
    <t>9,08% mais</t>
  </si>
  <si>
    <t>ANÁLISE GRÁFICA</t>
  </si>
  <si>
    <t>CONCLUSÃO DA SIMULAÇÃO</t>
  </si>
  <si>
    <t>📊 RESULTADO DA ANÁLISE
Com base nos dados apresentados, o CONSÓRCIO TRADICIONAL é a opção mais vantajosa para esta simulação.
💰 ECONOMIA TOTAL: R$ 310.668,65 (economizando 37,5% em relação ao financiamento)
✅ VANTAGENS DO CONSÓRCIO:
• Custo total significativamente menor (R$ 517.239,85 vs R$ 827.908,50)
• Menor percentual de taxas sobre o total pago (42% vs 51%)
• Prazo mais curto (20 anos vs 30 anos)
• Parcelas iniciais mais acessíveis (R$ 1.580,00 vs R$ 2.898,54)
⚠️ CONSIDERAÇÕES IMPORTANTES:
• O consórcio depende de contemplação (sorteio ou lance)
• O financiamento oferece disponibilidade imediata do imóvel
• Esta simulação considera apenas os custos financeiros, sem seguros adicionais</t>
  </si>
  <si>
    <t>Simulador desenvolvido para fins comparativos. Os valores podem variar conforme condições de mercado e instituições financeiras.</t>
  </si>
  <si>
    <t>SIMULADOR CONSÓRCIO x FINANCIAMENTO</t>
  </si>
  <si>
    <t>Preencha os campos destacados para gerar a simulação automaticamente</t>
  </si>
  <si>
    <t>1. Preencha os campos amarelos  |  2. Confira o resumo  |  3. Compare as opções</t>
  </si>
  <si>
    <t>DADOS GERAIS DA SIMULAÇÃO</t>
  </si>
  <si>
    <t>💡 Dica</t>
  </si>
  <si>
    <t>Altere apenas os campos amarelos.</t>
  </si>
  <si>
    <t>Percentual de Entrada / Lance</t>
  </si>
  <si>
    <t>Os resultados serão recalculados.</t>
  </si>
  <si>
    <t>DADOS DO FINANCIAMENTO</t>
  </si>
  <si>
    <t>DADOS DO CONSÓRCIO</t>
  </si>
  <si>
    <t>Valor da Entrada / Lance</t>
  </si>
  <si>
    <t>Prazo do Financiamento</t>
  </si>
  <si>
    <t>Prazo do Consórcio</t>
  </si>
  <si>
    <t>Atualização Monetária - TR (% ao ano)</t>
  </si>
  <si>
    <t>Atualização Monetária - INCC (% ao ano)</t>
  </si>
  <si>
    <t>Taxa de Financiamento - CET (% ao ano)</t>
  </si>
  <si>
    <t>Taxa de ADM  + INCC Total (% ao mês)</t>
  </si>
  <si>
    <t>Taxa TOTAL Financiamento (% ao ano)</t>
  </si>
  <si>
    <t>Taxa Total Consórcio (% ao ano)</t>
  </si>
  <si>
    <t>Campos em amarelo = preenchimento do cliente  |  Demais campos = cálculo automático</t>
  </si>
  <si>
    <t>RESUMO DO RESULTADO</t>
  </si>
  <si>
    <t>Melhor Opção:</t>
  </si>
  <si>
    <t>Economia Estimada:</t>
  </si>
  <si>
    <t>Economia %:</t>
  </si>
  <si>
    <t>Total Financiamento:</t>
  </si>
  <si>
    <t>Total Consórcio:</t>
  </si>
  <si>
    <t>COMPARATIVO RÁPIDO</t>
  </si>
  <si>
    <t>Indicador</t>
  </si>
  <si>
    <t>Financiamento SAC</t>
  </si>
  <si>
    <t>Consórcio</t>
  </si>
  <si>
    <t>Diferença</t>
  </si>
  <si>
    <t>Consórcio reduz 120 meses</t>
  </si>
  <si>
    <t>Consórcio economiza R$ 2.657,18</t>
  </si>
  <si>
    <t>Consórcio maior em R$ 3.026,93</t>
  </si>
  <si>
    <t>Consórcio economiza R$ 435.424,87</t>
  </si>
  <si>
    <t>Custo da Operação</t>
  </si>
  <si>
    <t>Resultado calculado automaticamente com base nos dados preenchidos. Para análise detalhada, consulte a aba Investimentos.</t>
  </si>
  <si>
    <t>RESULTADO DA ANÁLISE</t>
  </si>
  <si>
    <t>MELHOR OPÇÃO</t>
  </si>
  <si>
    <t>ECONOMIA ESTIMADA</t>
  </si>
  <si>
    <t>ECONOMIA PERCENTUAL</t>
  </si>
  <si>
    <t>VALOR DO IMÓVEL</t>
  </si>
  <si>
    <t>ENTRADA / LANCE</t>
  </si>
  <si>
    <t>TOTAL FINANCIAMENTO</t>
  </si>
  <si>
    <t>TOTAL CONSÓRCIO</t>
  </si>
  <si>
    <t>CUSTO OP. FINANCIAMENTO</t>
  </si>
  <si>
    <t>CUSTO OP. CONSÓRCIO</t>
  </si>
  <si>
    <t>% JUROS FINANCIAMENTO</t>
  </si>
  <si>
    <t>% TAXAS CONSÓRCIO</t>
  </si>
  <si>
    <t>% Juros / Taxas</t>
  </si>
  <si>
    <t>% Representa o Imóvel</t>
  </si>
  <si>
    <t>Rótulos</t>
  </si>
  <si>
    <t>Consórcio Tradicional</t>
  </si>
  <si>
    <t>de economia total</t>
  </si>
  <si>
    <t>de redução de custo</t>
  </si>
  <si>
    <t>ANÁLISE COMPARATIVA:</t>
  </si>
  <si>
    <t>Importante: O consórcio depende de contemplação (sorteio ou lance). O financiamento oferece disponibilidade imediata do imóvel.</t>
  </si>
  <si>
    <t>SIMULADOR: FINANCIAMENTO IMOBILIÁRIO</t>
  </si>
  <si>
    <t xml:space="preserve">ESSE SIMULADOR REPRESENTA UM CALCULO DE FINANCIAMENTO E CONSÓRCIO PARA APENAS UMA SABE NUMERICA COMPARATIVA LEVANDO EM CONSIDERÇÃO A TAXA DE JUROS NO FINANCIAMENTO NÃO LEVANDO EM CONSIDERAÇÃO PERCENTUAIS DE SEGUROS EM AMBAS ALTERNATIVAS  </t>
  </si>
  <si>
    <t>Informações Básicas</t>
  </si>
  <si>
    <t>Resultados</t>
  </si>
  <si>
    <t>Método de Financiamento:</t>
  </si>
  <si>
    <t>SAC</t>
  </si>
  <si>
    <t>Primeira Prestação:</t>
  </si>
  <si>
    <t>Última Prestação:</t>
  </si>
  <si>
    <t>Valor do Imóvel:</t>
  </si>
  <si>
    <t>Entrada + Taxas:</t>
  </si>
  <si>
    <t>Percentual de Entrada:</t>
  </si>
  <si>
    <t>Prestações Totais:</t>
  </si>
  <si>
    <t>Valor de Entrada:</t>
  </si>
  <si>
    <t>Juros Total:</t>
  </si>
  <si>
    <t>Saldo Devedor:</t>
  </si>
  <si>
    <t>Custo Total:</t>
  </si>
  <si>
    <t>Prazo do Financiamento:</t>
  </si>
  <si>
    <t>Custo de Operação:</t>
  </si>
  <si>
    <t>Taxa de Financiamento - CET (% ao ano):</t>
  </si>
  <si>
    <t>Quantos % pagos são referentes a Juros:</t>
  </si>
  <si>
    <t>Taxa de Financiamento - CET (% ao mês):</t>
  </si>
  <si>
    <t>Quantos % pagos são referentes ao Imóvel:</t>
  </si>
  <si>
    <t>Taxa de Vistoria/Avaliação:</t>
  </si>
  <si>
    <t>Mês</t>
  </si>
  <si>
    <t>Prestação</t>
  </si>
  <si>
    <t>Amortização</t>
  </si>
  <si>
    <t>Juros</t>
  </si>
  <si>
    <t>Saldo Devedor</t>
  </si>
  <si>
    <t>SIMULADOR: CONSÓRCIO</t>
  </si>
  <si>
    <t>Os fluxos apresentados nesse simulador podem apresentar diferenças em relação ao fluxo final ofertado ao cliente, devido a mudanças de taxas no momento da contratação, assim como atualizações monetárias que sejam efetivadas ao longo do mês que não reflitam períodos comerciais fechados. Além disso, tentamos contemplar todas as taxas envolvidas nos fluxos, mas mesmo assim podem haver diferenças de acordo com as propostas.</t>
  </si>
  <si>
    <t>Fluxo de Parcelas</t>
  </si>
  <si>
    <t>Tipo de Consórcio:</t>
  </si>
  <si>
    <t>Tradicional</t>
  </si>
  <si>
    <t>DE</t>
  </si>
  <si>
    <t>ATÉ</t>
  </si>
  <si>
    <t>VALOR</t>
  </si>
  <si>
    <t>Imóvel:</t>
  </si>
  <si>
    <t>Valor da Carta:</t>
  </si>
  <si>
    <t>Taxa de Contemplação:</t>
  </si>
  <si>
    <t>Percentual de Contemplação:</t>
  </si>
  <si>
    <t>Taxa de Adesão:</t>
  </si>
  <si>
    <t>Taxa de Contemplação/Entrada:</t>
  </si>
  <si>
    <t>Diferença:</t>
  </si>
  <si>
    <t>Atualização Monetária - INCC (% ao ano):</t>
  </si>
  <si>
    <t>Quantos % pagos são referentes a Taxas:</t>
  </si>
  <si>
    <t>Atualização Monetária - INCC (% ao mês):</t>
  </si>
  <si>
    <t>Taxa de Adesão/Transferência:</t>
  </si>
  <si>
    <t>Prestação Inicial</t>
  </si>
  <si>
    <t>Juros Mensais</t>
  </si>
  <si>
    <t>Prestação Final</t>
  </si>
  <si>
    <t>TAXA ADM PERIODO 240 MESES</t>
  </si>
  <si>
    <t xml:space="preserve">Taxa de Adm 12 meses </t>
  </si>
  <si>
    <t xml:space="preserve">Fundo de Reserva </t>
  </si>
  <si>
    <t xml:space="preserve">ALIENAÇÃO </t>
  </si>
  <si>
    <t xml:space="preserve">IMÓVEL </t>
  </si>
  <si>
    <t>Cotas</t>
  </si>
  <si>
    <t>Valor Médio Carta</t>
  </si>
  <si>
    <t>Crédito Bruto</t>
  </si>
  <si>
    <t>Crédito + Taxa</t>
  </si>
  <si>
    <t>Taxa a.a.</t>
  </si>
  <si>
    <t>Prazo (meses)</t>
  </si>
  <si>
    <t>Parcela 50% primeiras 12</t>
  </si>
  <si>
    <t xml:space="preserve">Parcela 50% após as 12 </t>
  </si>
  <si>
    <t>CREDITO BRUTO</t>
  </si>
  <si>
    <t>Lance em Dinheiro (R$)</t>
  </si>
  <si>
    <t>Lance Embutido (Propria Carta)</t>
  </si>
  <si>
    <t>Lance total</t>
  </si>
  <si>
    <t>Saldo Devedor Atualizado</t>
  </si>
  <si>
    <t xml:space="preserve">Meses transcorrido parcela </t>
  </si>
  <si>
    <t>Meses a transcorrer</t>
  </si>
  <si>
    <t>DINHEIRO NOVO</t>
  </si>
  <si>
    <t>PARCELAS PÓS</t>
  </si>
  <si>
    <t>CUSTO OPERAÇÃO  ATUALIZADO</t>
  </si>
  <si>
    <t xml:space="preserve">Custo mensal Embracon </t>
  </si>
  <si>
    <t>Custo mensal total</t>
  </si>
  <si>
    <t>Custo anual Total</t>
  </si>
  <si>
    <t>CDI atual</t>
  </si>
  <si>
    <t>Ganho Equivalente a CDI +</t>
  </si>
  <si>
    <t>DIFERENCIAIS PRODUTO</t>
  </si>
  <si>
    <t>1) LINHA CRÉDITO  SEM ENDIVIDAMENTO BANCARIO SIS BACEN</t>
  </si>
  <si>
    <t xml:space="preserve">2) SEM IOF </t>
  </si>
  <si>
    <t>3) SEM JUROS</t>
  </si>
  <si>
    <t>4) COMPRAR</t>
  </si>
  <si>
    <t>5) CONSTRUIR</t>
  </si>
  <si>
    <t>6) REFORMAR</t>
  </si>
  <si>
    <t>7) QUITAR FINANCIAMENTO</t>
  </si>
  <si>
    <t>8) TRADE CARTA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</si>
</sst>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R$&quot;\ #,##0.00;\-&quot;R$&quot;\ #,##0.00"/>
    <numFmt numFmtId="8" formatCode="&quot;R$&quot;\ #,##0.00;[Red]\-&quot;R$&quot;\ #,##0.00"/>
    <numFmt numFmtId="41" formatCode="_-* #,##0_-;\-* #,##0_-;_-* &quot;-&quot;_-;_-@_-"/>
    <numFmt numFmtId="44" formatCode="_-&quot;R$&quot;\ * #,##0.00_-;\-&quot;R$&quot;\ * #,##0.00_-;_-&quot;R$&quot;\ * &quot;-&quot;??_-;_-@_-"/>
    <numFmt numFmtId="43" formatCode="_-* #,##0.00_-;\-* #,##0.00_-;_-* &quot;-&quot;??_-;_-@_-"/>
    <numFmt numFmtId="164" formatCode="&quot;R$&quot;\ #,##0.00"/>
    <numFmt numFmtId="165" formatCode="General\ &quot;meses&quot;"/>
    <numFmt numFmtId="166" formatCode="0.00%\ &quot;ao ano&quot;"/>
    <numFmt numFmtId="167" formatCode="0.0000%\ &quot;ao mês&quot;"/>
    <numFmt numFmtId="168" formatCode="&quot;R$&quot;\ #,##0.0000"/>
    <numFmt numFmtId="169" formatCode="\R&quot;R$&quot;\ #,##0.00"/>
    <numFmt numFmtId="170" formatCode="\R&quot;R$&quot;\ #.##000"/>
    <numFmt numFmtId="171" formatCode="#,000%"/>
    <numFmt numFmtId="172" formatCode="_-[$R$-416]\ * #,##0.00_-;\-[$R$-416]\ * #,##0.00_-;_-[$R$-416]\ * &quot;-&quot;??_-;_-@_-"/>
    <numFmt numFmtId="173" formatCode="[$R$-416]\ #,##0.00"/>
    <numFmt numFmtId="174" formatCode="&quot;R$ &quot;#,##0.00"/>
    <numFmt numFmtId="175" formatCode="_-* #,##0.00_-;\-* #,##0.00_-;_-* &quot;-&quot;_-;_-@_-"/>
    <numFmt numFmtId="176" formatCode="_-* #,##0.0_-;\-* #,##0.0_-;_-* &quot;-&quot;?_-;_-@_-"/>
    <numFmt numFmtId="177" formatCode="_-* #,##0.0_-;\-* #,##0.0_-;_-* &quot;-&quot;_-;_-@_-"/>
    <numFmt numFmtId="178" formatCode="0.0%"/>
    <numFmt numFmtId="179" formatCode="#,##0&quot; meses&quot;"/>
  </numFmts>
  <fonts count="102"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b/>
      <sz val="36"/>
      <color theme="3"/>
      <name val="Calibri"/>
      <family val="2"/>
    </font>
    <font>
      <sz val="12"/>
      <color theme="1"/>
      <name val="Calibri"/>
      <family val="2"/>
    </font>
    <font>
      <b/>
      <sz val="14"/>
      <color theme="1"/>
      <name val="Calibri"/>
      <family val="2"/>
    </font>
    <font>
      <b/>
      <sz val="14"/>
      <name val="Calibri"/>
      <family val="2"/>
    </font>
    <font>
      <sz val="10"/>
      <color theme="1"/>
      <name val="Calibri"/>
      <family val="2"/>
    </font>
    <font>
      <b/>
      <sz val="12"/>
      <color theme="1"/>
      <name val="Calibri"/>
      <family val="2"/>
    </font>
    <font>
      <b/>
      <sz val="12"/>
      <name val="Calibri"/>
      <family val="2"/>
    </font>
    <font>
      <b/>
      <sz val="10"/>
      <color theme="1"/>
      <name val="Calibri"/>
      <family val="2"/>
    </font>
    <font>
      <i/>
      <sz val="16"/>
      <color theme="1"/>
      <name val="Calibri"/>
      <family val="2"/>
    </font>
    <font>
      <b/>
      <sz val="26"/>
      <color rgb="FF1A365D"/>
      <name val="Calibri"/>
      <family val="2"/>
      <scheme val="minor"/>
    </font>
    <font>
      <i/>
      <sz val="13"/>
      <color rgb="FF64748B"/>
      <name val="Calibri"/>
      <family val="2"/>
      <scheme val="minor"/>
    </font>
    <font>
      <b/>
      <sz val="14"/>
      <color rgb="FF1A365D"/>
      <name val="Calibri"/>
      <family val="2"/>
      <scheme val="minor"/>
    </font>
    <font>
      <b/>
      <sz val="12"/>
      <color rgb="FF1A365D"/>
      <name val="Calibri"/>
      <family val="2"/>
      <scheme val="minor"/>
    </font>
    <font>
      <b/>
      <sz val="12"/>
      <color rgb="FF991B1B"/>
      <name val="Calibri"/>
      <family val="2"/>
      <scheme val="minor"/>
    </font>
    <font>
      <b/>
      <sz val="12"/>
      <color rgb="FF166534"/>
      <name val="Calibri"/>
      <family val="2"/>
      <scheme val="minor"/>
    </font>
    <font>
      <b/>
      <sz val="12"/>
      <color rgb="FFFFFFFF"/>
      <name val="Calibri"/>
      <family val="2"/>
      <scheme val="minor"/>
    </font>
    <font>
      <b/>
      <sz val="11"/>
      <color rgb="FFFFFFFF"/>
      <name val="Calibri"/>
      <family val="2"/>
      <scheme val="minor"/>
    </font>
    <font>
      <b/>
      <sz val="11"/>
      <color rgb="FF1A365D"/>
      <name val="Calibri"/>
      <family val="2"/>
      <scheme val="minor"/>
    </font>
    <font>
      <sz val="11"/>
      <color rgb="FF1E40AF"/>
      <name val="Calibri"/>
      <family val="2"/>
      <scheme val="minor"/>
    </font>
    <font>
      <sz val="11"/>
      <color rgb="FF166534"/>
      <name val="Calibri"/>
      <family val="2"/>
      <scheme val="minor"/>
    </font>
    <font>
      <b/>
      <sz val="11"/>
      <color rgb="FF854D0E"/>
      <name val="Calibri"/>
      <family val="2"/>
      <scheme val="minor"/>
    </font>
    <font>
      <b/>
      <sz val="11"/>
      <color rgb="FF1E40AF"/>
      <name val="Calibri"/>
      <family val="2"/>
      <scheme val="minor"/>
    </font>
    <font>
      <b/>
      <sz val="11"/>
      <color rgb="FF166534"/>
      <name val="Calibri"/>
      <family val="2"/>
      <scheme val="minor"/>
    </font>
    <font>
      <i/>
      <sz val="9"/>
      <color rgb="FF94A3B8"/>
      <name val="Calibri"/>
      <family val="2"/>
      <scheme val="minor"/>
    </font>
    <font>
      <b/>
      <sz val="14"/>
      <color rgb="FF1B365D"/>
      <name val="Calibri"/>
      <family val="2"/>
    </font>
    <font>
      <b/>
      <sz val="12"/>
      <color rgb="FFFFFFFF"/>
      <name val="Calibri"/>
      <family val="2"/>
    </font>
    <font>
      <b/>
      <sz val="16"/>
      <color rgb="FF1B365D"/>
      <name val="Calibri"/>
      <family val="2"/>
    </font>
    <font>
      <b/>
      <sz val="10"/>
      <color rgb="FFFFFFFF"/>
      <name val="Calibri"/>
      <family val="2"/>
    </font>
    <font>
      <b/>
      <sz val="14"/>
      <color rgb="FFFFFFFF"/>
      <name val="Calibri"/>
      <family val="2"/>
    </font>
    <font>
      <b/>
      <sz val="26"/>
      <color rgb="FFFFFFFF"/>
      <name val="Calibri"/>
      <family val="2"/>
    </font>
    <font>
      <sz val="12"/>
      <color rgb="FFB8C5D6"/>
      <name val="Calibri"/>
      <family val="2"/>
    </font>
    <font>
      <b/>
      <sz val="10"/>
      <color rgb="FF2E7D32"/>
      <name val="Calibri"/>
      <family val="2"/>
    </font>
    <font>
      <b/>
      <sz val="18"/>
      <color rgb="FFFFFFFF"/>
      <name val="Calibri"/>
      <family val="2"/>
    </font>
    <font>
      <b/>
      <sz val="13"/>
      <color rgb="FF1B365D"/>
      <name val="Calibri"/>
      <family val="2"/>
    </font>
    <font>
      <b/>
      <sz val="9"/>
      <color rgb="FF1B365D"/>
      <name val="Calibri"/>
      <family val="2"/>
    </font>
    <font>
      <b/>
      <sz val="9"/>
      <color rgb="FF5A6C7D"/>
      <name val="Calibri"/>
      <family val="2"/>
    </font>
    <font>
      <b/>
      <sz val="9"/>
      <color rgb="FFC62828"/>
      <name val="Calibri"/>
      <family val="2"/>
    </font>
    <font>
      <b/>
      <sz val="9"/>
      <color rgb="FF2E7D32"/>
      <name val="Calibri"/>
      <family val="2"/>
    </font>
    <font>
      <b/>
      <sz val="16"/>
      <color rgb="FFC62828"/>
      <name val="Calibri"/>
      <family val="2"/>
    </font>
    <font>
      <b/>
      <sz val="16"/>
      <color rgb="FF2E7D32"/>
      <name val="Calibri"/>
      <family val="2"/>
    </font>
    <font>
      <sz val="10"/>
      <color rgb="FFFFFFFF"/>
      <name val="Calibri"/>
      <family val="2"/>
    </font>
    <font>
      <i/>
      <sz val="9"/>
      <color rgb="FF8A9BAD"/>
      <name val="Calibri"/>
      <family val="2"/>
    </font>
    <font>
      <b/>
      <sz val="9"/>
      <color rgb="FF1B365D"/>
      <name val="Calibri"/>
      <family val="2"/>
      <scheme val="minor"/>
    </font>
    <font>
      <b/>
      <sz val="14"/>
      <color rgb="FF2E7D32"/>
      <name val="Calibri"/>
      <family val="2"/>
      <scheme val="minor"/>
    </font>
    <font>
      <b/>
      <sz val="16"/>
      <color rgb="FF2E7D32"/>
      <name val="Calibri"/>
      <family val="2"/>
      <scheme val="minor"/>
    </font>
    <font>
      <i/>
      <sz val="10"/>
      <color rgb="FF666666"/>
      <name val="Calibri"/>
      <family val="2"/>
      <scheme val="minor"/>
    </font>
    <font>
      <b/>
      <sz val="18"/>
      <color rgb="FF2E7D32"/>
      <name val="Calibri"/>
      <family val="2"/>
      <scheme val="minor"/>
    </font>
    <font>
      <b/>
      <sz val="10"/>
      <color rgb="FF1B365D"/>
      <name val="Calibri"/>
      <family val="2"/>
      <scheme val="minor"/>
    </font>
    <font>
      <sz val="10"/>
      <color rgb="FF333333"/>
      <name val="Calibri"/>
      <family val="2"/>
      <scheme val="minor"/>
    </font>
    <font>
      <i/>
      <sz val="9"/>
      <color rgb="FF888888"/>
      <name val="Calibri"/>
      <family val="2"/>
      <scheme val="minor"/>
    </font>
    <font>
      <b/>
      <sz val="10"/>
      <color rgb="FF333333"/>
      <name val="Calibri"/>
      <family val="2"/>
    </font>
    <font>
      <sz val="10"/>
      <color rgb="FF333333"/>
      <name val="Calibri"/>
      <family val="2"/>
    </font>
    <font>
      <b/>
      <sz val="10"/>
      <color rgb="FFC62828"/>
      <name val="Calibri"/>
      <family val="2"/>
    </font>
    <font>
      <i/>
      <sz val="8"/>
      <color rgb="FF999999"/>
      <name val="Calibri"/>
      <family val="2"/>
    </font>
    <font>
      <b/>
      <sz val="22"/>
      <color rgb="FFFFFFFF"/>
      <name val="Calibri"/>
      <family val="2"/>
    </font>
    <font>
      <sz val="11"/>
      <color rgb="FFCCCCCC"/>
      <name val="Calibri"/>
      <family val="2"/>
    </font>
    <font>
      <b/>
      <sz val="11"/>
      <color rgb="FFFFFFFF"/>
      <name val="Segoe UI"/>
    </font>
    <font>
      <b/>
      <sz val="10"/>
      <color rgb="FFFFFFFF"/>
      <name val="Segoe UI"/>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rgb="FFC00000"/>
      <name val="Arial"/>
      <family val="2"/>
    </font>
    <font>
      <sz val="10"/>
      <name val="Arial"/>
      <family val="2"/>
    </font>
    <font>
      <b/>
      <sz val="10"/>
      <name val="Arial"/>
      <family val="2"/>
    </font>
    <font>
      <b/>
      <sz val="10"/>
      <color rgb="FFC00000"/>
      <name val="Arial"/>
      <family val="2"/>
    </font>
    <font>
      <sz val="10"/>
      <color rgb="FF000000"/>
      <name val="Arial"/>
      <family val="2"/>
    </font>
    <font>
      <b/>
      <sz val="13"/>
      <color rgb="FFFFFFFF"/>
      <name val="Segoe UI"/>
    </font>
    <font>
      <sz val="11"/>
      <color rgb="FF000000"/>
      <name val="Segoe UI"/>
    </font>
    <font>
      <sz val="11"/>
      <color rgb="FF000000"/>
      <name val="Calibri"/>
      <family val="2"/>
      <scheme val="minor"/>
    </font>
    <font>
      <b/>
      <sz val="14"/>
      <color rgb="FFFFFFFF"/>
      <name val="Segoe UI"/>
    </font>
    <font>
      <i/>
      <sz val="12"/>
      <color rgb="FFFFFFFF"/>
      <name val="Segoe UI"/>
    </font>
    <font>
      <b/>
      <sz val="12"/>
      <color rgb="FFFFFFFF"/>
      <name val="Segoe UI"/>
    </font>
    <font>
      <b/>
      <sz val="11"/>
      <color rgb="FF1B4F72"/>
      <name val="Segoe UI"/>
    </font>
    <font>
      <b/>
      <sz val="10"/>
      <color rgb="FF1B4F72"/>
      <name val="Segoe UI"/>
    </font>
    <font>
      <b/>
      <sz val="10"/>
      <color rgb="FF1E8449"/>
      <name val="Segoe UI"/>
    </font>
    <font>
      <b/>
      <sz val="12"/>
      <color rgb="FF1E8449"/>
      <name val="Segoe UI"/>
    </font>
    <font>
      <sz val="10"/>
      <color rgb="FF2C3E50"/>
      <name val="Segoe UI"/>
    </font>
    <font>
      <b/>
      <sz val="10"/>
      <color rgb="FF2C3E50"/>
      <name val="Segoe UI"/>
    </font>
    <font>
      <b/>
      <sz val="10"/>
      <color rgb="FFE65100"/>
      <name val="Segoe UI"/>
    </font>
    <font>
      <i/>
      <sz val="11"/>
      <color rgb="FF5D6D7E"/>
      <name val="Segoe UI"/>
    </font>
    <font>
      <b/>
      <sz val="24"/>
      <color rgb="FFFFFFFF"/>
      <name val="Segoe UI"/>
    </font>
    <font>
      <sz val="10"/>
      <color rgb="FF495057"/>
      <name val="Segoe UI"/>
    </font>
    <font>
      <b/>
      <sz val="10"/>
      <color rgb="FF495057"/>
      <name val="Segoe UI"/>
    </font>
    <font>
      <i/>
      <sz val="9"/>
      <color rgb="FF6C757D"/>
      <name val="Segoe UI"/>
    </font>
    <font>
      <b/>
      <sz val="11"/>
      <color rgb="FF1B5E20"/>
      <name val="Segoe UI"/>
    </font>
    <font>
      <b/>
      <sz val="10"/>
      <color rgb="FF33691E"/>
      <name val="Segoe UI"/>
    </font>
    <font>
      <b/>
      <sz val="10"/>
      <color rgb="FF1565C0"/>
      <name val="Segoe UI"/>
    </font>
    <font>
      <b/>
      <sz val="11"/>
      <color rgb="FF0D47A1"/>
      <name val="Segoe UI"/>
    </font>
    <font>
      <b/>
      <sz val="10"/>
      <color rgb="FF2E7D32"/>
      <name val="Segoe UI"/>
    </font>
    <font>
      <i/>
      <sz val="11"/>
      <color rgb="FF495057"/>
      <name val="Segoe UI"/>
    </font>
    <font>
      <b/>
      <sz val="10"/>
      <color rgb="FFE67E22"/>
      <name val="Segoe UI"/>
    </font>
    <font>
      <i/>
      <sz val="9"/>
      <color rgb="FF7F8C8D"/>
      <name val="Calibri"/>
      <family val="2"/>
      <scheme val="minor"/>
    </font>
    <font>
      <b/>
      <sz val="10"/>
      <color rgb="FF1B4F72"/>
      <name val="Calibri"/>
      <family val="2"/>
      <scheme val="minor"/>
    </font>
    <font>
      <sz val="9"/>
      <color rgb="FF566573"/>
      <name val="Segoe UI"/>
    </font>
    <font>
      <sz val="9"/>
      <color rgb="FF566573"/>
      <name val="Calibri"/>
      <family val="2"/>
      <scheme val="minor"/>
    </font>
    <font>
      <sz val="10"/>
      <color theme="0"/>
      <name val="Calibri (Corpo)"/>
    </font>
    <font>
      <sz val="12"/>
      <color theme="0"/>
      <name val="Calibri (Corpo)"/>
    </font>
  </fonts>
  <fills count="62">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lightGrid">
        <fgColor theme="0" tint="-4.9989318521683403E-2"/>
        <bgColor indexed="65"/>
      </patternFill>
    </fill>
    <fill>
      <patternFill patternType="solid">
        <fgColor theme="4" tint="0.79998168889431442"/>
        <bgColor indexed="64"/>
      </patternFill>
    </fill>
    <fill>
      <patternFill patternType="solid">
        <fgColor theme="4" tint="0.59999389629810485"/>
        <bgColor indexed="64"/>
      </patternFill>
    </fill>
    <fill>
      <patternFill patternType="lightGrid">
        <fgColor theme="0" tint="-4.9989318521683403E-2"/>
        <bgColor auto="1"/>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theme="0" tint="-4.9989318521683403E-2"/>
      </patternFill>
    </fill>
    <fill>
      <patternFill patternType="solid">
        <fgColor auto="1"/>
        <bgColor theme="0" tint="-4.9989318521683403E-2"/>
      </patternFill>
    </fill>
    <fill>
      <patternFill patternType="solid">
        <fgColor theme="8" tint="0.79998168889431442"/>
        <bgColor indexed="64"/>
      </patternFill>
    </fill>
    <fill>
      <patternFill patternType="solid">
        <fgColor theme="8" tint="0.79995117038483843"/>
        <bgColor theme="0" tint="-4.9989318521683403E-2"/>
      </patternFill>
    </fill>
    <fill>
      <patternFill patternType="solid">
        <fgColor rgb="FFFFFF00"/>
        <bgColor theme="0" tint="-4.9989318521683403E-2"/>
      </patternFill>
    </fill>
    <fill>
      <patternFill patternType="solid">
        <fgColor theme="0"/>
        <bgColor indexed="64"/>
      </patternFill>
    </fill>
    <fill>
      <patternFill patternType="solid">
        <fgColor rgb="FFF8FAFC"/>
        <bgColor indexed="64"/>
      </patternFill>
    </fill>
    <fill>
      <patternFill patternType="solid">
        <fgColor rgb="FF1A365D"/>
        <bgColor indexed="64"/>
      </patternFill>
    </fill>
    <fill>
      <patternFill patternType="solid">
        <fgColor rgb="FFE0F2FE"/>
        <bgColor indexed="64"/>
      </patternFill>
    </fill>
    <fill>
      <patternFill patternType="solid">
        <fgColor rgb="FFFEF2F2"/>
        <bgColor indexed="64"/>
      </patternFill>
    </fill>
    <fill>
      <patternFill patternType="solid">
        <fgColor rgb="FFDCFCE7"/>
        <bgColor indexed="64"/>
      </patternFill>
    </fill>
    <fill>
      <patternFill patternType="solid">
        <fgColor rgb="FF22C55E"/>
        <bgColor indexed="64"/>
      </patternFill>
    </fill>
    <fill>
      <patternFill patternType="solid">
        <fgColor rgb="FF3B82F6"/>
        <bgColor indexed="64"/>
      </patternFill>
    </fill>
    <fill>
      <patternFill patternType="solid">
        <fgColor rgb="FFEFF6FF"/>
        <bgColor indexed="64"/>
      </patternFill>
    </fill>
    <fill>
      <patternFill patternType="solid">
        <fgColor rgb="FFF0FDF4"/>
        <bgColor indexed="64"/>
      </patternFill>
    </fill>
    <fill>
      <patternFill patternType="solid">
        <fgColor rgb="FFFEFCE8"/>
        <bgColor indexed="64"/>
      </patternFill>
    </fill>
    <fill>
      <patternFill patternType="solid">
        <fgColor rgb="FF1B365D"/>
        <bgColor indexed="64"/>
      </patternFill>
    </fill>
    <fill>
      <patternFill patternType="solid">
        <fgColor rgb="FFF5F5F5"/>
        <bgColor indexed="64"/>
      </patternFill>
    </fill>
    <fill>
      <patternFill patternType="solid">
        <fgColor rgb="FFFFFFFF"/>
        <bgColor indexed="64"/>
      </patternFill>
    </fill>
    <fill>
      <patternFill patternType="solid">
        <fgColor rgb="FFE8F5E9"/>
        <bgColor indexed="64"/>
      </patternFill>
    </fill>
    <fill>
      <patternFill patternType="solid">
        <fgColor rgb="FF2E7D32"/>
        <bgColor indexed="64"/>
      </patternFill>
    </fill>
    <fill>
      <patternFill patternType="solid">
        <fgColor rgb="FFF8F9FA"/>
        <bgColor indexed="64"/>
      </patternFill>
    </fill>
    <fill>
      <patternFill patternType="solid">
        <fgColor rgb="FFE3F2FD"/>
        <bgColor indexed="64"/>
      </patternFill>
    </fill>
    <fill>
      <patternFill patternType="solid">
        <fgColor rgb="FFFFEBEE"/>
        <bgColor indexed="64"/>
      </patternFill>
    </fill>
    <fill>
      <patternFill patternType="solid">
        <fgColor rgb="FF2C4A6B"/>
        <bgColor indexed="64"/>
      </patternFill>
    </fill>
    <fill>
      <patternFill patternType="solid">
        <fgColor rgb="FFFFF8E1"/>
        <bgColor indexed="64"/>
      </patternFill>
    </fill>
    <fill>
      <patternFill patternType="solid">
        <fgColor rgb="FFFAFAFA"/>
        <bgColor indexed="64"/>
      </patternFill>
    </fill>
    <fill>
      <patternFill patternType="solid">
        <fgColor rgb="FF27AE60"/>
        <bgColor indexed="64"/>
      </patternFill>
    </fill>
    <fill>
      <patternFill patternType="solid">
        <fgColor rgb="FFCC0000"/>
        <bgColor indexed="64"/>
      </patternFill>
    </fill>
    <fill>
      <patternFill patternType="solid">
        <fgColor theme="1"/>
        <bgColor indexed="64"/>
      </patternFill>
    </fill>
    <fill>
      <patternFill patternType="solid">
        <fgColor theme="9" tint="0.79998168889431442"/>
        <bgColor indexed="64"/>
      </patternFill>
    </fill>
    <fill>
      <patternFill patternType="solid">
        <fgColor rgb="FFC0FFC2"/>
        <bgColor indexed="64"/>
      </patternFill>
    </fill>
    <fill>
      <patternFill patternType="solid">
        <fgColor rgb="FFBBFFD4"/>
        <bgColor indexed="64"/>
      </patternFill>
    </fill>
    <fill>
      <patternFill patternType="solid">
        <fgColor theme="2" tint="-9.9978637043366805E-2"/>
        <bgColor indexed="64"/>
      </patternFill>
    </fill>
    <fill>
      <patternFill patternType="solid">
        <fgColor rgb="FFC0000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FFFF"/>
        <bgColor rgb="FF000000"/>
      </patternFill>
    </fill>
    <fill>
      <patternFill patternType="solid">
        <fgColor rgb="FF00B050"/>
        <bgColor indexed="64"/>
      </patternFill>
    </fill>
    <fill>
      <patternFill patternType="solid">
        <fgColor rgb="FF1B4F72"/>
        <bgColor indexed="64"/>
      </patternFill>
    </fill>
    <fill>
      <patternFill patternType="solid">
        <fgColor rgb="FF2E86AB"/>
        <bgColor indexed="64"/>
      </patternFill>
    </fill>
    <fill>
      <patternFill patternType="solid">
        <fgColor rgb="FFEBF5FB"/>
        <bgColor indexed="64"/>
      </patternFill>
    </fill>
    <fill>
      <patternFill patternType="solid">
        <fgColor rgb="FFE8F8F5"/>
        <bgColor indexed="64"/>
      </patternFill>
    </fill>
    <fill>
      <patternFill patternType="solid">
        <fgColor rgb="FFF8F9F9"/>
        <bgColor indexed="64"/>
      </patternFill>
    </fill>
    <fill>
      <patternFill patternType="solid">
        <fgColor rgb="FFFFF9E6"/>
        <bgColor indexed="64"/>
      </patternFill>
    </fill>
    <fill>
      <patternFill patternType="solid">
        <fgColor rgb="FFF4F6F7"/>
        <bgColor indexed="64"/>
      </patternFill>
    </fill>
    <fill>
      <patternFill patternType="solid">
        <fgColor rgb="FFF1F8E9"/>
        <bgColor indexed="64"/>
      </patternFill>
    </fill>
    <fill>
      <patternFill patternType="solid">
        <fgColor rgb="FFECEFF1"/>
        <bgColor indexed="64"/>
      </patternFill>
    </fill>
    <fill>
      <patternFill patternType="solid">
        <fgColor rgb="FFD4A84B"/>
        <bgColor indexed="64"/>
      </patternFill>
    </fill>
    <fill>
      <patternFill patternType="solid">
        <fgColor rgb="FFE8F4FC"/>
        <bgColor indexed="64"/>
      </patternFill>
    </fill>
  </fills>
  <borders count="102">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right/>
      <top/>
      <bottom style="double">
        <color theme="0" tint="-0.499984740745262"/>
      </bottom>
      <diagonal/>
    </border>
    <border>
      <left/>
      <right style="hair">
        <color theme="0" tint="-0.499984740745262"/>
      </right>
      <top/>
      <bottom/>
      <diagonal/>
    </border>
    <border>
      <left style="thin">
        <color rgb="FFE2E8F0"/>
      </left>
      <right/>
      <top style="thick">
        <color rgb="FF0284C7"/>
      </top>
      <bottom style="thin">
        <color rgb="FFE2E8F0"/>
      </bottom>
      <diagonal/>
    </border>
    <border>
      <left style="thin">
        <color rgb="FFE2E8F0"/>
      </left>
      <right/>
      <top style="thick">
        <color rgb="FFEF4444"/>
      </top>
      <bottom style="thin">
        <color rgb="FFE2E8F0"/>
      </bottom>
      <diagonal/>
    </border>
    <border>
      <left style="thin">
        <color rgb="FFE2E8F0"/>
      </left>
      <right/>
      <top style="thick">
        <color rgb="FF22C55E"/>
      </top>
      <bottom style="thin">
        <color rgb="FFE2E8F0"/>
      </bottom>
      <diagonal/>
    </border>
    <border>
      <left style="thin">
        <color rgb="FFE2E8F0"/>
      </left>
      <right style="thin">
        <color rgb="FFE2E8F0"/>
      </right>
      <top style="thick">
        <color rgb="FF22C55E"/>
      </top>
      <bottom style="thin">
        <color rgb="FFE2E8F0"/>
      </bottom>
      <diagonal/>
    </border>
    <border>
      <left style="thin">
        <color rgb="FF16A34A"/>
      </left>
      <right/>
      <top style="thick">
        <color rgb="FF16A34A"/>
      </top>
      <bottom style="thin">
        <color rgb="FF16A34A"/>
      </bottom>
      <diagonal/>
    </border>
    <border>
      <left style="thin">
        <color rgb="FF0F172A"/>
      </left>
      <right style="thin">
        <color rgb="FF0F172A"/>
      </right>
      <top style="thick">
        <color rgb="FF0F172A"/>
      </top>
      <bottom style="thin">
        <color rgb="FF0F172A"/>
      </bottom>
      <diagonal/>
    </border>
    <border>
      <left style="thin">
        <color rgb="FFE2E8F0"/>
      </left>
      <right style="thin">
        <color rgb="FFE2E8F0"/>
      </right>
      <top style="thin">
        <color rgb="FFE2E8F0"/>
      </top>
      <bottom style="thin">
        <color rgb="FFE2E8F0"/>
      </bottom>
      <diagonal/>
    </border>
    <border>
      <left/>
      <right/>
      <top style="thick">
        <color rgb="FF22C55E"/>
      </top>
      <bottom/>
      <diagonal/>
    </border>
    <border>
      <left/>
      <right/>
      <top/>
      <bottom style="thin">
        <color rgb="FF22C55E"/>
      </bottom>
      <diagonal/>
    </border>
    <border>
      <left style="thin">
        <color rgb="FF22C55E"/>
      </left>
      <right/>
      <top style="thick">
        <color rgb="FF22C55E"/>
      </top>
      <bottom/>
      <diagonal/>
    </border>
    <border>
      <left style="thin">
        <color rgb="FF22C55E"/>
      </left>
      <right/>
      <top/>
      <bottom/>
      <diagonal/>
    </border>
    <border>
      <left style="thin">
        <color rgb="FF22C55E"/>
      </left>
      <right/>
      <top/>
      <bottom style="thin">
        <color rgb="FF22C55E"/>
      </bottom>
      <diagonal/>
    </border>
    <border>
      <left/>
      <right style="thin">
        <color rgb="FF22C55E"/>
      </right>
      <top style="thick">
        <color rgb="FF22C55E"/>
      </top>
      <bottom/>
      <diagonal/>
    </border>
    <border>
      <left/>
      <right style="thin">
        <color rgb="FF22C55E"/>
      </right>
      <top/>
      <bottom/>
      <diagonal/>
    </border>
    <border>
      <left/>
      <right style="thin">
        <color rgb="FF22C55E"/>
      </right>
      <top/>
      <bottom style="thin">
        <color rgb="FF22C55E"/>
      </bottom>
      <diagonal/>
    </border>
    <border>
      <left style="thin">
        <color rgb="FFE2E8F0"/>
      </left>
      <right style="thin">
        <color rgb="FFE2E8F0"/>
      </right>
      <top style="thin">
        <color rgb="FFE2E8F0"/>
      </top>
      <bottom/>
      <diagonal/>
    </border>
    <border>
      <left/>
      <right/>
      <top style="thin">
        <color rgb="FF2E7D32"/>
      </top>
      <bottom/>
      <diagonal/>
    </border>
    <border>
      <left/>
      <right/>
      <top/>
      <bottom style="thin">
        <color rgb="FF2E7D32"/>
      </bottom>
      <diagonal/>
    </border>
    <border>
      <left style="thin">
        <color rgb="FF2E7D32"/>
      </left>
      <right/>
      <top style="thin">
        <color rgb="FF2E7D32"/>
      </top>
      <bottom/>
      <diagonal/>
    </border>
    <border>
      <left style="thin">
        <color rgb="FF2E7D32"/>
      </left>
      <right/>
      <top/>
      <bottom/>
      <diagonal/>
    </border>
    <border>
      <left style="thin">
        <color rgb="FF2E7D32"/>
      </left>
      <right/>
      <top/>
      <bottom style="thin">
        <color rgb="FF2E7D32"/>
      </bottom>
      <diagonal/>
    </border>
    <border>
      <left/>
      <right style="thin">
        <color rgb="FF2E7D32"/>
      </right>
      <top style="thin">
        <color rgb="FF2E7D32"/>
      </top>
      <bottom/>
      <diagonal/>
    </border>
    <border>
      <left/>
      <right style="thin">
        <color rgb="FF2E7D32"/>
      </right>
      <top/>
      <bottom/>
      <diagonal/>
    </border>
    <border>
      <left/>
      <right style="thin">
        <color rgb="FF2E7D32"/>
      </right>
      <top/>
      <bottom style="thin">
        <color rgb="FF2E7D32"/>
      </bottom>
      <diagonal/>
    </border>
    <border>
      <left/>
      <right/>
      <top style="thin">
        <color rgb="FFDDDDDD"/>
      </top>
      <bottom/>
      <diagonal/>
    </border>
    <border>
      <left/>
      <right/>
      <top/>
      <bottom style="thin">
        <color rgb="FFDDDDDD"/>
      </bottom>
      <diagonal/>
    </border>
    <border>
      <left style="thin">
        <color rgb="FFDDDDDD"/>
      </left>
      <right/>
      <top style="thin">
        <color rgb="FFDDDDDD"/>
      </top>
      <bottom/>
      <diagonal/>
    </border>
    <border>
      <left style="thin">
        <color rgb="FFDDDDDD"/>
      </left>
      <right/>
      <top/>
      <bottom/>
      <diagonal/>
    </border>
    <border>
      <left style="thin">
        <color rgb="FFDDDDDD"/>
      </left>
      <right/>
      <top/>
      <bottom style="thin">
        <color rgb="FFDDDDDD"/>
      </bottom>
      <diagonal/>
    </border>
    <border>
      <left/>
      <right style="thin">
        <color rgb="FFDDDDDD"/>
      </right>
      <top style="thin">
        <color rgb="FFDDDDDD"/>
      </top>
      <bottom/>
      <diagonal/>
    </border>
    <border>
      <left/>
      <right style="thin">
        <color rgb="FFDDDDDD"/>
      </right>
      <top/>
      <bottom/>
      <diagonal/>
    </border>
    <border>
      <left/>
      <right style="thin">
        <color rgb="FFDDDDDD"/>
      </right>
      <top/>
      <bottom style="thin">
        <color rgb="FFDDDDDD"/>
      </bottom>
      <diagonal/>
    </border>
    <border>
      <left/>
      <right/>
      <top style="thin">
        <color rgb="FFE0E0E0"/>
      </top>
      <bottom/>
      <diagonal/>
    </border>
    <border>
      <left/>
      <right/>
      <top/>
      <bottom style="thin">
        <color rgb="FFE0E0E0"/>
      </bottom>
      <diagonal/>
    </border>
    <border>
      <left style="thin">
        <color rgb="FFE0E0E0"/>
      </left>
      <right/>
      <top style="thin">
        <color rgb="FFE0E0E0"/>
      </top>
      <bottom/>
      <diagonal/>
    </border>
    <border>
      <left style="thin">
        <color rgb="FFE0E0E0"/>
      </left>
      <right/>
      <top/>
      <bottom style="thin">
        <color rgb="FFE0E0E0"/>
      </bottom>
      <diagonal/>
    </border>
    <border>
      <left/>
      <right style="thin">
        <color rgb="FFE0E0E0"/>
      </right>
      <top style="thin">
        <color rgb="FFE0E0E0"/>
      </top>
      <bottom/>
      <diagonal/>
    </border>
    <border>
      <left/>
      <right style="thin">
        <color rgb="FFE0E0E0"/>
      </right>
      <top/>
      <bottom style="thin">
        <color rgb="FFE0E0E0"/>
      </bottom>
      <diagonal/>
    </border>
    <border>
      <left style="thin">
        <color rgb="FFCCCCCC"/>
      </left>
      <right style="thin">
        <color rgb="FFCCCCCC"/>
      </right>
      <top style="thin">
        <color rgb="FFCCCCCC"/>
      </top>
      <bottom/>
      <diagonal/>
    </border>
    <border>
      <left style="thin">
        <color rgb="FFCCCCCC"/>
      </left>
      <right/>
      <top style="thin">
        <color rgb="FFE8ECF0"/>
      </top>
      <bottom style="thin">
        <color rgb="FFE0E0E0"/>
      </bottom>
      <diagonal/>
    </border>
    <border>
      <left/>
      <right/>
      <top style="thin">
        <color rgb="FFE8ECF0"/>
      </top>
      <bottom style="thin">
        <color rgb="FFE0E0E0"/>
      </bottom>
      <diagonal/>
    </border>
    <border>
      <left/>
      <right style="thin">
        <color rgb="FFCCCCCC"/>
      </right>
      <top style="thin">
        <color rgb="FFE8ECF0"/>
      </top>
      <bottom style="thin">
        <color rgb="FFE0E0E0"/>
      </bottom>
      <diagonal/>
    </border>
    <border>
      <left style="thin">
        <color rgb="FFCCCCCC"/>
      </left>
      <right/>
      <top style="thin">
        <color rgb="FFE0E0E0"/>
      </top>
      <bottom style="thin">
        <color rgb="FFE0E0E0"/>
      </bottom>
      <diagonal/>
    </border>
    <border>
      <left/>
      <right/>
      <top style="thin">
        <color rgb="FFE0E0E0"/>
      </top>
      <bottom style="thin">
        <color rgb="FFE0E0E0"/>
      </bottom>
      <diagonal/>
    </border>
    <border>
      <left/>
      <right style="thin">
        <color rgb="FFCCCCCC"/>
      </right>
      <top style="thin">
        <color rgb="FFE0E0E0"/>
      </top>
      <bottom style="thin">
        <color rgb="FFE0E0E0"/>
      </bottom>
      <diagonal/>
    </border>
    <border>
      <left style="thin">
        <color rgb="FFCCCCCC"/>
      </left>
      <right/>
      <top style="thin">
        <color rgb="FFE0E0E0"/>
      </top>
      <bottom style="thin">
        <color rgb="FFCCCCCC"/>
      </bottom>
      <diagonal/>
    </border>
    <border>
      <left/>
      <right/>
      <top style="thin">
        <color rgb="FFE0E0E0"/>
      </top>
      <bottom style="thin">
        <color rgb="FFCCCCCC"/>
      </bottom>
      <diagonal/>
    </border>
    <border>
      <left/>
      <right style="thin">
        <color rgb="FFCCCCCC"/>
      </right>
      <top style="thin">
        <color rgb="FFE0E0E0"/>
      </top>
      <bottom style="thin">
        <color rgb="FFCCCCCC"/>
      </bottom>
      <diagonal/>
    </border>
    <border>
      <left style="thin">
        <color rgb="FFE0E0E0"/>
      </left>
      <right/>
      <top/>
      <bottom/>
      <diagonal/>
    </border>
    <border>
      <left/>
      <right style="thin">
        <color rgb="FFE0E0E0"/>
      </right>
      <top/>
      <bottom/>
      <diagonal/>
    </border>
    <border>
      <left/>
      <right/>
      <top style="medium">
        <color rgb="FF2E7D32"/>
      </top>
      <bottom/>
      <diagonal/>
    </border>
    <border>
      <left/>
      <right/>
      <top style="thin">
        <color rgb="FF228B22"/>
      </top>
      <bottom style="thin">
        <color rgb="FF2E7D32"/>
      </bottom>
      <diagonal/>
    </border>
    <border>
      <left style="thin">
        <color rgb="FF2E7D32"/>
      </left>
      <right/>
      <top style="medium">
        <color rgb="FF2E7D32"/>
      </top>
      <bottom/>
      <diagonal/>
    </border>
    <border>
      <left style="thin">
        <color rgb="FF2E7D32"/>
      </left>
      <right/>
      <top style="thin">
        <color rgb="FF228B22"/>
      </top>
      <bottom style="thin">
        <color rgb="FF2E7D32"/>
      </bottom>
      <diagonal/>
    </border>
    <border>
      <left/>
      <right style="thin">
        <color rgb="FF2E7D32"/>
      </right>
      <top style="medium">
        <color rgb="FF2E7D32"/>
      </top>
      <bottom/>
      <diagonal/>
    </border>
    <border>
      <left/>
      <right style="thin">
        <color rgb="FF2E7D32"/>
      </right>
      <top style="thin">
        <color rgb="FF228B22"/>
      </top>
      <bottom style="thin">
        <color rgb="FF2E7D32"/>
      </bottom>
      <diagonal/>
    </border>
    <border>
      <left style="medium">
        <color indexed="64"/>
      </left>
      <right style="medium">
        <color indexed="64"/>
      </right>
      <top style="medium">
        <color indexed="64"/>
      </top>
      <bottom style="medium">
        <color indexed="64"/>
      </bottom>
      <diagonal/>
    </border>
    <border>
      <left style="thin">
        <color rgb="FF1B4F72"/>
      </left>
      <right/>
      <top/>
      <bottom/>
      <diagonal/>
    </border>
    <border>
      <left/>
      <right/>
      <top/>
      <bottom style="medium">
        <color rgb="FF1B4F72"/>
      </bottom>
      <diagonal/>
    </border>
    <border>
      <left style="medium">
        <color rgb="FF1B4F72"/>
      </left>
      <right/>
      <top/>
      <bottom/>
      <diagonal/>
    </border>
    <border>
      <left/>
      <right/>
      <top style="medium">
        <color rgb="FF1B4F72"/>
      </top>
      <bottom/>
      <diagonal/>
    </border>
    <border>
      <left/>
      <right/>
      <top/>
      <bottom style="thin">
        <color rgb="FFDEE2E6"/>
      </bottom>
      <diagonal/>
    </border>
    <border>
      <left/>
      <right/>
      <top style="thin">
        <color rgb="FFDEE2E6"/>
      </top>
      <bottom style="thin">
        <color rgb="FFDEE2E6"/>
      </bottom>
      <diagonal/>
    </border>
    <border>
      <left style="thin">
        <color rgb="FFE9ECEF"/>
      </left>
      <right style="thin">
        <color rgb="FFE9ECEF"/>
      </right>
      <top style="thin">
        <color rgb="FFE9ECEF"/>
      </top>
      <bottom style="thin">
        <color rgb="FFE9ECEF"/>
      </bottom>
      <diagonal/>
    </border>
    <border>
      <left style="thin">
        <color rgb="FF1B4F72"/>
      </left>
      <right/>
      <top style="medium">
        <color rgb="FF1B4F72"/>
      </top>
      <bottom/>
      <diagonal/>
    </border>
    <border>
      <left style="medium">
        <color rgb="FF1B4F72"/>
      </left>
      <right/>
      <top style="medium">
        <color rgb="FF1B4F72"/>
      </top>
      <bottom/>
      <diagonal/>
    </border>
    <border>
      <left style="medium">
        <color rgb="FF1B4F72"/>
      </left>
      <right/>
      <top/>
      <bottom style="medium">
        <color rgb="FF1B4F72"/>
      </bottom>
      <diagonal/>
    </border>
    <border>
      <left/>
      <right style="thin">
        <color rgb="FF1B4F72"/>
      </right>
      <top style="medium">
        <color rgb="FF1B4F72"/>
      </top>
      <bottom/>
      <diagonal/>
    </border>
    <border>
      <left/>
      <right style="medium">
        <color rgb="FF1B4F72"/>
      </right>
      <top style="medium">
        <color rgb="FF1B4F72"/>
      </top>
      <bottom/>
      <diagonal/>
    </border>
    <border>
      <left/>
      <right style="medium">
        <color rgb="FF1B4F72"/>
      </right>
      <top/>
      <bottom/>
      <diagonal/>
    </border>
    <border>
      <left/>
      <right style="medium">
        <color rgb="FF1B4F72"/>
      </right>
      <top/>
      <bottom style="medium">
        <color rgb="FF1B4F72"/>
      </bottom>
      <diagonal/>
    </border>
    <border>
      <left style="thin">
        <color rgb="FF1B4F72"/>
      </left>
      <right/>
      <top/>
      <bottom style="thin">
        <color rgb="FF1B4F72"/>
      </bottom>
      <diagonal/>
    </border>
    <border>
      <left style="thin">
        <color rgb="FFD4A84B"/>
      </left>
      <right style="thin">
        <color rgb="FF1B4F72"/>
      </right>
      <top style="thin">
        <color rgb="FFD4A84B"/>
      </top>
      <bottom/>
      <diagonal/>
    </border>
    <border>
      <left style="thin">
        <color rgb="FFD4A84B"/>
      </left>
      <right style="thin">
        <color rgb="FF1B4F72"/>
      </right>
      <top style="thin">
        <color rgb="FFD4A84B"/>
      </top>
      <bottom style="thin">
        <color rgb="FF1B4F72"/>
      </bottom>
      <diagonal/>
    </border>
    <border>
      <left style="thin">
        <color rgb="FFDEE2E6"/>
      </left>
      <right style="thin">
        <color rgb="FF1B4F72"/>
      </right>
      <top style="thin">
        <color rgb="FFDEE2E6"/>
      </top>
      <bottom/>
      <diagonal/>
    </border>
    <border>
      <left style="thin">
        <color rgb="FFDEE2E6"/>
      </left>
      <right style="thin">
        <color rgb="FF1B4F72"/>
      </right>
      <top style="thin">
        <color rgb="FFDEE2E6"/>
      </top>
      <bottom style="thin">
        <color rgb="FFDEE2E6"/>
      </bottom>
      <diagonal/>
    </border>
    <border>
      <left style="thin">
        <color rgb="FFD4A84B"/>
      </left>
      <right style="thin">
        <color rgb="FF1B4F72"/>
      </right>
      <top/>
      <bottom/>
      <diagonal/>
    </border>
    <border>
      <left style="thin">
        <color rgb="FFDEE2E6"/>
      </left>
      <right style="thin">
        <color rgb="FF1B4F72"/>
      </right>
      <top style="thin">
        <color rgb="FFDEE2E6"/>
      </top>
      <bottom style="thin">
        <color rgb="FF1B4F72"/>
      </bottom>
      <diagonal/>
    </border>
    <border>
      <left style="thin">
        <color rgb="FFD5D8DC"/>
      </left>
      <right style="thin">
        <color rgb="FFE9ECEF"/>
      </right>
      <top style="thin">
        <color rgb="FFE9ECEF"/>
      </top>
      <bottom style="thin">
        <color rgb="FFE9ECEF"/>
      </bottom>
      <diagonal/>
    </border>
    <border>
      <left style="thin">
        <color rgb="FFD5DBDB"/>
      </left>
      <right/>
      <top/>
      <bottom/>
      <diagonal/>
    </border>
    <border>
      <left style="thin">
        <color rgb="FFE9ECEF"/>
      </left>
      <right/>
      <top/>
      <bottom/>
      <diagonal/>
    </border>
    <border>
      <left style="thin">
        <color rgb="FF00B050"/>
      </left>
      <right/>
      <top style="thin">
        <color rgb="FF00B050"/>
      </top>
      <bottom/>
      <diagonal/>
    </border>
    <border>
      <left/>
      <right style="thin">
        <color rgb="FF00B050"/>
      </right>
      <top style="thin">
        <color rgb="FF00B050"/>
      </top>
      <bottom/>
      <diagonal/>
    </border>
    <border>
      <left style="thin">
        <color rgb="FF00B050"/>
      </left>
      <right/>
      <top/>
      <bottom/>
      <diagonal/>
    </border>
    <border>
      <left style="thin">
        <color rgb="FFDEE2E6"/>
      </left>
      <right style="thin">
        <color rgb="FF00B050"/>
      </right>
      <top style="thin">
        <color rgb="FFDEE2E6"/>
      </top>
      <bottom/>
      <diagonal/>
    </border>
    <border>
      <left style="thin">
        <color rgb="FFDEE2E6"/>
      </left>
      <right style="thin">
        <color rgb="FF00B050"/>
      </right>
      <top style="thin">
        <color rgb="FFDEE2E6"/>
      </top>
      <bottom style="thin">
        <color rgb="FFDEE2E6"/>
      </bottom>
      <diagonal/>
    </border>
    <border>
      <left style="thin">
        <color rgb="FFD4A84B"/>
      </left>
      <right style="thin">
        <color rgb="FF00B050"/>
      </right>
      <top/>
      <bottom/>
      <diagonal/>
    </border>
    <border>
      <left style="thin">
        <color rgb="FFD4A84B"/>
      </left>
      <right style="thin">
        <color rgb="FF00B050"/>
      </right>
      <top style="thin">
        <color rgb="FFD4A84B"/>
      </top>
      <bottom/>
      <diagonal/>
    </border>
    <border>
      <left style="thin">
        <color rgb="FFDEE2E6"/>
      </left>
      <right style="thin">
        <color rgb="FF00B050"/>
      </right>
      <top style="thin">
        <color rgb="FFDEE2E6"/>
      </top>
      <bottom style="thin">
        <color rgb="FF1B4F72"/>
      </bottom>
      <diagonal/>
    </border>
    <border>
      <left style="thin">
        <color rgb="FF00B050"/>
      </left>
      <right/>
      <top/>
      <bottom style="thin">
        <color rgb="FF00B050"/>
      </bottom>
      <diagonal/>
    </border>
    <border>
      <left style="thin">
        <color rgb="FFDEE2E6"/>
      </left>
      <right style="thin">
        <color rgb="FF00B050"/>
      </right>
      <top style="thin">
        <color rgb="FFDEE2E6"/>
      </top>
      <bottom style="thin">
        <color rgb="FF00B050"/>
      </bottom>
      <diagonal/>
    </border>
    <border>
      <left style="thin">
        <color rgb="FFD5D8DC"/>
      </left>
      <right style="thin">
        <color rgb="FFE9ECEF"/>
      </right>
      <top/>
      <bottom style="thin">
        <color rgb="FFE9ECEF"/>
      </bottom>
      <diagonal/>
    </border>
    <border>
      <left style="thin">
        <color rgb="FFE9ECEF"/>
      </left>
      <right style="thin">
        <color rgb="FFE9ECEF"/>
      </right>
      <top/>
      <bottom style="thin">
        <color rgb="FFE9ECEF"/>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s>
  <cellStyleXfs count="6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62" fillId="0" borderId="0"/>
    <xf numFmtId="9" fontId="62" fillId="0" borderId="0" applyFont="0" applyFill="0" applyBorder="0" applyAlignment="0" applyProtection="0"/>
    <xf numFmtId="43" fontId="62" fillId="0" borderId="0" applyFont="0" applyFill="0" applyBorder="0" applyAlignment="0" applyProtection="0"/>
  </cellStyleXfs>
  <cellXfs count="408">
    <xf numFmtId="0" fontId="0" fillId="0" borderId="0" xfId="0"/>
    <xf numFmtId="0" fontId="8" fillId="0" borderId="0" xfId="0" applyFont="1" applyAlignment="1" applyProtection="1">
      <alignment horizontal="center" vertical="center"/>
      <protection locked="0"/>
    </xf>
    <xf numFmtId="0" fontId="8" fillId="5" borderId="0" xfId="0" applyFont="1" applyFill="1" applyAlignment="1" applyProtection="1">
      <alignment horizontal="center" vertical="center"/>
      <protection locked="0"/>
    </xf>
    <xf numFmtId="0" fontId="5" fillId="2" borderId="0" xfId="0" applyFont="1" applyFill="1" applyProtection="1">
      <protection locked="0"/>
    </xf>
    <xf numFmtId="0" fontId="10" fillId="8" borderId="0" xfId="0" applyFont="1" applyFill="1" applyAlignment="1" applyProtection="1">
      <alignment vertical="center" wrapText="1"/>
      <protection locked="0"/>
    </xf>
    <xf numFmtId="164" fontId="8" fillId="5" borderId="0" xfId="0" applyNumberFormat="1" applyFont="1" applyFill="1" applyAlignment="1" applyProtection="1">
      <alignment horizontal="center" vertical="center"/>
      <protection locked="0"/>
    </xf>
    <xf numFmtId="0" fontId="9" fillId="6" borderId="0" xfId="0" applyFont="1" applyFill="1" applyAlignment="1" applyProtection="1">
      <alignment horizontal="center" vertical="center" wrapText="1"/>
      <protection locked="0"/>
    </xf>
    <xf numFmtId="0" fontId="11" fillId="5" borderId="0" xfId="0" applyFont="1" applyFill="1" applyAlignment="1" applyProtection="1">
      <alignment horizontal="center"/>
      <protection locked="0"/>
    </xf>
    <xf numFmtId="7" fontId="8" fillId="5" borderId="0" xfId="0" applyNumberFormat="1" applyFont="1" applyFill="1" applyAlignment="1" applyProtection="1">
      <alignment horizontal="center" vertical="center"/>
      <protection locked="0"/>
    </xf>
    <xf numFmtId="7" fontId="11" fillId="6" borderId="0" xfId="0" applyNumberFormat="1" applyFont="1" applyFill="1" applyAlignment="1" applyProtection="1">
      <alignment horizontal="center" vertical="center"/>
      <protection locked="0"/>
    </xf>
    <xf numFmtId="0" fontId="11" fillId="5" borderId="0" xfId="0" applyFont="1" applyFill="1" applyAlignment="1" applyProtection="1">
      <alignment horizontal="center" vertical="center"/>
      <protection locked="0"/>
    </xf>
    <xf numFmtId="0" fontId="8" fillId="5" borderId="0" xfId="0" applyFont="1" applyFill="1" applyAlignment="1">
      <alignment horizontal="center" vertical="center"/>
    </xf>
    <xf numFmtId="0" fontId="5" fillId="2" borderId="0" xfId="0" applyFont="1" applyFill="1"/>
    <xf numFmtId="0" fontId="4" fillId="5" borderId="0" xfId="0" applyFont="1" applyFill="1" applyAlignment="1">
      <alignment vertical="center" shrinkToFit="1"/>
    </xf>
    <xf numFmtId="0" fontId="6" fillId="5" borderId="0" xfId="0" applyFont="1" applyFill="1" applyAlignment="1">
      <alignment vertical="center" wrapText="1"/>
    </xf>
    <xf numFmtId="0" fontId="10" fillId="8" borderId="0" xfId="0" applyFont="1" applyFill="1" applyAlignment="1">
      <alignment vertical="center" wrapText="1"/>
    </xf>
    <xf numFmtId="164" fontId="8" fillId="5" borderId="0" xfId="0" applyNumberFormat="1" applyFont="1" applyFill="1" applyAlignment="1">
      <alignment horizontal="center" vertical="center"/>
    </xf>
    <xf numFmtId="0" fontId="9" fillId="6" borderId="0" xfId="0" applyFont="1" applyFill="1" applyAlignment="1">
      <alignment horizontal="center" vertical="center" wrapText="1"/>
    </xf>
    <xf numFmtId="0" fontId="11" fillId="5" borderId="0" xfId="0" applyFont="1" applyFill="1" applyAlignment="1">
      <alignment horizontal="center"/>
    </xf>
    <xf numFmtId="7" fontId="8" fillId="5" borderId="0" xfId="0" applyNumberFormat="1" applyFont="1" applyFill="1" applyAlignment="1">
      <alignment horizontal="center" vertical="center"/>
    </xf>
    <xf numFmtId="7" fontId="11" fillId="6" borderId="0" xfId="0" applyNumberFormat="1" applyFont="1" applyFill="1" applyAlignment="1">
      <alignment horizontal="center" vertical="center"/>
    </xf>
    <xf numFmtId="7" fontId="8" fillId="15" borderId="0" xfId="0" applyNumberFormat="1" applyFont="1" applyFill="1" applyAlignment="1" applyProtection="1">
      <alignment horizontal="center" vertical="center"/>
      <protection locked="0"/>
    </xf>
    <xf numFmtId="7" fontId="8" fillId="15" borderId="0" xfId="0" applyNumberFormat="1" applyFont="1" applyFill="1" applyAlignment="1">
      <alignment horizontal="center" vertical="center"/>
    </xf>
    <xf numFmtId="168" fontId="8" fillId="5" borderId="0" xfId="0" applyNumberFormat="1" applyFont="1" applyFill="1" applyAlignment="1">
      <alignment horizontal="center" vertical="center"/>
    </xf>
    <xf numFmtId="168" fontId="8" fillId="5" borderId="0" xfId="0" applyNumberFormat="1" applyFont="1" applyFill="1" applyAlignment="1" applyProtection="1">
      <alignment horizontal="center" vertical="center"/>
      <protection locked="0"/>
    </xf>
    <xf numFmtId="165" fontId="8" fillId="5" borderId="0" xfId="0" applyNumberFormat="1" applyFont="1" applyFill="1" applyAlignment="1">
      <alignment horizontal="center" vertical="center"/>
    </xf>
    <xf numFmtId="3" fontId="5" fillId="11" borderId="1" xfId="0" applyNumberFormat="1" applyFont="1" applyFill="1" applyBorder="1" applyAlignment="1" applyProtection="1">
      <alignment horizontal="center" vertical="center"/>
      <protection locked="0"/>
    </xf>
    <xf numFmtId="164" fontId="5" fillId="11" borderId="2" xfId="0" applyNumberFormat="1" applyFont="1" applyFill="1" applyBorder="1" applyAlignment="1" applyProtection="1">
      <alignment horizontal="center" vertical="center"/>
      <protection locked="0"/>
    </xf>
    <xf numFmtId="8" fontId="8" fillId="5" borderId="0" xfId="0" applyNumberFormat="1" applyFont="1" applyFill="1" applyAlignment="1">
      <alignment horizontal="center" vertical="center"/>
    </xf>
    <xf numFmtId="0" fontId="0" fillId="18" borderId="0" xfId="0" applyFill="1"/>
    <xf numFmtId="0" fontId="16" fillId="19" borderId="6" xfId="0" applyFont="1" applyFill="1" applyBorder="1" applyAlignment="1">
      <alignment horizontal="center" vertical="center" wrapText="1"/>
    </xf>
    <xf numFmtId="0" fontId="17" fillId="20" borderId="7" xfId="0" applyFont="1" applyFill="1" applyBorder="1" applyAlignment="1">
      <alignment horizontal="center" vertical="center" wrapText="1"/>
    </xf>
    <xf numFmtId="0" fontId="18" fillId="21" borderId="8" xfId="0" applyFont="1" applyFill="1" applyBorder="1" applyAlignment="1">
      <alignment horizontal="center" vertical="center" wrapText="1"/>
    </xf>
    <xf numFmtId="0" fontId="18" fillId="21" borderId="9" xfId="0" applyFont="1" applyFill="1" applyBorder="1" applyAlignment="1">
      <alignment horizontal="center" vertical="center" wrapText="1"/>
    </xf>
    <xf numFmtId="0" fontId="19" fillId="22" borderId="10" xfId="0" applyFont="1" applyFill="1" applyBorder="1" applyAlignment="1">
      <alignment horizontal="center" vertical="center" wrapText="1"/>
    </xf>
    <xf numFmtId="0" fontId="19" fillId="18" borderId="11" xfId="0" applyFont="1" applyFill="1" applyBorder="1" applyAlignment="1">
      <alignment horizontal="center" vertical="center" wrapText="1"/>
    </xf>
    <xf numFmtId="0" fontId="20" fillId="18" borderId="12" xfId="0" applyFont="1" applyFill="1" applyBorder="1" applyAlignment="1">
      <alignment horizontal="center" vertical="center"/>
    </xf>
    <xf numFmtId="0" fontId="20" fillId="23" borderId="12" xfId="0" applyFont="1" applyFill="1" applyBorder="1" applyAlignment="1">
      <alignment horizontal="center" vertical="center"/>
    </xf>
    <xf numFmtId="0" fontId="20" fillId="22" borderId="12" xfId="0" applyFont="1" applyFill="1" applyBorder="1" applyAlignment="1">
      <alignment horizontal="center" vertical="center"/>
    </xf>
    <xf numFmtId="0" fontId="21" fillId="17" borderId="12" xfId="0" applyFont="1" applyFill="1" applyBorder="1" applyAlignment="1">
      <alignment horizontal="left" vertical="center"/>
    </xf>
    <xf numFmtId="0" fontId="22" fillId="24" borderId="12" xfId="0" applyFont="1" applyFill="1" applyBorder="1" applyAlignment="1">
      <alignment horizontal="center" vertical="center"/>
    </xf>
    <xf numFmtId="0" fontId="23" fillId="25" borderId="12" xfId="0" applyFont="1" applyFill="1" applyBorder="1" applyAlignment="1">
      <alignment horizontal="center" vertical="center"/>
    </xf>
    <xf numFmtId="0" fontId="24" fillId="26" borderId="12" xfId="0" applyFont="1" applyFill="1" applyBorder="1" applyAlignment="1">
      <alignment horizontal="center" vertical="center"/>
    </xf>
    <xf numFmtId="0" fontId="25" fillId="24" borderId="12" xfId="0" applyFont="1" applyFill="1" applyBorder="1" applyAlignment="1">
      <alignment horizontal="center" vertical="center"/>
    </xf>
    <xf numFmtId="0" fontId="26" fillId="25" borderId="12" xfId="0" applyFont="1" applyFill="1" applyBorder="1" applyAlignment="1">
      <alignment horizontal="center" vertical="center"/>
    </xf>
    <xf numFmtId="0" fontId="21" fillId="17" borderId="21" xfId="0" applyFont="1" applyFill="1" applyBorder="1" applyAlignment="1">
      <alignment horizontal="left" vertical="center"/>
    </xf>
    <xf numFmtId="0" fontId="22" fillId="24" borderId="21" xfId="0" applyFont="1" applyFill="1" applyBorder="1" applyAlignment="1">
      <alignment horizontal="center" vertical="center"/>
    </xf>
    <xf numFmtId="0" fontId="23" fillId="25" borderId="21" xfId="0" applyFont="1" applyFill="1" applyBorder="1" applyAlignment="1">
      <alignment horizontal="center" vertical="center"/>
    </xf>
    <xf numFmtId="0" fontId="24" fillId="26" borderId="21" xfId="0" applyFont="1" applyFill="1" applyBorder="1" applyAlignment="1">
      <alignment horizontal="center" vertical="center"/>
    </xf>
    <xf numFmtId="0" fontId="8" fillId="29" borderId="0" xfId="0" applyFont="1" applyFill="1" applyAlignment="1" applyProtection="1">
      <alignment horizontal="center" vertical="center"/>
      <protection locked="0"/>
    </xf>
    <xf numFmtId="0" fontId="44" fillId="29" borderId="0" xfId="0" applyFont="1" applyFill="1" applyAlignment="1" applyProtection="1">
      <alignment horizontal="center" vertical="center"/>
      <protection locked="0"/>
    </xf>
    <xf numFmtId="0" fontId="0" fillId="32" borderId="0" xfId="0" applyFill="1"/>
    <xf numFmtId="0" fontId="0" fillId="32" borderId="30" xfId="0" applyFill="1" applyBorder="1"/>
    <xf numFmtId="0" fontId="0" fillId="32" borderId="31" xfId="0" applyFill="1" applyBorder="1"/>
    <xf numFmtId="0" fontId="51" fillId="32" borderId="32" xfId="0" applyFont="1" applyFill="1" applyBorder="1"/>
    <xf numFmtId="0" fontId="52" fillId="32" borderId="33" xfId="0" applyFont="1" applyFill="1" applyBorder="1"/>
    <xf numFmtId="0" fontId="52" fillId="32" borderId="34" xfId="0" applyFont="1" applyFill="1" applyBorder="1"/>
    <xf numFmtId="0" fontId="0" fillId="32" borderId="35" xfId="0" applyFill="1" applyBorder="1"/>
    <xf numFmtId="0" fontId="0" fillId="32" borderId="36" xfId="0" applyFill="1" applyBorder="1"/>
    <xf numFmtId="0" fontId="0" fillId="32" borderId="37" xfId="0" applyFill="1" applyBorder="1"/>
    <xf numFmtId="0" fontId="53" fillId="0" borderId="0" xfId="0" applyFont="1" applyAlignment="1">
      <alignment horizontal="left"/>
    </xf>
    <xf numFmtId="0" fontId="0" fillId="37" borderId="0" xfId="0" applyFill="1"/>
    <xf numFmtId="0" fontId="8" fillId="37" borderId="0" xfId="0" applyFont="1" applyFill="1" applyAlignment="1" applyProtection="1">
      <alignment horizontal="center" vertical="center"/>
      <protection locked="0"/>
    </xf>
    <xf numFmtId="0" fontId="8" fillId="37" borderId="38" xfId="0" applyFont="1" applyFill="1" applyBorder="1" applyAlignment="1" applyProtection="1">
      <alignment horizontal="center" vertical="center"/>
      <protection locked="0"/>
    </xf>
    <xf numFmtId="0" fontId="0" fillId="37" borderId="39" xfId="0" applyFill="1" applyBorder="1"/>
    <xf numFmtId="0" fontId="8" fillId="37" borderId="39" xfId="0" applyFont="1" applyFill="1" applyBorder="1" applyAlignment="1" applyProtection="1">
      <alignment horizontal="center" vertical="center"/>
      <protection locked="0"/>
    </xf>
    <xf numFmtId="0" fontId="8" fillId="37" borderId="40" xfId="0" applyFont="1" applyFill="1" applyBorder="1" applyAlignment="1" applyProtection="1">
      <alignment horizontal="center" vertical="center"/>
      <protection locked="0"/>
    </xf>
    <xf numFmtId="0" fontId="0" fillId="37" borderId="54" xfId="0" applyFill="1" applyBorder="1"/>
    <xf numFmtId="0" fontId="0" fillId="37" borderId="41" xfId="0" applyFill="1" applyBorder="1"/>
    <xf numFmtId="0" fontId="8" fillId="37" borderId="42" xfId="0" applyFont="1" applyFill="1" applyBorder="1" applyAlignment="1" applyProtection="1">
      <alignment horizontal="center" vertical="center"/>
      <protection locked="0"/>
    </xf>
    <xf numFmtId="0" fontId="8" fillId="37" borderId="55" xfId="0" applyFont="1" applyFill="1" applyBorder="1" applyAlignment="1" applyProtection="1">
      <alignment horizontal="center" vertical="center"/>
      <protection locked="0"/>
    </xf>
    <xf numFmtId="0" fontId="8" fillId="37" borderId="43" xfId="0" applyFont="1" applyFill="1" applyBorder="1" applyAlignment="1" applyProtection="1">
      <alignment horizontal="center" vertical="center"/>
      <protection locked="0"/>
    </xf>
    <xf numFmtId="0" fontId="63" fillId="16" borderId="0" xfId="62" applyFont="1" applyFill="1" applyAlignment="1">
      <alignment vertical="center"/>
    </xf>
    <xf numFmtId="0" fontId="63" fillId="16" borderId="0" xfId="62" applyFont="1" applyFill="1" applyAlignment="1">
      <alignment horizontal="left" vertical="center"/>
    </xf>
    <xf numFmtId="41" fontId="63" fillId="16" borderId="0" xfId="62" applyNumberFormat="1" applyFont="1" applyFill="1" applyAlignment="1">
      <alignment vertical="center"/>
    </xf>
    <xf numFmtId="2" fontId="63" fillId="16" borderId="0" xfId="62" applyNumberFormat="1" applyFont="1" applyFill="1" applyAlignment="1">
      <alignment horizontal="center" vertical="center"/>
    </xf>
    <xf numFmtId="10" fontId="65" fillId="16" borderId="0" xfId="62" applyNumberFormat="1" applyFont="1" applyFill="1" applyAlignment="1">
      <alignment vertical="center"/>
    </xf>
    <xf numFmtId="41" fontId="65" fillId="16" borderId="0" xfId="62" applyNumberFormat="1" applyFont="1" applyFill="1" applyAlignment="1">
      <alignment vertical="center"/>
    </xf>
    <xf numFmtId="10" fontId="66" fillId="16" borderId="0" xfId="62" applyNumberFormat="1" applyFont="1" applyFill="1" applyAlignment="1">
      <alignment vertical="center"/>
    </xf>
    <xf numFmtId="10" fontId="65" fillId="41" borderId="0" xfId="62" applyNumberFormat="1" applyFont="1" applyFill="1" applyAlignment="1">
      <alignment vertical="center"/>
    </xf>
    <xf numFmtId="41" fontId="63" fillId="42" borderId="0" xfId="62" applyNumberFormat="1" applyFont="1" applyFill="1" applyAlignment="1">
      <alignment vertical="center"/>
    </xf>
    <xf numFmtId="41" fontId="65" fillId="43" borderId="0" xfId="62" applyNumberFormat="1" applyFont="1" applyFill="1" applyAlignment="1">
      <alignment vertical="center"/>
    </xf>
    <xf numFmtId="44" fontId="63" fillId="16" borderId="0" xfId="62" applyNumberFormat="1" applyFont="1" applyFill="1" applyAlignment="1">
      <alignment vertical="center"/>
    </xf>
    <xf numFmtId="10" fontId="63" fillId="44" borderId="0" xfId="62" applyNumberFormat="1" applyFont="1" applyFill="1" applyAlignment="1">
      <alignment vertical="center"/>
    </xf>
    <xf numFmtId="41" fontId="63" fillId="44" borderId="0" xfId="62" applyNumberFormat="1" applyFont="1" applyFill="1" applyAlignment="1">
      <alignment vertical="center"/>
    </xf>
    <xf numFmtId="41" fontId="63" fillId="44" borderId="0" xfId="62" quotePrefix="1" applyNumberFormat="1" applyFont="1" applyFill="1" applyAlignment="1">
      <alignment horizontal="left" vertical="center"/>
    </xf>
    <xf numFmtId="0" fontId="67" fillId="16" borderId="0" xfId="62" applyFont="1" applyFill="1" applyAlignment="1">
      <alignment horizontal="left" vertical="center"/>
    </xf>
    <xf numFmtId="43" fontId="63" fillId="16" borderId="0" xfId="62" applyNumberFormat="1" applyFont="1" applyFill="1" applyAlignment="1">
      <alignment vertical="center"/>
    </xf>
    <xf numFmtId="175" fontId="64" fillId="45" borderId="0" xfId="62" applyNumberFormat="1" applyFont="1" applyFill="1" applyAlignment="1">
      <alignment vertical="center"/>
    </xf>
    <xf numFmtId="0" fontId="64" fillId="45" borderId="0" xfId="62" applyFont="1" applyFill="1" applyAlignment="1">
      <alignment horizontal="left" vertical="center"/>
    </xf>
    <xf numFmtId="176" fontId="63" fillId="16" borderId="0" xfId="62" applyNumberFormat="1" applyFont="1" applyFill="1" applyAlignment="1">
      <alignment vertical="center"/>
    </xf>
    <xf numFmtId="0" fontId="65" fillId="16" borderId="0" xfId="62" applyFont="1" applyFill="1" applyAlignment="1">
      <alignment vertical="center"/>
    </xf>
    <xf numFmtId="177" fontId="65" fillId="46" borderId="0" xfId="62" applyNumberFormat="1" applyFont="1" applyFill="1" applyAlignment="1">
      <alignment vertical="center"/>
    </xf>
    <xf numFmtId="41" fontId="65" fillId="46" borderId="0" xfId="62" applyNumberFormat="1" applyFont="1" applyFill="1" applyAlignment="1">
      <alignment vertical="center"/>
    </xf>
    <xf numFmtId="0" fontId="68" fillId="46" borderId="0" xfId="62" applyFont="1" applyFill="1" applyAlignment="1">
      <alignment horizontal="left" vertical="center"/>
    </xf>
    <xf numFmtId="176" fontId="65" fillId="16" borderId="0" xfId="62" applyNumberFormat="1" applyFont="1" applyFill="1" applyAlignment="1">
      <alignment vertical="center"/>
    </xf>
    <xf numFmtId="0" fontId="68" fillId="16" borderId="0" xfId="62" applyFont="1" applyFill="1" applyAlignment="1">
      <alignment horizontal="left" vertical="center"/>
    </xf>
    <xf numFmtId="177" fontId="66" fillId="16" borderId="0" xfId="62" applyNumberFormat="1" applyFont="1" applyFill="1" applyAlignment="1">
      <alignment vertical="center"/>
    </xf>
    <xf numFmtId="175" fontId="66" fillId="16" borderId="0" xfId="62" applyNumberFormat="1" applyFont="1" applyFill="1" applyAlignment="1">
      <alignment vertical="center"/>
    </xf>
    <xf numFmtId="41" fontId="66" fillId="16" borderId="0" xfId="62" applyNumberFormat="1" applyFont="1" applyFill="1" applyAlignment="1">
      <alignment vertical="center"/>
    </xf>
    <xf numFmtId="0" fontId="66" fillId="16" borderId="0" xfId="62" applyFont="1" applyFill="1" applyAlignment="1">
      <alignment horizontal="left" vertical="center"/>
    </xf>
    <xf numFmtId="175" fontId="64" fillId="16" borderId="0" xfId="62" applyNumberFormat="1" applyFont="1" applyFill="1" applyAlignment="1">
      <alignment vertical="center"/>
    </xf>
    <xf numFmtId="178" fontId="64" fillId="16" borderId="0" xfId="63" applyNumberFormat="1" applyFont="1" applyFill="1" applyAlignment="1">
      <alignment vertical="center"/>
    </xf>
    <xf numFmtId="0" fontId="64" fillId="16" borderId="0" xfId="62" applyFont="1" applyFill="1" applyAlignment="1">
      <alignment horizontal="left" vertical="center"/>
    </xf>
    <xf numFmtId="178" fontId="64" fillId="45" borderId="0" xfId="63" applyNumberFormat="1" applyFont="1" applyFill="1" applyAlignment="1">
      <alignment vertical="center"/>
    </xf>
    <xf numFmtId="175" fontId="65" fillId="47" borderId="0" xfId="62" applyNumberFormat="1" applyFont="1" applyFill="1" applyAlignment="1">
      <alignment vertical="center"/>
    </xf>
    <xf numFmtId="0" fontId="68" fillId="47" borderId="0" xfId="62" applyFont="1" applyFill="1" applyAlignment="1">
      <alignment horizontal="left" vertical="center"/>
    </xf>
    <xf numFmtId="175" fontId="64" fillId="40" borderId="0" xfId="62" applyNumberFormat="1" applyFont="1" applyFill="1" applyAlignment="1">
      <alignment vertical="center"/>
    </xf>
    <xf numFmtId="41" fontId="64" fillId="40" borderId="0" xfId="62" applyNumberFormat="1" applyFont="1" applyFill="1" applyAlignment="1">
      <alignment vertical="center"/>
    </xf>
    <xf numFmtId="0" fontId="64" fillId="40" borderId="0" xfId="62" applyFont="1" applyFill="1" applyAlignment="1">
      <alignment horizontal="left" vertical="center"/>
    </xf>
    <xf numFmtId="175" fontId="63" fillId="16" borderId="0" xfId="62" applyNumberFormat="1" applyFont="1" applyFill="1" applyAlignment="1">
      <alignment vertical="center"/>
    </xf>
    <xf numFmtId="0" fontId="67" fillId="16" borderId="0" xfId="62" quotePrefix="1" applyFont="1" applyFill="1" applyAlignment="1">
      <alignment horizontal="left" vertical="center"/>
    </xf>
    <xf numFmtId="0" fontId="64" fillId="45" borderId="0" xfId="62" quotePrefix="1" applyFont="1" applyFill="1" applyAlignment="1">
      <alignment horizontal="left" vertical="center"/>
    </xf>
    <xf numFmtId="10" fontId="66" fillId="48" borderId="0" xfId="62" applyNumberFormat="1" applyFont="1" applyFill="1" applyAlignment="1">
      <alignment vertical="center"/>
    </xf>
    <xf numFmtId="0" fontId="67" fillId="48" borderId="0" xfId="62" applyFont="1" applyFill="1" applyAlignment="1">
      <alignment horizontal="left" vertical="center"/>
    </xf>
    <xf numFmtId="0" fontId="67" fillId="48" borderId="0" xfId="62" quotePrefix="1" applyFont="1" applyFill="1" applyAlignment="1">
      <alignment horizontal="left" vertical="center"/>
    </xf>
    <xf numFmtId="43" fontId="63" fillId="16" borderId="0" xfId="64" applyFont="1" applyFill="1" applyAlignment="1">
      <alignment vertical="center"/>
    </xf>
    <xf numFmtId="43" fontId="70" fillId="49" borderId="0" xfId="62" applyNumberFormat="1" applyFont="1" applyFill="1" applyAlignment="1">
      <alignment vertical="center"/>
    </xf>
    <xf numFmtId="0" fontId="63" fillId="16" borderId="0" xfId="62" applyFont="1" applyFill="1" applyAlignment="1">
      <alignment vertical="center" wrapText="1"/>
    </xf>
    <xf numFmtId="41" fontId="66" fillId="16" borderId="0" xfId="62" applyNumberFormat="1" applyFont="1" applyFill="1" applyAlignment="1">
      <alignment horizontal="left" vertical="center" wrapText="1"/>
    </xf>
    <xf numFmtId="0" fontId="67" fillId="16" borderId="0" xfId="62" applyFont="1" applyFill="1" applyAlignment="1">
      <alignment horizontal="left" vertical="center" wrapText="1"/>
    </xf>
    <xf numFmtId="0" fontId="64" fillId="40" borderId="0" xfId="62" quotePrefix="1" applyFont="1" applyFill="1" applyAlignment="1">
      <alignment horizontal="right" vertical="center"/>
    </xf>
    <xf numFmtId="0" fontId="64" fillId="40" borderId="0" xfId="62" applyFont="1" applyFill="1" applyAlignment="1">
      <alignment vertical="center"/>
    </xf>
    <xf numFmtId="0" fontId="64" fillId="40" borderId="0" xfId="62" quotePrefix="1" applyFont="1" applyFill="1" applyAlignment="1">
      <alignment horizontal="left" vertical="center"/>
    </xf>
    <xf numFmtId="10" fontId="63" fillId="16" borderId="0" xfId="63" applyNumberFormat="1" applyFont="1" applyFill="1" applyAlignment="1">
      <alignment horizontal="center" vertical="center"/>
    </xf>
    <xf numFmtId="178" fontId="64" fillId="40" borderId="0" xfId="62" applyNumberFormat="1" applyFont="1" applyFill="1" applyAlignment="1">
      <alignment vertical="center"/>
    </xf>
    <xf numFmtId="0" fontId="63" fillId="40" borderId="0" xfId="62" applyFont="1" applyFill="1" applyAlignment="1">
      <alignment vertical="center"/>
    </xf>
    <xf numFmtId="178" fontId="64" fillId="45" borderId="0" xfId="62" applyNumberFormat="1" applyFont="1" applyFill="1" applyAlignment="1">
      <alignment vertical="center"/>
    </xf>
    <xf numFmtId="0" fontId="63" fillId="45" borderId="0" xfId="62" applyFont="1" applyFill="1" applyAlignment="1">
      <alignment vertical="center"/>
    </xf>
    <xf numFmtId="0" fontId="62" fillId="0" borderId="0" xfId="62"/>
    <xf numFmtId="178" fontId="69" fillId="50" borderId="0" xfId="63" applyNumberFormat="1" applyFont="1" applyFill="1" applyAlignment="1">
      <alignment vertical="center"/>
    </xf>
    <xf numFmtId="43" fontId="63" fillId="50" borderId="62" xfId="64" applyFont="1" applyFill="1" applyBorder="1" applyAlignment="1">
      <alignment vertical="center"/>
    </xf>
    <xf numFmtId="178" fontId="63" fillId="16" borderId="0" xfId="1" applyNumberFormat="1" applyFont="1" applyFill="1" applyAlignment="1">
      <alignment vertical="center"/>
    </xf>
    <xf numFmtId="0" fontId="73" fillId="29" borderId="0" xfId="0" applyFont="1" applyFill="1"/>
    <xf numFmtId="0" fontId="81" fillId="32" borderId="77" xfId="0" applyFont="1" applyFill="1" applyBorder="1" applyAlignment="1">
      <alignment horizontal="left" vertical="center" indent="1"/>
    </xf>
    <xf numFmtId="10" fontId="87" fillId="57" borderId="83" xfId="1" applyNumberFormat="1" applyFont="1" applyFill="1" applyBorder="1" applyAlignment="1" applyProtection="1">
      <alignment horizontal="center" vertical="center"/>
    </xf>
    <xf numFmtId="0" fontId="81" fillId="32" borderId="95" xfId="0" applyFont="1" applyFill="1" applyBorder="1" applyAlignment="1">
      <alignment horizontal="left" vertical="center" indent="1"/>
    </xf>
    <xf numFmtId="10" fontId="87" fillId="57" borderId="96" xfId="1" applyNumberFormat="1" applyFont="1" applyFill="1" applyBorder="1" applyAlignment="1" applyProtection="1">
      <alignment horizontal="center" vertical="center"/>
    </xf>
    <xf numFmtId="0" fontId="8" fillId="0" borderId="0" xfId="0" applyFont="1" applyAlignment="1">
      <alignment horizontal="center" vertical="center"/>
    </xf>
    <xf numFmtId="0" fontId="72" fillId="29" borderId="0" xfId="0" applyFont="1" applyFill="1" applyAlignment="1">
      <alignment horizontal="left" vertical="center"/>
    </xf>
    <xf numFmtId="10" fontId="72" fillId="29" borderId="0" xfId="0" applyNumberFormat="1" applyFont="1" applyFill="1" applyAlignment="1">
      <alignment horizontal="center" vertical="center"/>
    </xf>
    <xf numFmtId="10" fontId="72" fillId="29" borderId="0" xfId="1" applyNumberFormat="1" applyFont="1" applyFill="1" applyBorder="1" applyAlignment="1" applyProtection="1">
      <alignment horizontal="center" vertical="center"/>
    </xf>
    <xf numFmtId="0" fontId="89" fillId="30" borderId="65" xfId="0" applyFont="1" applyFill="1" applyBorder="1" applyAlignment="1">
      <alignment horizontal="right" vertical="center"/>
    </xf>
    <xf numFmtId="173" fontId="74" fillId="38" borderId="0" xfId="0" applyNumberFormat="1" applyFont="1" applyFill="1" applyAlignment="1">
      <alignment horizontal="center" vertical="center"/>
    </xf>
    <xf numFmtId="0" fontId="73" fillId="30" borderId="0" xfId="0" applyFont="1" applyFill="1"/>
    <xf numFmtId="0" fontId="72" fillId="30" borderId="0" xfId="0" applyFont="1" applyFill="1" applyAlignment="1">
      <alignment horizontal="left" vertical="center"/>
    </xf>
    <xf numFmtId="173" fontId="72" fillId="30" borderId="75" xfId="0" applyNumberFormat="1" applyFont="1" applyFill="1" applyBorder="1" applyAlignment="1">
      <alignment horizontal="center"/>
    </xf>
    <xf numFmtId="0" fontId="90" fillId="58" borderId="65" xfId="0" applyFont="1" applyFill="1" applyBorder="1" applyAlignment="1">
      <alignment horizontal="right" vertical="center"/>
    </xf>
    <xf numFmtId="173" fontId="80" fillId="54" borderId="0" xfId="0" applyNumberFormat="1" applyFont="1" applyFill="1" applyAlignment="1">
      <alignment horizontal="center" vertical="center"/>
    </xf>
    <xf numFmtId="0" fontId="73" fillId="58" borderId="0" xfId="0" applyFont="1" applyFill="1"/>
    <xf numFmtId="0" fontId="90" fillId="58" borderId="0" xfId="0" applyFont="1" applyFill="1" applyAlignment="1">
      <alignment horizontal="right" vertical="center"/>
    </xf>
    <xf numFmtId="10" fontId="80" fillId="54" borderId="75" xfId="0" applyNumberFormat="1" applyFont="1" applyFill="1" applyBorder="1" applyAlignment="1">
      <alignment horizontal="center" vertical="center"/>
    </xf>
    <xf numFmtId="0" fontId="91" fillId="33" borderId="72" xfId="0" applyFont="1" applyFill="1" applyBorder="1" applyAlignment="1">
      <alignment horizontal="right" vertical="center"/>
    </xf>
    <xf numFmtId="173" fontId="92" fillId="53" borderId="64" xfId="0" applyNumberFormat="1" applyFont="1" applyFill="1" applyBorder="1" applyAlignment="1">
      <alignment horizontal="center" vertical="center"/>
    </xf>
    <xf numFmtId="0" fontId="73" fillId="59" borderId="64" xfId="0" applyFont="1" applyFill="1" applyBorder="1"/>
    <xf numFmtId="0" fontId="93" fillId="30" borderId="64" xfId="0" applyFont="1" applyFill="1" applyBorder="1" applyAlignment="1">
      <alignment horizontal="right" vertical="center"/>
    </xf>
    <xf numFmtId="173" fontId="89" fillId="54" borderId="76" xfId="0" applyNumberFormat="1" applyFont="1" applyFill="1" applyBorder="1" applyAlignment="1">
      <alignment horizontal="center" vertical="center"/>
    </xf>
    <xf numFmtId="173" fontId="72" fillId="29" borderId="0" xfId="0" applyNumberFormat="1" applyFont="1" applyFill="1" applyAlignment="1">
      <alignment horizontal="center"/>
    </xf>
    <xf numFmtId="0" fontId="61" fillId="51" borderId="97" xfId="0" applyFont="1" applyFill="1" applyBorder="1" applyAlignment="1">
      <alignment horizontal="center" vertical="center"/>
    </xf>
    <xf numFmtId="0" fontId="61" fillId="51" borderId="98" xfId="0" applyFont="1" applyFill="1" applyBorder="1" applyAlignment="1">
      <alignment horizontal="center" vertical="center"/>
    </xf>
    <xf numFmtId="0" fontId="82" fillId="37" borderId="84" xfId="0" applyFont="1" applyFill="1" applyBorder="1" applyAlignment="1">
      <alignment horizontal="left" vertical="center" indent="1"/>
    </xf>
    <xf numFmtId="173" fontId="81" fillId="37" borderId="69" xfId="0" applyNumberFormat="1" applyFont="1" applyFill="1" applyBorder="1" applyAlignment="1">
      <alignment horizontal="center" vertical="center"/>
    </xf>
    <xf numFmtId="0" fontId="82" fillId="28" borderId="84" xfId="0" applyFont="1" applyFill="1" applyBorder="1" applyAlignment="1">
      <alignment horizontal="left" vertical="center" indent="1"/>
    </xf>
    <xf numFmtId="173" fontId="81" fillId="28" borderId="69" xfId="0" applyNumberFormat="1" applyFont="1" applyFill="1" applyBorder="1" applyAlignment="1">
      <alignment horizontal="center" vertical="center"/>
    </xf>
    <xf numFmtId="0" fontId="82" fillId="33" borderId="84" xfId="0" applyFont="1" applyFill="1" applyBorder="1" applyAlignment="1">
      <alignment horizontal="left" vertical="center" indent="1"/>
    </xf>
    <xf numFmtId="0" fontId="81" fillId="33" borderId="69" xfId="0" applyFont="1" applyFill="1" applyBorder="1" applyAlignment="1">
      <alignment horizontal="center" vertical="center"/>
    </xf>
    <xf numFmtId="0" fontId="82" fillId="61" borderId="84" xfId="0" applyFont="1" applyFill="1" applyBorder="1" applyAlignment="1">
      <alignment horizontal="left" vertical="center" indent="1"/>
    </xf>
    <xf numFmtId="173" fontId="81" fillId="61" borderId="69" xfId="0" applyNumberFormat="1" applyFont="1" applyFill="1" applyBorder="1" applyAlignment="1">
      <alignment horizontal="center" vertical="center"/>
    </xf>
    <xf numFmtId="0" fontId="82" fillId="36" borderId="84" xfId="0" applyFont="1" applyFill="1" applyBorder="1" applyAlignment="1">
      <alignment horizontal="left" vertical="center" indent="1"/>
    </xf>
    <xf numFmtId="173" fontId="81" fillId="36" borderId="69" xfId="0" applyNumberFormat="1" applyFont="1" applyFill="1" applyBorder="1" applyAlignment="1">
      <alignment horizontal="center" vertical="center"/>
    </xf>
    <xf numFmtId="0" fontId="82" fillId="30" borderId="84" xfId="0" applyFont="1" applyFill="1" applyBorder="1" applyAlignment="1">
      <alignment horizontal="left" vertical="center" indent="1"/>
    </xf>
    <xf numFmtId="173" fontId="82" fillId="30" borderId="69" xfId="0" applyNumberFormat="1" applyFont="1" applyFill="1" applyBorder="1" applyAlignment="1">
      <alignment horizontal="center" vertical="center"/>
    </xf>
    <xf numFmtId="0" fontId="8" fillId="29" borderId="0" xfId="0" applyFont="1" applyFill="1" applyAlignment="1">
      <alignment horizontal="center" vertical="center"/>
    </xf>
    <xf numFmtId="0" fontId="81" fillId="32" borderId="89" xfId="0" applyFont="1" applyFill="1" applyBorder="1" applyAlignment="1">
      <alignment horizontal="left" vertical="center" indent="1"/>
    </xf>
    <xf numFmtId="10" fontId="87" fillId="57" borderId="94" xfId="1" applyNumberFormat="1" applyFont="1" applyFill="1" applyBorder="1" applyAlignment="1" applyProtection="1">
      <alignment horizontal="center" vertical="center"/>
    </xf>
    <xf numFmtId="0" fontId="81" fillId="32" borderId="63" xfId="0" applyFont="1" applyFill="1" applyBorder="1" applyAlignment="1">
      <alignment horizontal="left" vertical="center" indent="1"/>
    </xf>
    <xf numFmtId="0" fontId="73" fillId="29" borderId="0" xfId="0" applyFont="1" applyFill="1" applyAlignment="1">
      <alignment horizontal="right" vertical="center"/>
    </xf>
    <xf numFmtId="173" fontId="86" fillId="57" borderId="80" xfId="0" applyNumberFormat="1" applyFont="1" applyFill="1" applyBorder="1" applyAlignment="1">
      <alignment horizontal="center" vertical="center"/>
    </xf>
    <xf numFmtId="173" fontId="86" fillId="57" borderId="90" xfId="0" applyNumberFormat="1" applyFont="1" applyFill="1" applyBorder="1" applyAlignment="1">
      <alignment horizontal="center" vertical="center"/>
    </xf>
    <xf numFmtId="7" fontId="73" fillId="29" borderId="0" xfId="0" applyNumberFormat="1" applyFont="1" applyFill="1" applyAlignment="1">
      <alignment horizontal="center" vertical="center"/>
    </xf>
    <xf numFmtId="10" fontId="86" fillId="57" borderId="80" xfId="1" applyNumberFormat="1" applyFont="1" applyFill="1" applyBorder="1" applyAlignment="1" applyProtection="1">
      <alignment horizontal="center" vertical="center"/>
    </xf>
    <xf numFmtId="10" fontId="86" fillId="57" borderId="90" xfId="1" applyNumberFormat="1" applyFont="1" applyFill="1" applyBorder="1" applyAlignment="1" applyProtection="1">
      <alignment horizontal="center" vertical="center"/>
    </xf>
    <xf numFmtId="173" fontId="8" fillId="0" borderId="0" xfId="0" applyNumberFormat="1" applyFont="1" applyAlignment="1">
      <alignment horizontal="center" vertical="center"/>
    </xf>
    <xf numFmtId="173" fontId="86" fillId="57" borderId="81" xfId="0" applyNumberFormat="1" applyFont="1" applyFill="1" applyBorder="1" applyAlignment="1">
      <alignment horizontal="center" vertical="center"/>
    </xf>
    <xf numFmtId="173" fontId="86" fillId="57" borderId="91" xfId="0" applyNumberFormat="1" applyFont="1" applyFill="1" applyBorder="1" applyAlignment="1">
      <alignment horizontal="center" vertical="center"/>
    </xf>
    <xf numFmtId="0" fontId="81" fillId="29" borderId="77" xfId="0" applyFont="1" applyFill="1" applyBorder="1" applyAlignment="1">
      <alignment horizontal="left" vertical="center" indent="1"/>
    </xf>
    <xf numFmtId="0" fontId="81" fillId="29" borderId="63" xfId="0" applyFont="1" applyFill="1" applyBorder="1" applyAlignment="1">
      <alignment horizontal="left" vertical="center" indent="1"/>
    </xf>
    <xf numFmtId="0" fontId="72" fillId="29" borderId="0" xfId="0" applyFont="1" applyFill="1" applyAlignment="1">
      <alignment horizontal="center" vertical="center"/>
    </xf>
    <xf numFmtId="0" fontId="73" fillId="60" borderId="0" xfId="0" applyFont="1" applyFill="1"/>
    <xf numFmtId="0" fontId="73" fillId="29" borderId="0" xfId="0" applyFont="1" applyFill="1" applyAlignment="1">
      <alignment horizontal="center" vertical="center" wrapText="1"/>
    </xf>
    <xf numFmtId="0" fontId="94" fillId="16" borderId="0" xfId="0" applyFont="1" applyFill="1" applyAlignment="1">
      <alignment horizontal="center" vertical="center" wrapText="1"/>
    </xf>
    <xf numFmtId="173" fontId="77" fillId="56" borderId="78" xfId="0" applyNumberFormat="1" applyFont="1" applyFill="1" applyBorder="1" applyAlignment="1" applyProtection="1">
      <alignment horizontal="center" vertical="center"/>
      <protection locked="0"/>
    </xf>
    <xf numFmtId="10" fontId="77" fillId="56" borderId="79" xfId="0" applyNumberFormat="1" applyFont="1" applyFill="1" applyBorder="1" applyAlignment="1" applyProtection="1">
      <alignment horizontal="center" vertical="center"/>
      <protection locked="0"/>
    </xf>
    <xf numFmtId="179" fontId="78" fillId="56" borderId="82" xfId="0" applyNumberFormat="1" applyFont="1" applyFill="1" applyBorder="1" applyAlignment="1" applyProtection="1">
      <alignment horizontal="center" vertical="center"/>
      <protection locked="0"/>
    </xf>
    <xf numFmtId="10" fontId="78" fillId="56" borderId="78" xfId="0" applyNumberFormat="1" applyFont="1" applyFill="1" applyBorder="1" applyAlignment="1" applyProtection="1">
      <alignment horizontal="center" vertical="center"/>
      <protection locked="0"/>
    </xf>
    <xf numFmtId="179" fontId="78" fillId="56" borderId="92" xfId="0" applyNumberFormat="1" applyFont="1" applyFill="1" applyBorder="1" applyAlignment="1" applyProtection="1">
      <alignment horizontal="center" vertical="center"/>
      <protection locked="0"/>
    </xf>
    <xf numFmtId="10" fontId="78" fillId="56" borderId="93" xfId="0" applyNumberFormat="1" applyFont="1" applyFill="1" applyBorder="1" applyAlignment="1" applyProtection="1">
      <alignment horizontal="center" vertical="center"/>
      <protection locked="0"/>
    </xf>
    <xf numFmtId="0" fontId="0" fillId="29" borderId="0" xfId="0" applyFill="1"/>
    <xf numFmtId="0" fontId="9" fillId="8" borderId="0" xfId="0" applyFont="1" applyFill="1" applyAlignment="1">
      <alignment horizontal="center" vertical="center"/>
    </xf>
    <xf numFmtId="0" fontId="29" fillId="27" borderId="0" xfId="0" applyFont="1" applyFill="1" applyAlignment="1">
      <alignment horizontal="center" vertical="center"/>
    </xf>
    <xf numFmtId="0" fontId="37" fillId="27" borderId="0" xfId="0" applyFont="1" applyFill="1" applyAlignment="1">
      <alignment horizontal="center" vertical="center"/>
    </xf>
    <xf numFmtId="0" fontId="32" fillId="27" borderId="0" xfId="0" applyFont="1" applyFill="1" applyAlignment="1">
      <alignment horizontal="left" vertical="center"/>
    </xf>
    <xf numFmtId="0" fontId="0" fillId="27" borderId="0" xfId="0" applyFill="1"/>
    <xf numFmtId="0" fontId="57" fillId="0" borderId="0" xfId="0" applyFont="1" applyAlignment="1" applyProtection="1">
      <alignment horizontal="center" vertical="center"/>
      <protection locked="0"/>
    </xf>
    <xf numFmtId="0" fontId="45" fillId="0" borderId="0" xfId="0" applyFont="1" applyAlignment="1" applyProtection="1">
      <alignment horizontal="center" vertical="center"/>
      <protection locked="0"/>
    </xf>
    <xf numFmtId="174" fontId="48" fillId="30" borderId="25" xfId="0" applyNumberFormat="1" applyFont="1" applyFill="1" applyBorder="1" applyAlignment="1">
      <alignment horizontal="center"/>
    </xf>
    <xf numFmtId="0" fontId="48" fillId="30" borderId="0" xfId="0" applyFont="1" applyFill="1" applyAlignment="1">
      <alignment horizontal="center"/>
    </xf>
    <xf numFmtId="0" fontId="48" fillId="30" borderId="28" xfId="0" applyFont="1" applyFill="1" applyBorder="1" applyAlignment="1">
      <alignment horizontal="center"/>
    </xf>
    <xf numFmtId="0" fontId="46" fillId="30" borderId="24" xfId="0" applyFont="1" applyFill="1" applyBorder="1" applyAlignment="1">
      <alignment horizontal="center"/>
    </xf>
    <xf numFmtId="0" fontId="46" fillId="30" borderId="22" xfId="0" applyFont="1" applyFill="1" applyBorder="1" applyAlignment="1">
      <alignment horizontal="center"/>
    </xf>
    <xf numFmtId="0" fontId="46" fillId="30" borderId="27" xfId="0" applyFont="1" applyFill="1" applyBorder="1" applyAlignment="1">
      <alignment horizontal="center"/>
    </xf>
    <xf numFmtId="0" fontId="49" fillId="30" borderId="26" xfId="0" applyFont="1" applyFill="1" applyBorder="1" applyAlignment="1">
      <alignment horizontal="center"/>
    </xf>
    <xf numFmtId="0" fontId="49" fillId="30" borderId="23" xfId="0" applyFont="1" applyFill="1" applyBorder="1" applyAlignment="1">
      <alignment horizontal="center"/>
    </xf>
    <xf numFmtId="0" fontId="49" fillId="30" borderId="29" xfId="0" applyFont="1" applyFill="1" applyBorder="1" applyAlignment="1">
      <alignment horizontal="center"/>
    </xf>
    <xf numFmtId="0" fontId="47" fillId="30" borderId="25" xfId="0" applyFont="1" applyFill="1" applyBorder="1" applyAlignment="1">
      <alignment horizontal="center" vertical="center"/>
    </xf>
    <xf numFmtId="0" fontId="47" fillId="30" borderId="28" xfId="0" applyFont="1" applyFill="1" applyBorder="1" applyAlignment="1">
      <alignment horizontal="center" vertical="center"/>
    </xf>
    <xf numFmtId="0" fontId="47" fillId="30" borderId="26" xfId="0" applyFont="1" applyFill="1" applyBorder="1" applyAlignment="1">
      <alignment horizontal="center" vertical="center"/>
    </xf>
    <xf numFmtId="0" fontId="47" fillId="30" borderId="29" xfId="0" applyFont="1" applyFill="1" applyBorder="1" applyAlignment="1">
      <alignment horizontal="center" vertical="center"/>
    </xf>
    <xf numFmtId="10" fontId="50" fillId="30" borderId="25" xfId="0" applyNumberFormat="1" applyFont="1" applyFill="1" applyBorder="1" applyAlignment="1">
      <alignment horizontal="center"/>
    </xf>
    <xf numFmtId="0" fontId="50" fillId="30" borderId="28" xfId="0" applyFont="1" applyFill="1" applyBorder="1" applyAlignment="1">
      <alignment horizontal="center"/>
    </xf>
    <xf numFmtId="0" fontId="54" fillId="36" borderId="48" xfId="0" applyFont="1" applyFill="1" applyBorder="1" applyAlignment="1">
      <alignment horizontal="left" vertical="center"/>
    </xf>
    <xf numFmtId="0" fontId="54" fillId="36" borderId="49" xfId="0" applyFont="1" applyFill="1" applyBorder="1" applyAlignment="1">
      <alignment horizontal="left" vertical="center"/>
    </xf>
    <xf numFmtId="10" fontId="56" fillId="36" borderId="49" xfId="0" applyNumberFormat="1" applyFont="1" applyFill="1" applyBorder="1" applyAlignment="1">
      <alignment horizontal="center" vertical="center"/>
    </xf>
    <xf numFmtId="10" fontId="54" fillId="36" borderId="49" xfId="0" applyNumberFormat="1" applyFont="1" applyFill="1" applyBorder="1" applyAlignment="1">
      <alignment horizontal="center" vertical="center"/>
    </xf>
    <xf numFmtId="10" fontId="35" fillId="36" borderId="49" xfId="0" applyNumberFormat="1" applyFont="1" applyFill="1" applyBorder="1" applyAlignment="1">
      <alignment horizontal="center" vertical="center"/>
    </xf>
    <xf numFmtId="171" fontId="35" fillId="36" borderId="49" xfId="0" applyNumberFormat="1" applyFont="1" applyFill="1" applyBorder="1" applyAlignment="1" applyProtection="1">
      <alignment horizontal="center" vertical="center"/>
      <protection locked="0"/>
    </xf>
    <xf numFmtId="10" fontId="35" fillId="36" borderId="50" xfId="0" applyNumberFormat="1" applyFont="1" applyFill="1" applyBorder="1" applyAlignment="1" applyProtection="1">
      <alignment horizontal="center" vertical="center"/>
      <protection locked="0"/>
    </xf>
    <xf numFmtId="0" fontId="54" fillId="29" borderId="51" xfId="0" applyFont="1" applyFill="1" applyBorder="1" applyAlignment="1">
      <alignment horizontal="left" vertical="center"/>
    </xf>
    <xf numFmtId="0" fontId="54" fillId="29" borderId="52" xfId="0" applyFont="1" applyFill="1" applyBorder="1" applyAlignment="1">
      <alignment horizontal="left" vertical="center"/>
    </xf>
    <xf numFmtId="10" fontId="55" fillId="29" borderId="52" xfId="0" applyNumberFormat="1" applyFont="1" applyFill="1" applyBorder="1" applyAlignment="1">
      <alignment horizontal="center" vertical="center"/>
    </xf>
    <xf numFmtId="171" fontId="35" fillId="29" borderId="52" xfId="0" applyNumberFormat="1" applyFont="1" applyFill="1" applyBorder="1" applyAlignment="1" applyProtection="1">
      <alignment horizontal="center" vertical="center"/>
      <protection locked="0"/>
    </xf>
    <xf numFmtId="10" fontId="35" fillId="29" borderId="53" xfId="0" applyNumberFormat="1" applyFont="1" applyFill="1" applyBorder="1" applyAlignment="1" applyProtection="1">
      <alignment horizontal="center" vertical="center"/>
      <protection locked="0"/>
    </xf>
    <xf numFmtId="0" fontId="54" fillId="33" borderId="48" xfId="0" applyFont="1" applyFill="1" applyBorder="1" applyAlignment="1">
      <alignment horizontal="left" vertical="center"/>
    </xf>
    <xf numFmtId="0" fontId="54" fillId="33" borderId="49" xfId="0" applyFont="1" applyFill="1" applyBorder="1" applyAlignment="1">
      <alignment horizontal="left" vertical="center"/>
    </xf>
    <xf numFmtId="174" fontId="56" fillId="33" borderId="49" xfId="0" applyNumberFormat="1" applyFont="1" applyFill="1" applyBorder="1" applyAlignment="1">
      <alignment horizontal="center" vertical="center"/>
    </xf>
    <xf numFmtId="172" fontId="54" fillId="33" borderId="49" xfId="0" applyNumberFormat="1" applyFont="1" applyFill="1" applyBorder="1" applyAlignment="1">
      <alignment horizontal="center" vertical="center"/>
    </xf>
    <xf numFmtId="174" fontId="35" fillId="33" borderId="49" xfId="0" applyNumberFormat="1" applyFont="1" applyFill="1" applyBorder="1" applyAlignment="1">
      <alignment horizontal="center" vertical="center"/>
    </xf>
    <xf numFmtId="170" fontId="35" fillId="33" borderId="49" xfId="0" applyNumberFormat="1" applyFont="1" applyFill="1" applyBorder="1" applyAlignment="1" applyProtection="1">
      <alignment horizontal="center" vertical="center"/>
      <protection locked="0"/>
    </xf>
    <xf numFmtId="172" fontId="35" fillId="33" borderId="50" xfId="0" applyNumberFormat="1" applyFont="1" applyFill="1" applyBorder="1" applyAlignment="1" applyProtection="1">
      <alignment horizontal="center" vertical="center"/>
      <protection locked="0"/>
    </xf>
    <xf numFmtId="0" fontId="54" fillId="32" borderId="48" xfId="0" applyFont="1" applyFill="1" applyBorder="1" applyAlignment="1">
      <alignment horizontal="left" vertical="center"/>
    </xf>
    <xf numFmtId="0" fontId="54" fillId="32" borderId="49" xfId="0" applyFont="1" applyFill="1" applyBorder="1" applyAlignment="1">
      <alignment horizontal="left" vertical="center"/>
    </xf>
    <xf numFmtId="174" fontId="55" fillId="32" borderId="49" xfId="0" applyNumberFormat="1" applyFont="1" applyFill="1" applyBorder="1" applyAlignment="1">
      <alignment horizontal="center" vertical="center"/>
    </xf>
    <xf numFmtId="172" fontId="55" fillId="32" borderId="49" xfId="0" applyNumberFormat="1" applyFont="1" applyFill="1" applyBorder="1" applyAlignment="1">
      <alignment horizontal="center" vertical="center"/>
    </xf>
    <xf numFmtId="0" fontId="35" fillId="32" borderId="49" xfId="0" applyFont="1" applyFill="1" applyBorder="1" applyAlignment="1" applyProtection="1">
      <alignment horizontal="center" vertical="center"/>
      <protection locked="0"/>
    </xf>
    <xf numFmtId="0" fontId="35" fillId="32" borderId="50" xfId="0" applyFont="1" applyFill="1" applyBorder="1" applyAlignment="1" applyProtection="1">
      <alignment horizontal="center" vertical="center"/>
      <protection locked="0"/>
    </xf>
    <xf numFmtId="0" fontId="54" fillId="29" borderId="48" xfId="0" applyFont="1" applyFill="1" applyBorder="1" applyAlignment="1">
      <alignment horizontal="left" vertical="center"/>
    </xf>
    <xf numFmtId="0" fontId="54" fillId="29" borderId="49" xfId="0" applyFont="1" applyFill="1" applyBorder="1" applyAlignment="1">
      <alignment horizontal="left" vertical="center"/>
    </xf>
    <xf numFmtId="174" fontId="55" fillId="29" borderId="49" xfId="0" applyNumberFormat="1" applyFont="1" applyFill="1" applyBorder="1" applyAlignment="1">
      <alignment horizontal="center" vertical="center"/>
    </xf>
    <xf numFmtId="172" fontId="55" fillId="29" borderId="49" xfId="0" applyNumberFormat="1" applyFont="1" applyFill="1" applyBorder="1" applyAlignment="1">
      <alignment horizontal="center" vertical="center"/>
    </xf>
    <xf numFmtId="0" fontId="35" fillId="29" borderId="49" xfId="0" applyFont="1" applyFill="1" applyBorder="1" applyAlignment="1" applyProtection="1">
      <alignment horizontal="center" vertical="center"/>
      <protection locked="0"/>
    </xf>
    <xf numFmtId="0" fontId="35" fillId="29" borderId="50" xfId="0" applyFont="1" applyFill="1" applyBorder="1" applyAlignment="1" applyProtection="1">
      <alignment horizontal="center" vertical="center"/>
      <protection locked="0"/>
    </xf>
    <xf numFmtId="49" fontId="55" fillId="29" borderId="49" xfId="0" applyNumberFormat="1" applyFont="1" applyFill="1" applyBorder="1" applyAlignment="1">
      <alignment horizontal="center" vertical="center"/>
    </xf>
    <xf numFmtId="0" fontId="55" fillId="29" borderId="49" xfId="0" applyFont="1" applyFill="1" applyBorder="1" applyAlignment="1">
      <alignment horizontal="center" vertical="center"/>
    </xf>
    <xf numFmtId="10" fontId="43" fillId="30" borderId="41" xfId="0" applyNumberFormat="1" applyFont="1" applyFill="1" applyBorder="1" applyAlignment="1" applyProtection="1">
      <alignment horizontal="center" vertical="center"/>
      <protection locked="0"/>
    </xf>
    <xf numFmtId="10" fontId="30" fillId="30" borderId="43" xfId="0" applyNumberFormat="1" applyFont="1" applyFill="1" applyBorder="1" applyAlignment="1" applyProtection="1">
      <alignment horizontal="center" vertical="center"/>
      <protection locked="0"/>
    </xf>
    <xf numFmtId="0" fontId="31" fillId="35" borderId="44" xfId="0" applyFont="1" applyFill="1" applyBorder="1" applyAlignment="1">
      <alignment horizontal="center" vertical="center"/>
    </xf>
    <xf numFmtId="0" fontId="31" fillId="35" borderId="44" xfId="0" applyFont="1" applyFill="1" applyBorder="1" applyAlignment="1" applyProtection="1">
      <alignment horizontal="center" vertical="center"/>
      <protection locked="0"/>
    </xf>
    <xf numFmtId="0" fontId="54" fillId="29" borderId="45" xfId="0" applyFont="1" applyFill="1" applyBorder="1" applyAlignment="1">
      <alignment horizontal="left" vertical="center"/>
    </xf>
    <xf numFmtId="0" fontId="54" fillId="29" borderId="46" xfId="0" applyFont="1" applyFill="1" applyBorder="1" applyAlignment="1">
      <alignment horizontal="left" vertical="center"/>
    </xf>
    <xf numFmtId="174" fontId="55" fillId="29" borderId="46" xfId="0" applyNumberFormat="1" applyFont="1" applyFill="1" applyBorder="1" applyAlignment="1">
      <alignment horizontal="center" vertical="center"/>
    </xf>
    <xf numFmtId="172" fontId="55" fillId="29" borderId="46" xfId="0" applyNumberFormat="1" applyFont="1" applyFill="1" applyBorder="1" applyAlignment="1">
      <alignment horizontal="center" vertical="center"/>
    </xf>
    <xf numFmtId="0" fontId="35" fillId="29" borderId="46" xfId="0" applyFont="1" applyFill="1" applyBorder="1" applyAlignment="1" applyProtection="1">
      <alignment horizontal="center" vertical="center"/>
      <protection locked="0"/>
    </xf>
    <xf numFmtId="0" fontId="35" fillId="29" borderId="47" xfId="0" applyFont="1" applyFill="1" applyBorder="1" applyAlignment="1" applyProtection="1">
      <alignment horizontal="center" vertical="center"/>
      <protection locked="0"/>
    </xf>
    <xf numFmtId="174" fontId="42" fillId="34" borderId="41" xfId="0" applyNumberFormat="1" applyFont="1" applyFill="1" applyBorder="1" applyAlignment="1">
      <alignment horizontal="center" vertical="center"/>
    </xf>
    <xf numFmtId="169" fontId="42" fillId="34" borderId="39" xfId="0" applyNumberFormat="1" applyFont="1" applyFill="1" applyBorder="1" applyAlignment="1">
      <alignment horizontal="center" vertical="center"/>
    </xf>
    <xf numFmtId="174" fontId="43" fillId="30" borderId="41" xfId="0" applyNumberFormat="1" applyFont="1" applyFill="1" applyBorder="1" applyAlignment="1">
      <alignment horizontal="center" vertical="center"/>
    </xf>
    <xf numFmtId="169" fontId="43" fillId="30" borderId="43" xfId="0" applyNumberFormat="1" applyFont="1" applyFill="1" applyBorder="1" applyAlignment="1">
      <alignment horizontal="center" vertical="center"/>
    </xf>
    <xf numFmtId="10" fontId="42" fillId="34" borderId="41" xfId="0" applyNumberFormat="1" applyFont="1" applyFill="1" applyBorder="1" applyAlignment="1">
      <alignment horizontal="center" vertical="center"/>
    </xf>
    <xf numFmtId="10" fontId="30" fillId="34" borderId="39" xfId="0" applyNumberFormat="1" applyFont="1" applyFill="1" applyBorder="1" applyAlignment="1">
      <alignment horizontal="center" vertical="center"/>
    </xf>
    <xf numFmtId="0" fontId="38" fillId="30" borderId="40" xfId="0" applyFont="1" applyFill="1" applyBorder="1" applyAlignment="1" applyProtection="1">
      <alignment horizontal="center"/>
      <protection locked="0"/>
    </xf>
    <xf numFmtId="0" fontId="41" fillId="30" borderId="42" xfId="0" applyFont="1" applyFill="1" applyBorder="1" applyAlignment="1" applyProtection="1">
      <alignment horizontal="center" vertical="center"/>
      <protection locked="0"/>
    </xf>
    <xf numFmtId="0" fontId="43" fillId="30" borderId="59" xfId="0" applyFont="1" applyFill="1" applyBorder="1" applyAlignment="1">
      <alignment horizontal="center" vertical="center"/>
    </xf>
    <xf numFmtId="0" fontId="36" fillId="30" borderId="57" xfId="0" applyFont="1" applyFill="1" applyBorder="1" applyAlignment="1">
      <alignment horizontal="center" vertical="center"/>
    </xf>
    <xf numFmtId="174" fontId="43" fillId="30" borderId="59" xfId="0" applyNumberFormat="1" applyFont="1" applyFill="1" applyBorder="1" applyAlignment="1">
      <alignment horizontal="center" vertical="center"/>
    </xf>
    <xf numFmtId="169" fontId="36" fillId="30" borderId="57" xfId="0" applyNumberFormat="1" applyFont="1" applyFill="1" applyBorder="1" applyAlignment="1">
      <alignment horizontal="center" vertical="center"/>
    </xf>
    <xf numFmtId="174" fontId="43" fillId="30" borderId="41" xfId="0" applyNumberFormat="1" applyFont="1" applyFill="1" applyBorder="1" applyAlignment="1" applyProtection="1">
      <alignment horizontal="center" vertical="center"/>
      <protection locked="0"/>
    </xf>
    <xf numFmtId="169" fontId="43" fillId="30" borderId="43" xfId="0" applyNumberFormat="1" applyFont="1" applyFill="1" applyBorder="1" applyAlignment="1" applyProtection="1">
      <alignment horizontal="center" vertical="center"/>
      <protection locked="0"/>
    </xf>
    <xf numFmtId="0" fontId="39" fillId="30" borderId="42" xfId="0" applyFont="1" applyFill="1" applyBorder="1" applyAlignment="1" applyProtection="1">
      <alignment horizontal="center" vertical="center"/>
      <protection locked="0"/>
    </xf>
    <xf numFmtId="0" fontId="38" fillId="34" borderId="40" xfId="0" applyFont="1" applyFill="1" applyBorder="1" applyAlignment="1">
      <alignment horizontal="center"/>
    </xf>
    <xf numFmtId="0" fontId="40" fillId="34" borderId="38" xfId="0" applyFont="1" applyFill="1" applyBorder="1" applyAlignment="1">
      <alignment horizontal="center" vertical="center"/>
    </xf>
    <xf numFmtId="0" fontId="38" fillId="30" borderId="40" xfId="0" applyFont="1" applyFill="1" applyBorder="1" applyAlignment="1">
      <alignment horizontal="center"/>
    </xf>
    <xf numFmtId="0" fontId="41" fillId="30" borderId="42" xfId="0" applyFont="1" applyFill="1" applyBorder="1" applyAlignment="1">
      <alignment horizontal="center" vertical="center"/>
    </xf>
    <xf numFmtId="0" fontId="39" fillId="34" borderId="38" xfId="0" applyFont="1" applyFill="1" applyBorder="1" applyAlignment="1">
      <alignment horizontal="center" vertical="center"/>
    </xf>
    <xf numFmtId="10" fontId="43" fillId="30" borderId="59" xfId="0" applyNumberFormat="1" applyFont="1" applyFill="1" applyBorder="1" applyAlignment="1">
      <alignment horizontal="center" vertical="center"/>
    </xf>
    <xf numFmtId="10" fontId="36" fillId="30" borderId="57" xfId="0" applyNumberFormat="1" applyFont="1" applyFill="1" applyBorder="1" applyAlignment="1">
      <alignment horizontal="center" vertical="center"/>
    </xf>
    <xf numFmtId="10" fontId="36" fillId="30" borderId="61" xfId="0" applyNumberFormat="1" applyFont="1" applyFill="1" applyBorder="1" applyAlignment="1">
      <alignment horizontal="center" vertical="center"/>
    </xf>
    <xf numFmtId="0" fontId="38" fillId="28" borderId="40" xfId="0" applyFont="1" applyFill="1" applyBorder="1" applyAlignment="1">
      <alignment horizontal="center"/>
    </xf>
    <xf numFmtId="0" fontId="39" fillId="28" borderId="38" xfId="0" applyFont="1" applyFill="1" applyBorder="1" applyAlignment="1">
      <alignment horizontal="center" vertical="center"/>
    </xf>
    <xf numFmtId="174" fontId="30" fillId="28" borderId="41" xfId="0" applyNumberFormat="1" applyFont="1" applyFill="1" applyBorder="1" applyAlignment="1">
      <alignment horizontal="center" vertical="center"/>
    </xf>
    <xf numFmtId="169" fontId="30" fillId="28" borderId="39" xfId="0" applyNumberFormat="1" applyFont="1" applyFill="1" applyBorder="1" applyAlignment="1">
      <alignment horizontal="center" vertical="center"/>
    </xf>
    <xf numFmtId="0" fontId="39" fillId="28" borderId="42" xfId="0" applyFont="1" applyFill="1" applyBorder="1" applyAlignment="1">
      <alignment horizontal="center" vertical="center"/>
    </xf>
    <xf numFmtId="169" fontId="30" fillId="28" borderId="43" xfId="0" applyNumberFormat="1" applyFont="1" applyFill="1" applyBorder="1" applyAlignment="1">
      <alignment horizontal="center" vertical="center"/>
    </xf>
    <xf numFmtId="0" fontId="58" fillId="27" borderId="0" xfId="0" applyFont="1" applyFill="1" applyAlignment="1">
      <alignment horizontal="center" vertical="center"/>
    </xf>
    <xf numFmtId="0" fontId="33" fillId="27" borderId="0" xfId="0" applyFont="1" applyFill="1" applyAlignment="1">
      <alignment horizontal="center" vertical="center"/>
    </xf>
    <xf numFmtId="0" fontId="59" fillId="27" borderId="0" xfId="0" applyFont="1" applyFill="1" applyAlignment="1">
      <alignment horizontal="center" vertical="center"/>
    </xf>
    <xf numFmtId="0" fontId="34" fillId="27" borderId="0" xfId="0" applyFont="1" applyFill="1" applyAlignment="1">
      <alignment horizontal="center" vertical="center"/>
    </xf>
    <xf numFmtId="0" fontId="0" fillId="31" borderId="0" xfId="0" applyFill="1"/>
    <xf numFmtId="0" fontId="28" fillId="27" borderId="0" xfId="0" applyFont="1" applyFill="1" applyAlignment="1">
      <alignment horizontal="center" vertical="center"/>
    </xf>
    <xf numFmtId="0" fontId="38" fillId="30" borderId="58" xfId="0" applyFont="1" applyFill="1" applyBorder="1" applyAlignment="1">
      <alignment horizontal="center" vertical="center"/>
    </xf>
    <xf numFmtId="0" fontId="35" fillId="30" borderId="56" xfId="0" applyFont="1" applyFill="1" applyBorder="1" applyAlignment="1">
      <alignment horizontal="center" vertical="center"/>
    </xf>
    <xf numFmtId="0" fontId="35" fillId="30" borderId="60" xfId="0" applyFont="1" applyFill="1" applyBorder="1" applyAlignment="1">
      <alignment horizontal="center" vertical="center"/>
    </xf>
    <xf numFmtId="0" fontId="23" fillId="25" borderId="15" xfId="0" applyFont="1" applyFill="1" applyBorder="1" applyAlignment="1">
      <alignment horizontal="left" vertical="top" wrapText="1"/>
    </xf>
    <xf numFmtId="0" fontId="23" fillId="25" borderId="13" xfId="0" applyFont="1" applyFill="1" applyBorder="1" applyAlignment="1">
      <alignment horizontal="left" vertical="top" wrapText="1"/>
    </xf>
    <xf numFmtId="0" fontId="23" fillId="25" borderId="18" xfId="0" applyFont="1" applyFill="1" applyBorder="1" applyAlignment="1">
      <alignment horizontal="left" vertical="top" wrapText="1"/>
    </xf>
    <xf numFmtId="0" fontId="23" fillId="25" borderId="16" xfId="0" applyFont="1" applyFill="1" applyBorder="1" applyAlignment="1">
      <alignment horizontal="left" vertical="top" wrapText="1"/>
    </xf>
    <xf numFmtId="0" fontId="23" fillId="25" borderId="0" xfId="0" applyFont="1" applyFill="1" applyAlignment="1">
      <alignment horizontal="left" vertical="top" wrapText="1"/>
    </xf>
    <xf numFmtId="0" fontId="23" fillId="25" borderId="19" xfId="0" applyFont="1" applyFill="1" applyBorder="1" applyAlignment="1">
      <alignment horizontal="left" vertical="top" wrapText="1"/>
    </xf>
    <xf numFmtId="0" fontId="23" fillId="25" borderId="17" xfId="0" applyFont="1" applyFill="1" applyBorder="1" applyAlignment="1">
      <alignment horizontal="left" vertical="top" wrapText="1"/>
    </xf>
    <xf numFmtId="0" fontId="23" fillId="25" borderId="14" xfId="0" applyFont="1" applyFill="1" applyBorder="1" applyAlignment="1">
      <alignment horizontal="left" vertical="top" wrapText="1"/>
    </xf>
    <xf numFmtId="0" fontId="23" fillId="25" borderId="20" xfId="0" applyFont="1" applyFill="1" applyBorder="1" applyAlignment="1">
      <alignment horizontal="left" vertical="top" wrapText="1"/>
    </xf>
    <xf numFmtId="0" fontId="27" fillId="0" borderId="0" xfId="0" applyFont="1" applyAlignment="1">
      <alignment horizontal="center" vertical="center"/>
    </xf>
    <xf numFmtId="0" fontId="15" fillId="0" borderId="0" xfId="0" applyFont="1" applyAlignment="1">
      <alignment horizontal="left"/>
    </xf>
    <xf numFmtId="0" fontId="13" fillId="17" borderId="0" xfId="0" applyFont="1" applyFill="1" applyAlignment="1">
      <alignment horizontal="center" vertical="center"/>
    </xf>
    <xf numFmtId="0" fontId="14" fillId="17" borderId="0" xfId="0" applyFont="1" applyFill="1" applyAlignment="1">
      <alignment horizontal="center" vertical="center"/>
    </xf>
    <xf numFmtId="0" fontId="75" fillId="52" borderId="0" xfId="0" applyFont="1" applyFill="1" applyAlignment="1">
      <alignment horizontal="center" vertical="center"/>
    </xf>
    <xf numFmtId="0" fontId="84" fillId="29" borderId="0" xfId="0" applyFont="1" applyFill="1" applyAlignment="1">
      <alignment horizontal="center" vertical="center"/>
    </xf>
    <xf numFmtId="0" fontId="60" fillId="51" borderId="70" xfId="0" applyFont="1" applyFill="1" applyBorder="1" applyAlignment="1">
      <alignment horizontal="left" vertical="center"/>
    </xf>
    <xf numFmtId="0" fontId="60" fillId="51" borderId="73" xfId="0" applyFont="1" applyFill="1" applyBorder="1" applyAlignment="1">
      <alignment horizontal="left" vertical="center"/>
    </xf>
    <xf numFmtId="0" fontId="60" fillId="38" borderId="87" xfId="0" applyFont="1" applyFill="1" applyBorder="1" applyAlignment="1">
      <alignment horizontal="left" vertical="center"/>
    </xf>
    <xf numFmtId="0" fontId="60" fillId="38" borderId="88" xfId="0" applyFont="1" applyFill="1" applyBorder="1" applyAlignment="1">
      <alignment horizontal="left" vertical="center"/>
    </xf>
    <xf numFmtId="0" fontId="85" fillId="51" borderId="0" xfId="0" applyFont="1" applyFill="1" applyAlignment="1">
      <alignment horizontal="center" vertical="center"/>
    </xf>
    <xf numFmtId="0" fontId="94" fillId="32" borderId="0" xfId="0" applyFont="1" applyFill="1" applyAlignment="1">
      <alignment horizontal="center" vertical="center" wrapText="1"/>
    </xf>
    <xf numFmtId="0" fontId="94" fillId="32" borderId="67" xfId="0" applyFont="1" applyFill="1" applyBorder="1" applyAlignment="1">
      <alignment horizontal="center" vertical="center" wrapText="1"/>
    </xf>
    <xf numFmtId="0" fontId="97" fillId="53" borderId="85" xfId="0" applyFont="1" applyFill="1" applyBorder="1" applyAlignment="1">
      <alignment horizontal="center" vertical="center"/>
    </xf>
    <xf numFmtId="0" fontId="97" fillId="53" borderId="0" xfId="0" applyFont="1" applyFill="1" applyAlignment="1">
      <alignment horizontal="center" vertical="center"/>
    </xf>
    <xf numFmtId="0" fontId="98" fillId="55" borderId="85" xfId="0" applyFont="1" applyFill="1" applyBorder="1" applyAlignment="1">
      <alignment horizontal="center" vertical="center"/>
    </xf>
    <xf numFmtId="0" fontId="98" fillId="55" borderId="0" xfId="0" applyFont="1" applyFill="1" applyAlignment="1">
      <alignment horizontal="center" vertical="center"/>
    </xf>
    <xf numFmtId="0" fontId="99" fillId="55" borderId="85" xfId="0" applyFont="1" applyFill="1" applyBorder="1" applyAlignment="1">
      <alignment horizontal="center" vertical="center"/>
    </xf>
    <xf numFmtId="0" fontId="99" fillId="55" borderId="0" xfId="0" applyFont="1" applyFill="1" applyAlignment="1">
      <alignment horizontal="center" vertical="center"/>
    </xf>
    <xf numFmtId="0" fontId="96" fillId="29" borderId="0" xfId="0" applyFont="1" applyFill="1" applyAlignment="1">
      <alignment horizontal="center"/>
    </xf>
    <xf numFmtId="0" fontId="0" fillId="29" borderId="0" xfId="0" applyFill="1"/>
    <xf numFmtId="0" fontId="88" fillId="32" borderId="68" xfId="0" applyFont="1" applyFill="1" applyBorder="1" applyAlignment="1">
      <alignment horizontal="center" vertical="center"/>
    </xf>
    <xf numFmtId="0" fontId="71" fillId="51" borderId="71" xfId="0" applyFont="1" applyFill="1" applyBorder="1" applyAlignment="1">
      <alignment horizontal="center" vertical="center"/>
    </xf>
    <xf numFmtId="0" fontId="71" fillId="51" borderId="66" xfId="0" applyFont="1" applyFill="1" applyBorder="1" applyAlignment="1">
      <alignment horizontal="center" vertical="center"/>
    </xf>
    <xf numFmtId="0" fontId="71" fillId="51" borderId="74" xfId="0" applyFont="1" applyFill="1" applyBorder="1" applyAlignment="1">
      <alignment horizontal="center" vertical="center"/>
    </xf>
    <xf numFmtId="0" fontId="61" fillId="51" borderId="86" xfId="0" applyFont="1" applyFill="1" applyBorder="1" applyAlignment="1">
      <alignment horizontal="center" vertical="center"/>
    </xf>
    <xf numFmtId="0" fontId="61" fillId="51" borderId="0" xfId="0" applyFont="1" applyFill="1" applyAlignment="1">
      <alignment horizontal="center" vertical="center"/>
    </xf>
    <xf numFmtId="0" fontId="83" fillId="37" borderId="86" xfId="0" applyFont="1" applyFill="1" applyBorder="1" applyAlignment="1">
      <alignment horizontal="center" vertical="center"/>
    </xf>
    <xf numFmtId="0" fontId="83" fillId="37" borderId="0" xfId="0" applyFont="1" applyFill="1" applyAlignment="1">
      <alignment horizontal="center" vertical="center"/>
    </xf>
    <xf numFmtId="0" fontId="83" fillId="28" borderId="86" xfId="0" applyFont="1" applyFill="1" applyBorder="1" applyAlignment="1">
      <alignment horizontal="center" vertical="center"/>
    </xf>
    <xf numFmtId="0" fontId="83" fillId="28" borderId="0" xfId="0" applyFont="1" applyFill="1" applyAlignment="1">
      <alignment horizontal="center" vertical="center"/>
    </xf>
    <xf numFmtId="0" fontId="79" fillId="33" borderId="86" xfId="0" applyFont="1" applyFill="1" applyBorder="1" applyAlignment="1">
      <alignment horizontal="center" vertical="center"/>
    </xf>
    <xf numFmtId="0" fontId="79" fillId="33" borderId="0" xfId="0" applyFont="1" applyFill="1" applyAlignment="1">
      <alignment horizontal="center" vertical="center"/>
    </xf>
    <xf numFmtId="173" fontId="79" fillId="61" borderId="86" xfId="0" applyNumberFormat="1" applyFont="1" applyFill="1" applyBorder="1" applyAlignment="1">
      <alignment horizontal="center" vertical="center"/>
    </xf>
    <xf numFmtId="173" fontId="79" fillId="61" borderId="0" xfId="0" applyNumberFormat="1" applyFont="1" applyFill="1" applyAlignment="1">
      <alignment horizontal="center" vertical="center"/>
    </xf>
    <xf numFmtId="173" fontId="95" fillId="36" borderId="86" xfId="0" applyNumberFormat="1" applyFont="1" applyFill="1" applyBorder="1" applyAlignment="1">
      <alignment horizontal="center" vertical="center"/>
    </xf>
    <xf numFmtId="173" fontId="95" fillId="36" borderId="0" xfId="0" applyNumberFormat="1" applyFont="1" applyFill="1" applyAlignment="1">
      <alignment horizontal="center" vertical="center"/>
    </xf>
    <xf numFmtId="173" fontId="79" fillId="30" borderId="86" xfId="0" applyNumberFormat="1" applyFont="1" applyFill="1" applyBorder="1" applyAlignment="1">
      <alignment horizontal="center" vertical="center"/>
    </xf>
    <xf numFmtId="173" fontId="79" fillId="30" borderId="0" xfId="0" applyNumberFormat="1" applyFont="1" applyFill="1" applyAlignment="1">
      <alignment horizontal="center" vertical="center"/>
    </xf>
    <xf numFmtId="0" fontId="76" fillId="51" borderId="99" xfId="0" applyFont="1" applyFill="1" applyBorder="1" applyAlignment="1">
      <alignment horizontal="center" vertical="center"/>
    </xf>
    <xf numFmtId="0" fontId="76" fillId="51" borderId="100" xfId="0" applyFont="1" applyFill="1" applyBorder="1" applyAlignment="1">
      <alignment horizontal="center" vertical="center"/>
    </xf>
    <xf numFmtId="0" fontId="76" fillId="51" borderId="101" xfId="0" applyFont="1" applyFill="1" applyBorder="1" applyAlignment="1">
      <alignment horizontal="center" vertical="center"/>
    </xf>
    <xf numFmtId="0" fontId="12" fillId="5" borderId="0" xfId="0" applyFont="1" applyFill="1" applyAlignment="1">
      <alignment horizontal="center" vertical="center" wrapText="1"/>
    </xf>
    <xf numFmtId="0" fontId="4" fillId="5" borderId="0" xfId="0" applyFont="1" applyFill="1" applyAlignment="1">
      <alignment horizontal="center" vertical="center" shrinkToFit="1"/>
    </xf>
    <xf numFmtId="0" fontId="9" fillId="8" borderId="0" xfId="0" applyFont="1" applyFill="1" applyAlignment="1">
      <alignment horizontal="center" vertical="center"/>
    </xf>
    <xf numFmtId="9" fontId="9" fillId="0" borderId="2" xfId="1" applyFont="1" applyFill="1" applyBorder="1" applyAlignment="1" applyProtection="1">
      <alignment horizontal="center" vertical="center"/>
    </xf>
    <xf numFmtId="9" fontId="9" fillId="0" borderId="3" xfId="1" applyFont="1" applyFill="1" applyBorder="1" applyAlignment="1" applyProtection="1">
      <alignment horizontal="center" vertical="center"/>
    </xf>
    <xf numFmtId="0" fontId="7" fillId="4" borderId="4" xfId="0" applyFont="1" applyFill="1" applyBorder="1" applyAlignment="1">
      <alignment horizontal="center" vertical="center"/>
    </xf>
    <xf numFmtId="164" fontId="9" fillId="9" borderId="2" xfId="0" applyNumberFormat="1" applyFont="1" applyFill="1" applyBorder="1" applyAlignment="1">
      <alignment horizontal="center" vertical="center"/>
    </xf>
    <xf numFmtId="164" fontId="9" fillId="9" borderId="3" xfId="0" applyNumberFormat="1" applyFont="1" applyFill="1" applyBorder="1" applyAlignment="1">
      <alignment horizontal="center" vertical="center"/>
    </xf>
    <xf numFmtId="0" fontId="10" fillId="8" borderId="0" xfId="0" applyFont="1" applyFill="1" applyAlignment="1">
      <alignment horizontal="center" vertical="center" wrapText="1"/>
    </xf>
    <xf numFmtId="10" fontId="9" fillId="10" borderId="2" xfId="1" applyNumberFormat="1" applyFont="1" applyFill="1" applyBorder="1" applyAlignment="1" applyProtection="1">
      <alignment horizontal="center" vertical="center"/>
    </xf>
    <xf numFmtId="10" fontId="9" fillId="10" borderId="3" xfId="1" applyNumberFormat="1" applyFont="1" applyFill="1" applyBorder="1" applyAlignment="1" applyProtection="1">
      <alignment horizontal="center" vertical="center"/>
    </xf>
    <xf numFmtId="164" fontId="9" fillId="11" borderId="2" xfId="0" applyNumberFormat="1" applyFont="1" applyFill="1" applyBorder="1" applyAlignment="1" applyProtection="1">
      <alignment horizontal="center" vertical="center"/>
      <protection locked="0"/>
    </xf>
    <xf numFmtId="164" fontId="9" fillId="11" borderId="3" xfId="0" applyNumberFormat="1" applyFont="1" applyFill="1" applyBorder="1" applyAlignment="1" applyProtection="1">
      <alignment horizontal="center" vertical="center"/>
      <protection locked="0"/>
    </xf>
    <xf numFmtId="0" fontId="9" fillId="8" borderId="5" xfId="0" applyFont="1" applyFill="1" applyBorder="1" applyAlignment="1">
      <alignment horizontal="center" vertical="center"/>
    </xf>
    <xf numFmtId="164" fontId="9" fillId="12" borderId="2" xfId="0" applyNumberFormat="1" applyFont="1" applyFill="1" applyBorder="1" applyAlignment="1">
      <alignment horizontal="center" vertical="center"/>
    </xf>
    <xf numFmtId="164" fontId="9" fillId="12" borderId="3" xfId="0" applyNumberFormat="1" applyFont="1" applyFill="1" applyBorder="1" applyAlignment="1">
      <alignment horizontal="center" vertical="center"/>
    </xf>
    <xf numFmtId="0" fontId="7" fillId="7" borderId="4" xfId="0" applyFont="1" applyFill="1" applyBorder="1" applyAlignment="1">
      <alignment horizontal="center" vertical="center"/>
    </xf>
    <xf numFmtId="164" fontId="9" fillId="3" borderId="2" xfId="0" applyNumberFormat="1" applyFont="1" applyFill="1" applyBorder="1" applyAlignment="1" applyProtection="1">
      <alignment horizontal="center" vertical="center"/>
      <protection locked="0"/>
    </xf>
    <xf numFmtId="164" fontId="9" fillId="3" borderId="3" xfId="0" applyNumberFormat="1" applyFont="1" applyFill="1" applyBorder="1" applyAlignment="1" applyProtection="1">
      <alignment horizontal="center" vertical="center"/>
      <protection locked="0"/>
    </xf>
    <xf numFmtId="0" fontId="9" fillId="14" borderId="0" xfId="0" applyFont="1" applyFill="1" applyAlignment="1">
      <alignment horizontal="center" vertical="center"/>
    </xf>
    <xf numFmtId="164" fontId="9" fillId="13" borderId="2" xfId="0" applyNumberFormat="1" applyFont="1" applyFill="1" applyBorder="1" applyAlignment="1">
      <alignment horizontal="center" vertical="center"/>
    </xf>
    <xf numFmtId="164" fontId="9" fillId="13" borderId="3" xfId="0" applyNumberFormat="1" applyFont="1" applyFill="1" applyBorder="1" applyAlignment="1">
      <alignment horizontal="center" vertical="center"/>
    </xf>
    <xf numFmtId="167" fontId="9" fillId="12" borderId="2" xfId="1" applyNumberFormat="1" applyFont="1" applyFill="1" applyBorder="1" applyAlignment="1" applyProtection="1">
      <alignment horizontal="center" vertical="center"/>
    </xf>
    <xf numFmtId="167" fontId="9" fillId="12" borderId="3" xfId="1" applyNumberFormat="1" applyFont="1" applyFill="1" applyBorder="1" applyAlignment="1" applyProtection="1">
      <alignment horizontal="center" vertical="center"/>
    </xf>
    <xf numFmtId="165" fontId="9" fillId="3" borderId="2" xfId="0" applyNumberFormat="1" applyFont="1" applyFill="1" applyBorder="1" applyAlignment="1" applyProtection="1">
      <alignment horizontal="center" vertical="center"/>
      <protection locked="0"/>
    </xf>
    <xf numFmtId="165" fontId="9" fillId="3" borderId="3" xfId="0" applyNumberFormat="1" applyFont="1" applyFill="1" applyBorder="1" applyAlignment="1" applyProtection="1">
      <alignment horizontal="center" vertical="center"/>
      <protection locked="0"/>
    </xf>
    <xf numFmtId="166" fontId="9" fillId="3" borderId="2" xfId="1" applyNumberFormat="1" applyFont="1" applyFill="1" applyBorder="1" applyAlignment="1" applyProtection="1">
      <alignment horizontal="center" vertical="center"/>
      <protection locked="0"/>
    </xf>
    <xf numFmtId="166" fontId="9" fillId="3" borderId="3" xfId="1" applyNumberFormat="1" applyFont="1" applyFill="1" applyBorder="1" applyAlignment="1" applyProtection="1">
      <alignment horizontal="center" vertical="center"/>
      <protection locked="0"/>
    </xf>
    <xf numFmtId="0" fontId="4" fillId="5" borderId="0" xfId="0" applyFont="1" applyFill="1" applyAlignment="1" applyProtection="1">
      <alignment horizontal="center" vertical="center" shrinkToFit="1"/>
      <protection locked="0"/>
    </xf>
    <xf numFmtId="0" fontId="7" fillId="4" borderId="4" xfId="0" applyFont="1" applyFill="1" applyBorder="1" applyAlignment="1" applyProtection="1">
      <alignment horizontal="center" vertical="center"/>
      <protection locked="0"/>
    </xf>
    <xf numFmtId="0" fontId="9" fillId="8" borderId="0" xfId="0" applyFont="1" applyFill="1" applyAlignment="1" applyProtection="1">
      <alignment horizontal="center" vertical="center"/>
      <protection locked="0"/>
    </xf>
    <xf numFmtId="0" fontId="9" fillId="8" borderId="5" xfId="0" applyFont="1" applyFill="1" applyBorder="1" applyAlignment="1" applyProtection="1">
      <alignment horizontal="center" vertical="center"/>
      <protection locked="0"/>
    </xf>
    <xf numFmtId="164" fontId="9" fillId="12" borderId="2" xfId="0" applyNumberFormat="1" applyFont="1" applyFill="1" applyBorder="1" applyAlignment="1" applyProtection="1">
      <alignment horizontal="center" vertical="center"/>
      <protection locked="0"/>
    </xf>
    <xf numFmtId="164" fontId="9" fillId="12" borderId="3" xfId="0" applyNumberFormat="1" applyFont="1" applyFill="1" applyBorder="1" applyAlignment="1" applyProtection="1">
      <alignment horizontal="center" vertical="center"/>
      <protection locked="0"/>
    </xf>
    <xf numFmtId="0" fontId="7" fillId="7" borderId="4" xfId="0" applyFont="1" applyFill="1" applyBorder="1" applyAlignment="1" applyProtection="1">
      <alignment horizontal="center" vertical="center"/>
      <protection locked="0"/>
    </xf>
    <xf numFmtId="10" fontId="9" fillId="10" borderId="2" xfId="1" applyNumberFormat="1" applyFont="1" applyFill="1" applyBorder="1" applyAlignment="1" applyProtection="1">
      <alignment horizontal="center" vertical="center"/>
      <protection locked="0"/>
    </xf>
    <xf numFmtId="10" fontId="9" fillId="10" borderId="3" xfId="1" applyNumberFormat="1" applyFont="1" applyFill="1" applyBorder="1" applyAlignment="1" applyProtection="1">
      <alignment horizontal="center" vertical="center"/>
      <protection locked="0"/>
    </xf>
    <xf numFmtId="0" fontId="10" fillId="8" borderId="0" xfId="0" applyFont="1" applyFill="1" applyAlignment="1" applyProtection="1">
      <alignment horizontal="center" vertical="center" wrapText="1"/>
      <protection locked="0"/>
    </xf>
    <xf numFmtId="0" fontId="10" fillId="8" borderId="5" xfId="0" applyFont="1" applyFill="1" applyBorder="1" applyAlignment="1" applyProtection="1">
      <alignment horizontal="center" vertical="center" wrapText="1"/>
      <protection locked="0"/>
    </xf>
    <xf numFmtId="0" fontId="12" fillId="5" borderId="0" xfId="0" applyFont="1" applyFill="1" applyAlignment="1" applyProtection="1">
      <alignment horizontal="center" vertical="center" wrapText="1"/>
      <protection locked="0"/>
    </xf>
    <xf numFmtId="164" fontId="9" fillId="9" borderId="2" xfId="0" applyNumberFormat="1" applyFont="1" applyFill="1" applyBorder="1" applyAlignment="1" applyProtection="1">
      <alignment horizontal="center" vertical="center"/>
      <protection locked="0"/>
    </xf>
    <xf numFmtId="164" fontId="9" fillId="9" borderId="3" xfId="0" applyNumberFormat="1" applyFont="1" applyFill="1" applyBorder="1" applyAlignment="1" applyProtection="1">
      <alignment horizontal="center" vertical="center"/>
      <protection locked="0"/>
    </xf>
    <xf numFmtId="164" fontId="9" fillId="10" borderId="2" xfId="0" applyNumberFormat="1" applyFont="1" applyFill="1" applyBorder="1" applyAlignment="1" applyProtection="1">
      <alignment horizontal="center" vertical="center"/>
      <protection locked="0"/>
    </xf>
    <xf numFmtId="164" fontId="9" fillId="10" borderId="3" xfId="0" applyNumberFormat="1" applyFont="1" applyFill="1" applyBorder="1" applyAlignment="1" applyProtection="1">
      <alignment horizontal="center" vertical="center"/>
      <protection locked="0"/>
    </xf>
    <xf numFmtId="0" fontId="9" fillId="14" borderId="0" xfId="0" applyFont="1" applyFill="1" applyAlignment="1" applyProtection="1">
      <alignment horizontal="center" vertical="center"/>
      <protection locked="0"/>
    </xf>
    <xf numFmtId="0" fontId="9" fillId="14" borderId="5" xfId="0" applyFont="1" applyFill="1" applyBorder="1" applyAlignment="1" applyProtection="1">
      <alignment horizontal="center" vertical="center"/>
      <protection locked="0"/>
    </xf>
    <xf numFmtId="164" fontId="9" fillId="13" borderId="2" xfId="0" applyNumberFormat="1" applyFont="1" applyFill="1" applyBorder="1" applyAlignment="1" applyProtection="1">
      <alignment horizontal="center" vertical="center"/>
      <protection locked="0"/>
    </xf>
    <xf numFmtId="164" fontId="9" fillId="13" borderId="3" xfId="0" applyNumberFormat="1" applyFont="1" applyFill="1" applyBorder="1" applyAlignment="1" applyProtection="1">
      <alignment horizontal="center" vertical="center"/>
      <protection locked="0"/>
    </xf>
    <xf numFmtId="10" fontId="9" fillId="16" borderId="2" xfId="1" applyNumberFormat="1" applyFont="1" applyFill="1" applyBorder="1" applyAlignment="1" applyProtection="1">
      <alignment horizontal="center" vertical="center"/>
    </xf>
    <xf numFmtId="10" fontId="9" fillId="16" borderId="3" xfId="1" applyNumberFormat="1" applyFont="1" applyFill="1" applyBorder="1" applyAlignment="1" applyProtection="1">
      <alignment horizontal="center" vertical="center"/>
    </xf>
    <xf numFmtId="41" fontId="64" fillId="40" borderId="0" xfId="62" applyNumberFormat="1" applyFont="1" applyFill="1" applyAlignment="1">
      <alignment horizontal="center" vertical="center"/>
    </xf>
    <xf numFmtId="0" fontId="64" fillId="40" borderId="0" xfId="62" applyFont="1" applyFill="1" applyAlignment="1">
      <alignment horizontal="center" vertical="center"/>
    </xf>
    <xf numFmtId="41" fontId="64" fillId="39" borderId="0" xfId="62" applyNumberFormat="1" applyFont="1" applyFill="1" applyAlignment="1">
      <alignment horizontal="left" vertical="center"/>
    </xf>
    <xf numFmtId="0" fontId="100" fillId="0" borderId="0" xfId="0" applyFont="1" applyAlignment="1" applyProtection="1">
      <alignment horizontal="center" vertical="center"/>
      <protection locked="0"/>
    </xf>
    <xf numFmtId="0" fontId="101" fillId="0" borderId="0" xfId="0" applyFont="1"/>
    <xf numFmtId="174" fontId="101" fillId="0" borderId="0" xfId="0" applyNumberFormat="1" applyFont="1"/>
  </cellXfs>
  <cellStyles count="65">
    <cellStyle name="Hiperlink" xfId="6" builtinId="8" hidden="1"/>
    <cellStyle name="Hiperlink" xfId="50" builtinId="8" hidden="1"/>
    <cellStyle name="Hiperlink" xfId="24" builtinId="8" hidden="1"/>
    <cellStyle name="Hiperlink" xfId="8" builtinId="8" hidden="1"/>
    <cellStyle name="Hiperlink" xfId="42" builtinId="8" hidden="1"/>
    <cellStyle name="Hiperlink" xfId="26" builtinId="8" hidden="1"/>
    <cellStyle name="Hiperlink" xfId="10" builtinId="8" hidden="1"/>
    <cellStyle name="Hiperlink" xfId="2" builtinId="8" hidden="1"/>
    <cellStyle name="Hiperlink" xfId="34" builtinId="8" hidden="1"/>
    <cellStyle name="Hiperlink" xfId="18" builtinId="8" hidden="1"/>
    <cellStyle name="Hiperlink" xfId="40" builtinId="8" hidden="1"/>
    <cellStyle name="Hiperlink" xfId="14" builtinId="8" hidden="1"/>
    <cellStyle name="Hiperlink" xfId="38" builtinId="8" hidden="1"/>
    <cellStyle name="Hiperlink" xfId="22" builtinId="8" hidden="1"/>
    <cellStyle name="Hiperlink" xfId="44" builtinId="8" hidden="1"/>
    <cellStyle name="Hiperlink" xfId="28" builtinId="8" hidden="1"/>
    <cellStyle name="Hiperlink" xfId="36" builtinId="8" hidden="1"/>
    <cellStyle name="Hiperlink" xfId="46" builtinId="8" hidden="1"/>
    <cellStyle name="Hiperlink" xfId="60" builtinId="8" hidden="1"/>
    <cellStyle name="Hiperlink" xfId="58" builtinId="8" hidden="1"/>
    <cellStyle name="Hiperlink" xfId="12" builtinId="8" hidden="1"/>
    <cellStyle name="Hiperlink" xfId="16" builtinId="8" hidden="1"/>
    <cellStyle name="Hiperlink" xfId="4" builtinId="8" hidden="1"/>
    <cellStyle name="Hiperlink" xfId="52" builtinId="8" hidden="1"/>
    <cellStyle name="Hiperlink" xfId="48" builtinId="8" hidden="1"/>
    <cellStyle name="Hiperlink" xfId="30" builtinId="8" hidden="1"/>
    <cellStyle name="Hiperlink" xfId="20" builtinId="8" hidden="1"/>
    <cellStyle name="Hiperlink" xfId="56" builtinId="8" hidden="1"/>
    <cellStyle name="Hiperlink" xfId="32" builtinId="8" hidden="1"/>
    <cellStyle name="Hiperlink" xfId="54" builtinId="8" hidden="1"/>
    <cellStyle name="Hiperlink Visitado" xfId="13" builtinId="9" hidden="1"/>
    <cellStyle name="Hiperlink Visitado" xfId="31" builtinId="9" hidden="1"/>
    <cellStyle name="Hiperlink Visitado" xfId="61" builtinId="9" hidden="1"/>
    <cellStyle name="Hiperlink Visitado" xfId="21" builtinId="9" hidden="1"/>
    <cellStyle name="Hiperlink Visitado" xfId="53" builtinId="9" hidden="1"/>
    <cellStyle name="Hiperlink Visitado" xfId="29" builtinId="9" hidden="1"/>
    <cellStyle name="Hiperlink Visitado" xfId="27" builtinId="9" hidden="1"/>
    <cellStyle name="Hiperlink Visitado" xfId="55" builtinId="9" hidden="1"/>
    <cellStyle name="Hiperlink Visitado" xfId="5" builtinId="9" hidden="1"/>
    <cellStyle name="Hiperlink Visitado" xfId="11" builtinId="9" hidden="1"/>
    <cellStyle name="Hiperlink Visitado" xfId="39" builtinId="9" hidden="1"/>
    <cellStyle name="Hiperlink Visitado" xfId="3" builtinId="9" hidden="1"/>
    <cellStyle name="Hiperlink Visitado" xfId="25" builtinId="9" hidden="1"/>
    <cellStyle name="Hiperlink Visitado" xfId="17" builtinId="9" hidden="1"/>
    <cellStyle name="Hiperlink Visitado" xfId="41" builtinId="9" hidden="1"/>
    <cellStyle name="Hiperlink Visitado" xfId="15" builtinId="9" hidden="1"/>
    <cellStyle name="Hiperlink Visitado" xfId="47" builtinId="9" hidden="1"/>
    <cellStyle name="Hiperlink Visitado" xfId="51" builtinId="9" hidden="1"/>
    <cellStyle name="Hiperlink Visitado" xfId="43" builtinId="9" hidden="1"/>
    <cellStyle name="Hiperlink Visitado" xfId="49" builtinId="9" hidden="1"/>
    <cellStyle name="Hiperlink Visitado" xfId="35" builtinId="9" hidden="1"/>
    <cellStyle name="Hiperlink Visitado" xfId="19" builtinId="9" hidden="1"/>
    <cellStyle name="Hiperlink Visitado" xfId="59" builtinId="9" hidden="1"/>
    <cellStyle name="Hiperlink Visitado" xfId="7" builtinId="9" hidden="1"/>
    <cellStyle name="Hiperlink Visitado" xfId="9" builtinId="9" hidden="1"/>
    <cellStyle name="Hiperlink Visitado" xfId="57" builtinId="9" hidden="1"/>
    <cellStyle name="Hiperlink Visitado" xfId="33" builtinId="9" hidden="1"/>
    <cellStyle name="Hiperlink Visitado" xfId="45" builtinId="9" hidden="1"/>
    <cellStyle name="Hiperlink Visitado" xfId="37" builtinId="9" hidden="1"/>
    <cellStyle name="Hiperlink Visitado" xfId="23" builtinId="9" hidden="1"/>
    <cellStyle name="Normal" xfId="0" builtinId="0"/>
    <cellStyle name="Normal 2" xfId="62" xr:uid="{BB6B12F6-4C5D-4841-A720-E68274666276}"/>
    <cellStyle name="Porcentagem" xfId="1" builtinId="5"/>
    <cellStyle name="Porcentagem 2" xfId="63" xr:uid="{0D361102-1BE7-CE4C-897F-5358A2060B43}"/>
    <cellStyle name="Vírgula 2" xfId="64" xr:uid="{35C2E30C-8123-B849-91EC-A1BB8BEDE7E5}"/>
  </cellStyles>
  <dxfs count="1">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rgbClr val="1F4E79"/>
                </a:solidFill>
                <a:latin typeface="+mn-lt"/>
                <a:ea typeface="+mn-ea"/>
                <a:cs typeface="+mn-cs"/>
              </a:defRPr>
            </a:pPr>
            <a:r>
              <a:rPr lang="en-US"/>
              <a:t>Total Pago</a:t>
            </a:r>
          </a:p>
        </c:rich>
      </c:tx>
      <c:overlay val="0"/>
      <c:spPr>
        <a:noFill/>
        <a:ln>
          <a:noFill/>
        </a:ln>
        <a:effectLst/>
      </c:spPr>
      <c:txPr>
        <a:bodyPr rot="0" spcFirstLastPara="1" vertOverflow="ellipsis" vert="horz" wrap="square" anchor="ctr" anchorCtr="1"/>
        <a:lstStyle/>
        <a:p>
          <a:pPr>
            <a:defRPr sz="1200" b="1" i="0" u="none" strike="noStrike" kern="1200" spc="0" baseline="0">
              <a:solidFill>
                <a:srgbClr val="1F4E79"/>
              </a:solidFill>
              <a:latin typeface="+mn-lt"/>
              <a:ea typeface="+mn-ea"/>
              <a:cs typeface="+mn-cs"/>
            </a:defRPr>
          </a:pPr>
          <a:endParaRPr lang="en-US"/>
        </a:p>
      </c:txPr>
    </c:title>
    <c:autoTitleDeleted val="0"/>
    <c:plotArea>
      <c:layout/>
      <c:barChart>
        <c:barDir val="col"/>
        <c:grouping val="clustered"/>
        <c:varyColors val="0"/>
        <c:ser>
          <c:idx val="0"/>
          <c:order val="0"/>
          <c:tx>
            <c:v>Financiamento SAC</c:v>
          </c:tx>
          <c:spPr>
            <a:solidFill>
              <a:srgbClr val="1F4E79"/>
            </a:solidFill>
            <a:ln>
              <a:noFill/>
            </a:ln>
            <a:effectLst/>
          </c:spPr>
          <c:invertIfNegative val="0"/>
          <c:dLbls>
            <c:numFmt formatCode="&quot;R$&quot;\ #,##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 Final'!$U$31</c:f>
              <c:strCache>
                <c:ptCount val="1"/>
                <c:pt idx="0">
                  <c:v>Total Pago</c:v>
                </c:pt>
              </c:strCache>
            </c:strRef>
          </c:cat>
          <c:val>
            <c:numRef>
              <c:f>'Resultado Final'!$U$32</c:f>
              <c:numCache>
                <c:formatCode>"R$ "#,##0.00</c:formatCode>
                <c:ptCount val="1"/>
                <c:pt idx="0">
                  <c:v>2112549.6614629431</c:v>
                </c:pt>
              </c:numCache>
            </c:numRef>
          </c:val>
          <c:extLst>
            <c:ext xmlns:c16="http://schemas.microsoft.com/office/drawing/2014/chart" uri="{C3380CC4-5D6E-409C-BE32-E72D297353CC}">
              <c16:uniqueId val="{00000000-F19C-4AEC-B36C-375868DA8BB5}"/>
            </c:ext>
          </c:extLst>
        </c:ser>
        <c:ser>
          <c:idx val="1"/>
          <c:order val="1"/>
          <c:tx>
            <c:v>Consórcio Tradicional</c:v>
          </c:tx>
          <c:spPr>
            <a:solidFill>
              <a:srgbClr val="2E7D32"/>
            </a:solidFill>
            <a:ln>
              <a:noFill/>
            </a:ln>
            <a:effectLst/>
          </c:spPr>
          <c:invertIfNegative val="0"/>
          <c:dLbls>
            <c:numFmt formatCode="&quot;R$&quot;\ #,##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 Final'!$U$31</c:f>
              <c:strCache>
                <c:ptCount val="1"/>
                <c:pt idx="0">
                  <c:v>Total Pago</c:v>
                </c:pt>
              </c:strCache>
            </c:strRef>
          </c:cat>
          <c:val>
            <c:numRef>
              <c:f>'Resultado Final'!$U$33</c:f>
              <c:numCache>
                <c:formatCode>"R$ "#,##0.00</c:formatCode>
                <c:ptCount val="1"/>
                <c:pt idx="0">
                  <c:v>1582286.6147915479</c:v>
                </c:pt>
              </c:numCache>
            </c:numRef>
          </c:val>
          <c:extLst>
            <c:ext xmlns:c16="http://schemas.microsoft.com/office/drawing/2014/chart" uri="{C3380CC4-5D6E-409C-BE32-E72D297353CC}">
              <c16:uniqueId val="{00000002-F19C-4AEC-B36C-375868DA8BB5}"/>
            </c:ext>
          </c:extLst>
        </c:ser>
        <c:dLbls>
          <c:showLegendKey val="0"/>
          <c:showVal val="0"/>
          <c:showCatName val="0"/>
          <c:showSerName val="0"/>
          <c:showPercent val="0"/>
          <c:showBubbleSize val="0"/>
        </c:dLbls>
        <c:gapWidth val="219"/>
        <c:overlap val="-27"/>
        <c:axId val="89105415"/>
        <c:axId val="89124871"/>
      </c:barChart>
      <c:catAx>
        <c:axId val="891054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124871"/>
        <c:crosses val="autoZero"/>
        <c:auto val="1"/>
        <c:lblAlgn val="ctr"/>
        <c:lblOffset val="100"/>
        <c:noMultiLvlLbl val="0"/>
      </c:catAx>
      <c:valAx>
        <c:axId val="89124871"/>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105415"/>
        <c:crosses val="autoZero"/>
        <c:crossBetween val="between"/>
      </c:valAx>
      <c:spPr>
        <a:solidFill>
          <a:srgbClr val="FFFFFF"/>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rgbClr val="1F4E79"/>
                </a:solidFill>
                <a:latin typeface="+mn-lt"/>
                <a:ea typeface="+mn-ea"/>
                <a:cs typeface="+mn-cs"/>
              </a:defRPr>
            </a:pPr>
            <a:r>
              <a:rPr lang="en-US"/>
              <a:t>Custo de Operação</a:t>
            </a:r>
          </a:p>
        </c:rich>
      </c:tx>
      <c:overlay val="0"/>
      <c:spPr>
        <a:noFill/>
        <a:ln>
          <a:noFill/>
        </a:ln>
        <a:effectLst/>
      </c:spPr>
      <c:txPr>
        <a:bodyPr rot="0" spcFirstLastPara="1" vertOverflow="ellipsis" vert="horz" wrap="square" anchor="ctr" anchorCtr="1"/>
        <a:lstStyle/>
        <a:p>
          <a:pPr>
            <a:defRPr sz="1200" b="1" i="0" u="none" strike="noStrike" kern="1200" spc="0" baseline="0">
              <a:solidFill>
                <a:srgbClr val="1F4E79"/>
              </a:solidFill>
              <a:latin typeface="+mn-lt"/>
              <a:ea typeface="+mn-ea"/>
              <a:cs typeface="+mn-cs"/>
            </a:defRPr>
          </a:pPr>
          <a:endParaRPr lang="en-US"/>
        </a:p>
      </c:txPr>
    </c:title>
    <c:autoTitleDeleted val="0"/>
    <c:plotArea>
      <c:layout/>
      <c:barChart>
        <c:barDir val="col"/>
        <c:grouping val="clustered"/>
        <c:varyColors val="0"/>
        <c:ser>
          <c:idx val="0"/>
          <c:order val="0"/>
          <c:tx>
            <c:v>Financiamento SAC</c:v>
          </c:tx>
          <c:spPr>
            <a:solidFill>
              <a:srgbClr val="1F4E79"/>
            </a:solidFill>
            <a:ln>
              <a:noFill/>
            </a:ln>
            <a:effectLst/>
          </c:spPr>
          <c:invertIfNegative val="0"/>
          <c:dLbls>
            <c:numFmt formatCode="&quot;R$&quot;\ #,##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 Final'!$U$36</c:f>
              <c:strCache>
                <c:ptCount val="1"/>
                <c:pt idx="0">
                  <c:v>Custo de Operação</c:v>
                </c:pt>
              </c:strCache>
            </c:strRef>
          </c:cat>
          <c:val>
            <c:numRef>
              <c:f>'Resultado Final'!$U$37</c:f>
              <c:numCache>
                <c:formatCode>"R$ "#,##0.00</c:formatCode>
                <c:ptCount val="1"/>
                <c:pt idx="0">
                  <c:v>1112549.6614629431</c:v>
                </c:pt>
              </c:numCache>
            </c:numRef>
          </c:val>
          <c:extLst>
            <c:ext xmlns:c16="http://schemas.microsoft.com/office/drawing/2014/chart" uri="{C3380CC4-5D6E-409C-BE32-E72D297353CC}">
              <c16:uniqueId val="{00000000-9169-408F-AD8A-14526ACAF6AC}"/>
            </c:ext>
          </c:extLst>
        </c:ser>
        <c:ser>
          <c:idx val="1"/>
          <c:order val="1"/>
          <c:tx>
            <c:v>Consórcio Tradicional</c:v>
          </c:tx>
          <c:spPr>
            <a:solidFill>
              <a:srgbClr val="2E7D32"/>
            </a:solidFill>
            <a:ln>
              <a:noFill/>
            </a:ln>
            <a:effectLst/>
          </c:spPr>
          <c:invertIfNegative val="0"/>
          <c:dLbls>
            <c:numFmt formatCode="&quot;R$&quot;\ #,##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 Final'!$U$36</c:f>
              <c:strCache>
                <c:ptCount val="1"/>
                <c:pt idx="0">
                  <c:v>Custo de Operação</c:v>
                </c:pt>
              </c:strCache>
            </c:strRef>
          </c:cat>
          <c:val>
            <c:numRef>
              <c:f>'Resultado Final'!$U$38</c:f>
              <c:numCache>
                <c:formatCode>"R$ "#,##0.00</c:formatCode>
                <c:ptCount val="1"/>
                <c:pt idx="0">
                  <c:v>582286.61479154788</c:v>
                </c:pt>
              </c:numCache>
            </c:numRef>
          </c:val>
          <c:extLst>
            <c:ext xmlns:c16="http://schemas.microsoft.com/office/drawing/2014/chart" uri="{C3380CC4-5D6E-409C-BE32-E72D297353CC}">
              <c16:uniqueId val="{00000002-9169-408F-AD8A-14526ACAF6AC}"/>
            </c:ext>
          </c:extLst>
        </c:ser>
        <c:dLbls>
          <c:showLegendKey val="0"/>
          <c:showVal val="0"/>
          <c:showCatName val="0"/>
          <c:showSerName val="0"/>
          <c:showPercent val="0"/>
          <c:showBubbleSize val="0"/>
        </c:dLbls>
        <c:gapWidth val="219"/>
        <c:overlap val="-27"/>
        <c:axId val="154955271"/>
        <c:axId val="154809863"/>
      </c:barChart>
      <c:catAx>
        <c:axId val="154955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809863"/>
        <c:crosses val="autoZero"/>
        <c:auto val="1"/>
        <c:lblAlgn val="ctr"/>
        <c:lblOffset val="100"/>
        <c:noMultiLvlLbl val="0"/>
      </c:catAx>
      <c:valAx>
        <c:axId val="154809863"/>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955271"/>
        <c:crosses val="autoZero"/>
        <c:crossBetween val="between"/>
      </c:valAx>
      <c:spPr>
        <a:solidFill>
          <a:srgbClr val="FFFFFF"/>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1079500</xdr:colOff>
      <xdr:row>18</xdr:row>
      <xdr:rowOff>31750</xdr:rowOff>
    </xdr:from>
    <xdr:to>
      <xdr:col>3</xdr:col>
      <xdr:colOff>1466850</xdr:colOff>
      <xdr:row>25</xdr:row>
      <xdr:rowOff>15875</xdr:rowOff>
    </xdr:to>
    <xdr:pic>
      <xdr:nvPicPr>
        <xdr:cNvPr id="2" name="Imagem 1">
          <a:extLst>
            <a:ext uri="{FF2B5EF4-FFF2-40B4-BE49-F238E27FC236}">
              <a16:creationId xmlns:a16="http://schemas.microsoft.com/office/drawing/2014/main" id="{8BF71C06-CCDB-B8FA-0D3A-02909A6476EE}"/>
            </a:ext>
          </a:extLst>
        </xdr:cNvPr>
        <xdr:cNvPicPr>
          <a:picLocks noChangeAspect="1"/>
        </xdr:cNvPicPr>
      </xdr:nvPicPr>
      <xdr:blipFill>
        <a:blip xmlns:r="http://schemas.openxmlformats.org/officeDocument/2006/relationships" r:embed="rId1"/>
        <a:stretch>
          <a:fillRect/>
        </a:stretch>
      </xdr:blipFill>
      <xdr:spPr>
        <a:xfrm>
          <a:off x="1270000" y="6604000"/>
          <a:ext cx="4445000" cy="2794000"/>
        </a:xfrm>
        <a:prstGeom prst="rect">
          <a:avLst/>
        </a:prstGeom>
      </xdr:spPr>
    </xdr:pic>
    <xdr:clientData/>
  </xdr:twoCellAnchor>
  <xdr:twoCellAnchor editAs="oneCell">
    <xdr:from>
      <xdr:col>3</xdr:col>
      <xdr:colOff>1720850</xdr:colOff>
      <xdr:row>18</xdr:row>
      <xdr:rowOff>31750</xdr:rowOff>
    </xdr:from>
    <xdr:to>
      <xdr:col>8</xdr:col>
      <xdr:colOff>241300</xdr:colOff>
      <xdr:row>25</xdr:row>
      <xdr:rowOff>15875</xdr:rowOff>
    </xdr:to>
    <xdr:pic>
      <xdr:nvPicPr>
        <xdr:cNvPr id="3" name="Imagem 2">
          <a:extLst>
            <a:ext uri="{FF2B5EF4-FFF2-40B4-BE49-F238E27FC236}">
              <a16:creationId xmlns:a16="http://schemas.microsoft.com/office/drawing/2014/main" id="{BCD24808-C3EE-4280-CB33-EC48FE8F7E83}"/>
            </a:ext>
            <a:ext uri="{147F2762-F138-4A5C-976F-8EAC2B608ADB}">
              <a16:predDERef xmlns:a16="http://schemas.microsoft.com/office/drawing/2014/main" pred="{8BF71C06-CCDB-B8FA-0D3A-02909A6476EE}"/>
            </a:ext>
          </a:extLst>
        </xdr:cNvPr>
        <xdr:cNvPicPr>
          <a:picLocks noChangeAspect="1"/>
        </xdr:cNvPicPr>
      </xdr:nvPicPr>
      <xdr:blipFill>
        <a:blip xmlns:r="http://schemas.openxmlformats.org/officeDocument/2006/relationships" r:embed="rId2"/>
        <a:stretch>
          <a:fillRect/>
        </a:stretch>
      </xdr:blipFill>
      <xdr:spPr>
        <a:xfrm>
          <a:off x="5969000" y="6604000"/>
          <a:ext cx="4445000" cy="279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315031</xdr:colOff>
      <xdr:row>1</xdr:row>
      <xdr:rowOff>98425</xdr:rowOff>
    </xdr:from>
    <xdr:to>
      <xdr:col>1</xdr:col>
      <xdr:colOff>857956</xdr:colOff>
      <xdr:row>2</xdr:row>
      <xdr:rowOff>171450</xdr:rowOff>
    </xdr:to>
    <xdr:pic>
      <xdr:nvPicPr>
        <xdr:cNvPr id="2" name="Imagem 1">
          <a:extLst>
            <a:ext uri="{FF2B5EF4-FFF2-40B4-BE49-F238E27FC236}">
              <a16:creationId xmlns:a16="http://schemas.microsoft.com/office/drawing/2014/main" id="{77CF0598-78FC-622A-70E8-A915542872AD}"/>
            </a:ext>
          </a:extLst>
        </xdr:cNvPr>
        <xdr:cNvPicPr>
          <a:picLocks noChangeAspect="1"/>
        </xdr:cNvPicPr>
      </xdr:nvPicPr>
      <xdr:blipFill>
        <a:blip xmlns:r="http://schemas.openxmlformats.org/officeDocument/2006/relationships" r:embed="rId1"/>
        <a:stretch>
          <a:fillRect/>
        </a:stretch>
      </xdr:blipFill>
      <xdr:spPr>
        <a:xfrm>
          <a:off x="808920" y="213078"/>
          <a:ext cx="542925" cy="5580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28</xdr:row>
      <xdr:rowOff>57150</xdr:rowOff>
    </xdr:from>
    <xdr:to>
      <xdr:col>5</xdr:col>
      <xdr:colOff>266700</xdr:colOff>
      <xdr:row>41</xdr:row>
      <xdr:rowOff>38100</xdr:rowOff>
    </xdr:to>
    <xdr:graphicFrame macro="">
      <xdr:nvGraphicFramePr>
        <xdr:cNvPr id="84" name="GraficoTotalPago">
          <a:extLst>
            <a:ext uri="{FF2B5EF4-FFF2-40B4-BE49-F238E27FC236}">
              <a16:creationId xmlns:a16="http://schemas.microsoft.com/office/drawing/2014/main" id="{CCFD54D5-258B-5FE4-CE82-F4D3ABCAC2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342900</xdr:colOff>
      <xdr:row>28</xdr:row>
      <xdr:rowOff>38100</xdr:rowOff>
    </xdr:from>
    <xdr:to>
      <xdr:col>9</xdr:col>
      <xdr:colOff>962025</xdr:colOff>
      <xdr:row>41</xdr:row>
      <xdr:rowOff>28575</xdr:rowOff>
    </xdr:to>
    <xdr:graphicFrame macro="">
      <xdr:nvGraphicFramePr>
        <xdr:cNvPr id="85" name="GraficoCustoOperacao">
          <a:extLst>
            <a:ext uri="{FF2B5EF4-FFF2-40B4-BE49-F238E27FC236}">
              <a16:creationId xmlns:a16="http://schemas.microsoft.com/office/drawing/2014/main" id="{0F3569A6-8024-A23C-E745-EF323360E12E}"/>
            </a:ext>
            <a:ext uri="{147F2762-F138-4A5C-976F-8EAC2B608ADB}">
              <a16:predDERef xmlns:a16="http://schemas.microsoft.com/office/drawing/2014/main" pred="{CCFD54D5-258B-5FE4-CE82-F4D3ABCAC2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Nicolas Gaspar" id="{2042D20A-2C2C-454C-AA75-D0183BF5FA47}" userId="733c149332964db2"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8" dT="2026-05-28T19:15:38.92" personId="{2042D20A-2C2C-454C-AA75-D0183BF5FA47}" id="{7842B49C-2084-413E-BECE-175DEC90B976}">
    <text>Digite o valor total do bem/imóvel que será usado na simulação.</text>
  </threadedComment>
  <threadedComment ref="C9" dT="2026-05-28T19:15:38.92" personId="{2042D20A-2C2C-454C-AA75-D0183BF5FA47}" id="{E9992838-84D9-4D75-AEAD-08F964E3498B}">
    <text>Informe o percentual da entrada ou lance em relação ao valor do bem.</text>
  </threadedComment>
  <threadedComment ref="C16" dT="2026-05-28T19:15:38.92" personId="{2042D20A-2C2C-454C-AA75-D0183BF5FA47}" id="{5C4D5132-A90F-43DA-99B1-8F99C772A51C}">
    <text>Informe o prazo total do financiamento em meses.</text>
  </threadedComment>
  <threadedComment ref="F16" dT="2026-05-28T19:15:38.94" personId="{2042D20A-2C2C-454C-AA75-D0183BF5FA47}" id="{D6045C5E-AE33-4FE9-B15B-05EBE8C54DA0}">
    <text>Informe o prazo total do consórcio em meses.</text>
  </threadedComment>
  <threadedComment ref="C17" dT="2026-05-28T19:15:38.92" personId="{2042D20A-2C2C-454C-AA75-D0183BF5FA47}" id="{76B19F27-E534-40D4-A657-4D0067FF66B7}">
    <text>Informe a taxa de atualização monetária TR ao ano.</text>
  </threadedComment>
  <threadedComment ref="F17" dT="2026-05-28T19:15:38.94" personId="{2042D20A-2C2C-454C-AA75-D0183BF5FA47}" id="{AB126688-C23E-446B-85FA-99A2846BBA64}">
    <text>Informe a taxa de atualização monetária INCC ao ano.</text>
  </threadedComment>
  <threadedComment ref="C18" dT="2026-05-28T19:15:38.92" personId="{2042D20A-2C2C-454C-AA75-D0183BF5FA47}" id="{C03EB84B-9A75-4051-AC6B-706AE330FD4C}">
    <text>Informe a taxa CET ao ano do financiamento.</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B2B7E-BCF4-F947-87B2-B21FA3A21945}">
  <dimension ref="B2:E52"/>
  <sheetViews>
    <sheetView showGridLines="0" workbookViewId="0">
      <selection activeCell="I6" sqref="I6"/>
    </sheetView>
  </sheetViews>
  <sheetFormatPr baseColWidth="10" defaultColWidth="11" defaultRowHeight="16" x14ac:dyDescent="0.2"/>
  <cols>
    <col min="1" max="1" width="2.5" customWidth="1"/>
    <col min="2" max="5" width="26.6640625" customWidth="1"/>
    <col min="6" max="6" width="2.5" customWidth="1"/>
  </cols>
  <sheetData>
    <row r="2" spans="2:5" ht="50.25" customHeight="1" x14ac:dyDescent="0.2">
      <c r="B2" s="312" t="s">
        <v>0</v>
      </c>
      <c r="C2" s="312"/>
      <c r="D2" s="312"/>
      <c r="E2" s="312"/>
    </row>
    <row r="3" spans="2:5" ht="27.75" customHeight="1" x14ac:dyDescent="0.2">
      <c r="B3" s="313" t="s">
        <v>1</v>
      </c>
      <c r="C3" s="313"/>
      <c r="D3" s="313"/>
      <c r="E3" s="313"/>
    </row>
    <row r="4" spans="2:5" ht="5.25" customHeight="1" x14ac:dyDescent="0.2">
      <c r="B4" s="29"/>
      <c r="C4" s="29"/>
      <c r="D4" s="29"/>
      <c r="E4" s="29"/>
    </row>
    <row r="5" spans="2:5" ht="20.25" customHeight="1" x14ac:dyDescent="0.2"/>
    <row r="6" spans="2:5" ht="30" customHeight="1" x14ac:dyDescent="0.25">
      <c r="B6" s="311" t="s">
        <v>2</v>
      </c>
      <c r="C6" s="311"/>
      <c r="D6" s="311"/>
      <c r="E6" s="311"/>
    </row>
    <row r="7" spans="2:5" ht="9.75" customHeight="1" x14ac:dyDescent="0.2"/>
    <row r="8" spans="2:5" ht="60" customHeight="1" x14ac:dyDescent="0.2">
      <c r="B8" s="30" t="s">
        <v>3</v>
      </c>
      <c r="C8" s="30" t="s">
        <v>4</v>
      </c>
      <c r="D8" s="31" t="s">
        <v>5</v>
      </c>
      <c r="E8" s="33" t="s">
        <v>6</v>
      </c>
    </row>
    <row r="9" spans="2:5" ht="9.75" customHeight="1" x14ac:dyDescent="0.2"/>
    <row r="10" spans="2:5" ht="60" customHeight="1" x14ac:dyDescent="0.2">
      <c r="B10" s="31" t="s">
        <v>7</v>
      </c>
      <c r="C10" s="32" t="s">
        <v>8</v>
      </c>
      <c r="D10" s="34" t="s">
        <v>9</v>
      </c>
      <c r="E10" s="35" t="s">
        <v>10</v>
      </c>
    </row>
    <row r="11" spans="2:5" ht="24.75" customHeight="1" x14ac:dyDescent="0.2"/>
    <row r="12" spans="2:5" ht="30" customHeight="1" x14ac:dyDescent="0.25">
      <c r="B12" s="311" t="s">
        <v>11</v>
      </c>
      <c r="C12" s="311"/>
      <c r="D12" s="311"/>
      <c r="E12" s="311"/>
    </row>
    <row r="13" spans="2:5" ht="9.75" customHeight="1" x14ac:dyDescent="0.2"/>
    <row r="14" spans="2:5" ht="35.25" customHeight="1" x14ac:dyDescent="0.2">
      <c r="B14" s="36" t="s">
        <v>12</v>
      </c>
      <c r="C14" s="37" t="s">
        <v>13</v>
      </c>
      <c r="D14" s="38" t="s">
        <v>14</v>
      </c>
      <c r="E14" s="36" t="s">
        <v>15</v>
      </c>
    </row>
    <row r="15" spans="2:5" ht="32.25" customHeight="1" x14ac:dyDescent="0.2">
      <c r="B15" s="39" t="s">
        <v>16</v>
      </c>
      <c r="C15" s="40" t="s">
        <v>17</v>
      </c>
      <c r="D15" s="41" t="s">
        <v>17</v>
      </c>
      <c r="E15" s="42" t="s">
        <v>18</v>
      </c>
    </row>
    <row r="16" spans="2:5" ht="32.25" customHeight="1" x14ac:dyDescent="0.2">
      <c r="B16" s="39" t="s">
        <v>19</v>
      </c>
      <c r="C16" s="40" t="s">
        <v>20</v>
      </c>
      <c r="D16" s="41" t="s">
        <v>20</v>
      </c>
      <c r="E16" s="42" t="s">
        <v>18</v>
      </c>
    </row>
    <row r="17" spans="2:5" ht="32.25" customHeight="1" x14ac:dyDescent="0.2">
      <c r="B17" s="39" t="s">
        <v>21</v>
      </c>
      <c r="C17" s="40" t="s">
        <v>22</v>
      </c>
      <c r="D17" s="41" t="s">
        <v>23</v>
      </c>
      <c r="E17" s="42" t="s">
        <v>24</v>
      </c>
    </row>
    <row r="18" spans="2:5" ht="32.25" customHeight="1" x14ac:dyDescent="0.2">
      <c r="B18" s="39" t="s">
        <v>25</v>
      </c>
      <c r="C18" s="40" t="s">
        <v>26</v>
      </c>
      <c r="D18" s="41" t="s">
        <v>27</v>
      </c>
      <c r="E18" s="42" t="s">
        <v>28</v>
      </c>
    </row>
    <row r="19" spans="2:5" ht="32.25" customHeight="1" x14ac:dyDescent="0.2">
      <c r="B19" s="39" t="s">
        <v>29</v>
      </c>
      <c r="C19" s="40" t="s">
        <v>30</v>
      </c>
      <c r="D19" s="41" t="s">
        <v>31</v>
      </c>
      <c r="E19" s="42" t="s">
        <v>18</v>
      </c>
    </row>
    <row r="20" spans="2:5" ht="32.25" customHeight="1" x14ac:dyDescent="0.2">
      <c r="B20" s="39" t="s">
        <v>32</v>
      </c>
      <c r="C20" s="43" t="s">
        <v>33</v>
      </c>
      <c r="D20" s="44" t="s">
        <v>34</v>
      </c>
      <c r="E20" s="42" t="s">
        <v>35</v>
      </c>
    </row>
    <row r="21" spans="2:5" ht="32.25" customHeight="1" x14ac:dyDescent="0.2">
      <c r="B21" s="39" t="s">
        <v>36</v>
      </c>
      <c r="C21" s="43" t="s">
        <v>37</v>
      </c>
      <c r="D21" s="44" t="s">
        <v>38</v>
      </c>
      <c r="E21" s="42" t="s">
        <v>35</v>
      </c>
    </row>
    <row r="22" spans="2:5" ht="32.25" customHeight="1" x14ac:dyDescent="0.2">
      <c r="B22" s="45" t="s">
        <v>39</v>
      </c>
      <c r="C22" s="46" t="s">
        <v>40</v>
      </c>
      <c r="D22" s="47" t="s">
        <v>41</v>
      </c>
      <c r="E22" s="48" t="s">
        <v>42</v>
      </c>
    </row>
    <row r="23" spans="2:5" ht="32.25" customHeight="1" x14ac:dyDescent="0.2">
      <c r="B23" s="39" t="s">
        <v>43</v>
      </c>
      <c r="C23" s="40" t="s">
        <v>44</v>
      </c>
      <c r="D23" s="41" t="s">
        <v>45</v>
      </c>
      <c r="E23" s="42" t="s">
        <v>46</v>
      </c>
    </row>
    <row r="24" spans="2:5" ht="30" customHeight="1" x14ac:dyDescent="0.25">
      <c r="B24" s="311" t="s">
        <v>47</v>
      </c>
      <c r="C24" s="311"/>
      <c r="D24" s="311"/>
      <c r="E24" s="311"/>
    </row>
    <row r="25" spans="2:5" ht="30" customHeight="1" x14ac:dyDescent="0.25">
      <c r="B25" s="311" t="s">
        <v>47</v>
      </c>
      <c r="C25" s="311"/>
      <c r="D25" s="311"/>
      <c r="E25" s="311"/>
    </row>
    <row r="26" spans="2:5" ht="20.25" customHeight="1" x14ac:dyDescent="0.2"/>
    <row r="27" spans="2:5" ht="20.25" customHeight="1" x14ac:dyDescent="0.2"/>
    <row r="28" spans="2:5" ht="20.25" customHeight="1" x14ac:dyDescent="0.2"/>
    <row r="29" spans="2:5" ht="20.25" customHeight="1" x14ac:dyDescent="0.2"/>
    <row r="30" spans="2:5" ht="20.25" customHeight="1" x14ac:dyDescent="0.2"/>
    <row r="31" spans="2:5" ht="20.25" customHeight="1" x14ac:dyDescent="0.2"/>
    <row r="32" spans="2:5" ht="20.25" customHeight="1" x14ac:dyDescent="0.2"/>
    <row r="33" spans="2:5" ht="20.25" customHeight="1" x14ac:dyDescent="0.2"/>
    <row r="34" spans="2:5" ht="20.25" customHeight="1" x14ac:dyDescent="0.2"/>
    <row r="35" spans="2:5" ht="20.25" customHeight="1" x14ac:dyDescent="0.2"/>
    <row r="36" spans="2:5" ht="20.25" customHeight="1" x14ac:dyDescent="0.2"/>
    <row r="37" spans="2:5" ht="20.25" customHeight="1" x14ac:dyDescent="0.2"/>
    <row r="38" spans="2:5" ht="20.25" customHeight="1" x14ac:dyDescent="0.2"/>
    <row r="39" spans="2:5" ht="20.25" customHeight="1" x14ac:dyDescent="0.2"/>
    <row r="40" spans="2:5" ht="20.25" customHeight="1" x14ac:dyDescent="0.2"/>
    <row r="41" spans="2:5" ht="35.25" customHeight="1" x14ac:dyDescent="0.25">
      <c r="B41" s="311" t="s">
        <v>48</v>
      </c>
      <c r="C41" s="311"/>
      <c r="D41" s="311"/>
      <c r="E41" s="311"/>
    </row>
    <row r="42" spans="2:5" ht="9.75" customHeight="1" x14ac:dyDescent="0.2"/>
    <row r="43" spans="2:5" ht="279.75" customHeight="1" x14ac:dyDescent="0.2">
      <c r="B43" s="301" t="s">
        <v>49</v>
      </c>
      <c r="C43" s="302"/>
      <c r="D43" s="302"/>
      <c r="E43" s="303"/>
    </row>
    <row r="44" spans="2:5" ht="30" customHeight="1" x14ac:dyDescent="0.2">
      <c r="B44" s="304"/>
      <c r="C44" s="305"/>
      <c r="D44" s="305"/>
      <c r="E44" s="306"/>
    </row>
    <row r="45" spans="2:5" ht="30" customHeight="1" x14ac:dyDescent="0.2">
      <c r="B45" s="304"/>
      <c r="C45" s="305"/>
      <c r="D45" s="305"/>
      <c r="E45" s="306"/>
    </row>
    <row r="46" spans="2:5" ht="30" customHeight="1" x14ac:dyDescent="0.2">
      <c r="B46" s="304"/>
      <c r="C46" s="305"/>
      <c r="D46" s="305"/>
      <c r="E46" s="306"/>
    </row>
    <row r="47" spans="2:5" ht="30" customHeight="1" x14ac:dyDescent="0.2">
      <c r="B47" s="304"/>
      <c r="C47" s="305"/>
      <c r="D47" s="305"/>
      <c r="E47" s="306"/>
    </row>
    <row r="48" spans="2:5" ht="30" customHeight="1" x14ac:dyDescent="0.2">
      <c r="B48" s="304"/>
      <c r="C48" s="305"/>
      <c r="D48" s="305"/>
      <c r="E48" s="306"/>
    </row>
    <row r="49" spans="2:5" ht="30" customHeight="1" x14ac:dyDescent="0.2">
      <c r="B49" s="307"/>
      <c r="C49" s="308"/>
      <c r="D49" s="308"/>
      <c r="E49" s="309"/>
    </row>
    <row r="50" spans="2:5" ht="20.25" customHeight="1" x14ac:dyDescent="0.2"/>
    <row r="51" spans="2:5" ht="24.75" customHeight="1" x14ac:dyDescent="0.2">
      <c r="B51" s="310" t="s">
        <v>50</v>
      </c>
      <c r="C51" s="310"/>
      <c r="D51" s="310"/>
      <c r="E51" s="310"/>
    </row>
    <row r="52" spans="2:5" ht="3" customHeight="1" x14ac:dyDescent="0.2">
      <c r="B52" s="29"/>
      <c r="C52" s="29"/>
      <c r="D52" s="29"/>
      <c r="E52" s="29"/>
    </row>
  </sheetData>
  <mergeCells count="9">
    <mergeCell ref="B43:E49"/>
    <mergeCell ref="B51:E51"/>
    <mergeCell ref="B25:E25"/>
    <mergeCell ref="B2:E2"/>
    <mergeCell ref="B3:E3"/>
    <mergeCell ref="B6:E6"/>
    <mergeCell ref="B12:E12"/>
    <mergeCell ref="B24:E24"/>
    <mergeCell ref="B41:E41"/>
  </mergeCells>
  <pageMargins left="0.27777777777777779" right="0.27777777777777779" top="0.27777777777777779" bottom="0.27777777777777779" header="0.31496062000000002" footer="0.31496062000000002"/>
  <pageSetup paperSize="9" scale="0" firstPageNumber="0" fitToWidth="0" fitToHeight="0" orientation="landscape" horizontalDpi="0" verticalDpi="0" copie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2CE4-942A-1142-B302-F1505B109228}">
  <sheetPr>
    <tabColor theme="8"/>
    <pageSetUpPr fitToPage="1"/>
  </sheetPr>
  <dimension ref="A1:N82"/>
  <sheetViews>
    <sheetView showGridLines="0" zoomScale="112" zoomScaleNormal="100" zoomScalePageLayoutView="95" workbookViewId="0">
      <selection activeCell="C9" sqref="C9"/>
    </sheetView>
  </sheetViews>
  <sheetFormatPr baseColWidth="10" defaultColWidth="10.83203125" defaultRowHeight="14" x14ac:dyDescent="0.2"/>
  <cols>
    <col min="1" max="1" width="6.5" style="138" customWidth="1"/>
    <col min="2" max="2" width="33.33203125" style="138" customWidth="1"/>
    <col min="3" max="3" width="21.6640625" style="138" customWidth="1"/>
    <col min="4" max="4" width="17.6640625" style="138" customWidth="1"/>
    <col min="5" max="5" width="33.33203125" style="138" customWidth="1"/>
    <col min="6" max="6" width="21.6640625" style="138" customWidth="1"/>
    <col min="7" max="7" width="30" style="138" customWidth="1"/>
    <col min="8" max="9" width="1.6640625" style="138" customWidth="1"/>
    <col min="10" max="10" width="13.33203125" style="138" customWidth="1"/>
    <col min="11" max="11" width="3.33203125" style="138" customWidth="1"/>
    <col min="12" max="12" width="16.6640625" style="138" customWidth="1"/>
    <col min="13" max="16384" width="10.83203125" style="138"/>
  </cols>
  <sheetData>
    <row r="1" spans="1:14" ht="9.75" customHeight="1" x14ac:dyDescent="0.2">
      <c r="A1" s="133"/>
      <c r="B1" s="133"/>
      <c r="C1" s="133"/>
      <c r="D1" s="133"/>
      <c r="E1" s="133"/>
      <c r="F1" s="133"/>
      <c r="G1" s="133"/>
      <c r="H1" s="133"/>
      <c r="I1"/>
      <c r="J1"/>
      <c r="K1"/>
      <c r="L1"/>
      <c r="M1"/>
      <c r="N1"/>
    </row>
    <row r="2" spans="1:14" ht="38" customHeight="1" x14ac:dyDescent="0.2">
      <c r="A2" s="133"/>
      <c r="B2" s="320" t="s">
        <v>51</v>
      </c>
      <c r="C2" s="320"/>
      <c r="D2" s="320"/>
      <c r="E2" s="320"/>
      <c r="F2" s="320"/>
      <c r="G2" s="187"/>
      <c r="H2" s="187"/>
      <c r="I2"/>
      <c r="J2"/>
      <c r="K2"/>
      <c r="L2"/>
      <c r="M2"/>
      <c r="N2"/>
    </row>
    <row r="3" spans="1:14" ht="21.75" customHeight="1" x14ac:dyDescent="0.2">
      <c r="A3" s="133"/>
      <c r="B3" s="314" t="s">
        <v>52</v>
      </c>
      <c r="C3" s="315"/>
      <c r="D3" s="315"/>
      <c r="E3" s="315"/>
      <c r="F3" s="315"/>
      <c r="G3" s="187"/>
      <c r="H3" s="133"/>
      <c r="I3"/>
      <c r="J3"/>
      <c r="K3"/>
      <c r="L3"/>
      <c r="M3"/>
      <c r="N3"/>
    </row>
    <row r="4" spans="1:14" ht="8.25" customHeight="1" x14ac:dyDescent="0.2">
      <c r="A4" s="133"/>
      <c r="B4" s="188"/>
      <c r="C4" s="188"/>
      <c r="D4" s="188"/>
      <c r="E4" s="188"/>
      <c r="F4" s="188"/>
      <c r="G4" s="133"/>
      <c r="H4" s="133"/>
      <c r="I4"/>
      <c r="J4"/>
      <c r="K4"/>
      <c r="L4"/>
      <c r="M4"/>
      <c r="N4"/>
    </row>
    <row r="5" spans="1:14" ht="24" customHeight="1" x14ac:dyDescent="0.2">
      <c r="A5" s="133"/>
      <c r="B5" s="321" t="s">
        <v>53</v>
      </c>
      <c r="C5" s="321"/>
      <c r="D5" s="322"/>
      <c r="E5" s="322"/>
      <c r="F5" s="322"/>
      <c r="G5" s="189"/>
      <c r="H5" s="133"/>
      <c r="I5"/>
      <c r="J5"/>
      <c r="K5"/>
      <c r="L5"/>
      <c r="M5"/>
      <c r="N5"/>
    </row>
    <row r="6" spans="1:14" ht="9" customHeight="1" x14ac:dyDescent="0.2">
      <c r="A6" s="133"/>
      <c r="B6" s="190"/>
      <c r="C6" s="190"/>
      <c r="D6" s="190"/>
      <c r="E6" s="190"/>
      <c r="F6" s="190"/>
      <c r="G6" s="189"/>
      <c r="H6" s="133"/>
      <c r="I6"/>
      <c r="J6"/>
      <c r="K6"/>
      <c r="L6"/>
      <c r="M6"/>
      <c r="N6"/>
    </row>
    <row r="7" spans="1:14" ht="27.75" customHeight="1" x14ac:dyDescent="0.2">
      <c r="A7" s="133"/>
      <c r="B7" s="316" t="s">
        <v>54</v>
      </c>
      <c r="C7" s="317"/>
      <c r="D7" s="133"/>
      <c r="E7" s="323" t="s">
        <v>55</v>
      </c>
      <c r="F7" s="324"/>
      <c r="I7"/>
      <c r="J7"/>
      <c r="K7"/>
      <c r="L7"/>
      <c r="M7"/>
      <c r="N7"/>
    </row>
    <row r="8" spans="1:14" ht="30" customHeight="1" x14ac:dyDescent="0.2">
      <c r="A8" s="133"/>
      <c r="B8" s="186" t="s">
        <v>16</v>
      </c>
      <c r="C8" s="191">
        <v>1000000</v>
      </c>
      <c r="D8" s="139"/>
      <c r="E8" s="325" t="s">
        <v>56</v>
      </c>
      <c r="F8" s="326"/>
      <c r="I8"/>
      <c r="J8"/>
      <c r="K8"/>
      <c r="L8"/>
      <c r="M8"/>
      <c r="N8"/>
    </row>
    <row r="9" spans="1:14" ht="30" customHeight="1" x14ac:dyDescent="0.2">
      <c r="A9" s="133"/>
      <c r="B9" s="185" t="s">
        <v>57</v>
      </c>
      <c r="C9" s="192">
        <v>0.25</v>
      </c>
      <c r="D9" s="133"/>
      <c r="E9" s="327" t="s">
        <v>58</v>
      </c>
      <c r="F9" s="328"/>
      <c r="I9"/>
      <c r="J9"/>
      <c r="K9"/>
      <c r="L9"/>
      <c r="M9"/>
      <c r="N9"/>
    </row>
    <row r="10" spans="1:14" ht="8.25" customHeight="1" x14ac:dyDescent="0.2">
      <c r="A10" s="133"/>
      <c r="B10" s="176"/>
      <c r="C10" s="133"/>
      <c r="D10" s="133"/>
      <c r="E10" s="133"/>
      <c r="F10" s="133"/>
      <c r="G10" s="133"/>
      <c r="H10" s="133"/>
      <c r="I10"/>
      <c r="J10"/>
      <c r="K10"/>
      <c r="L10"/>
      <c r="M10"/>
      <c r="N10"/>
    </row>
    <row r="11" spans="1:14" ht="8.25" customHeight="1" x14ac:dyDescent="0.2">
      <c r="A11" s="133"/>
      <c r="B11" s="197"/>
      <c r="C11" s="197"/>
      <c r="D11" s="197"/>
      <c r="E11" s="197"/>
      <c r="F11" s="197"/>
      <c r="G11" s="197"/>
      <c r="H11" s="133"/>
      <c r="I11"/>
      <c r="J11"/>
      <c r="K11"/>
      <c r="L11"/>
      <c r="M11"/>
      <c r="N11"/>
    </row>
    <row r="12" spans="1:14" ht="27.75" customHeight="1" x14ac:dyDescent="0.2">
      <c r="A12" s="133"/>
      <c r="B12" s="316" t="s">
        <v>59</v>
      </c>
      <c r="C12" s="317"/>
      <c r="D12" s="133"/>
      <c r="E12" s="318" t="s">
        <v>60</v>
      </c>
      <c r="F12" s="319"/>
      <c r="G12" s="133"/>
      <c r="H12" s="133"/>
      <c r="I12"/>
      <c r="J12"/>
      <c r="K12"/>
      <c r="L12"/>
      <c r="M12"/>
      <c r="N12"/>
    </row>
    <row r="13" spans="1:14" ht="26.25" customHeight="1" x14ac:dyDescent="0.2">
      <c r="A13" s="133"/>
      <c r="B13" s="175" t="s">
        <v>16</v>
      </c>
      <c r="C13" s="177">
        <f>C8</f>
        <v>1000000</v>
      </c>
      <c r="D13" s="133"/>
      <c r="E13" s="173" t="s">
        <v>16</v>
      </c>
      <c r="F13" s="178">
        <f>C8</f>
        <v>1000000</v>
      </c>
      <c r="G13" s="133"/>
      <c r="H13" s="133"/>
      <c r="I13"/>
      <c r="J13"/>
      <c r="K13"/>
      <c r="L13" s="179"/>
      <c r="M13"/>
      <c r="N13"/>
    </row>
    <row r="14" spans="1:14" ht="26.25" customHeight="1" x14ac:dyDescent="0.2">
      <c r="A14" s="133"/>
      <c r="B14" s="175" t="s">
        <v>57</v>
      </c>
      <c r="C14" s="180">
        <f>C9</f>
        <v>0.25</v>
      </c>
      <c r="D14" s="133"/>
      <c r="E14" s="173" t="s">
        <v>57</v>
      </c>
      <c r="F14" s="181">
        <v>0.25</v>
      </c>
      <c r="G14" s="133"/>
      <c r="H14" s="133"/>
      <c r="I14"/>
      <c r="J14"/>
      <c r="K14"/>
      <c r="L14" s="182"/>
      <c r="M14"/>
      <c r="N14"/>
    </row>
    <row r="15" spans="1:14" ht="26.25" customHeight="1" x14ac:dyDescent="0.2">
      <c r="A15" s="133"/>
      <c r="B15" s="175" t="s">
        <v>61</v>
      </c>
      <c r="C15" s="183">
        <f>C13*C9</f>
        <v>250000</v>
      </c>
      <c r="D15" s="133"/>
      <c r="E15" s="173" t="s">
        <v>61</v>
      </c>
      <c r="F15" s="184">
        <f>C15</f>
        <v>250000</v>
      </c>
      <c r="G15" s="133"/>
      <c r="H15" s="133"/>
      <c r="I15"/>
      <c r="J15"/>
      <c r="K15"/>
      <c r="L15"/>
      <c r="M15"/>
      <c r="N15"/>
    </row>
    <row r="16" spans="1:14" ht="26.25" customHeight="1" x14ac:dyDescent="0.2">
      <c r="A16" s="133"/>
      <c r="B16" s="175" t="s">
        <v>62</v>
      </c>
      <c r="C16" s="193">
        <v>240</v>
      </c>
      <c r="D16" s="133"/>
      <c r="E16" s="173" t="s">
        <v>63</v>
      </c>
      <c r="F16" s="195">
        <v>240</v>
      </c>
      <c r="G16" s="133"/>
      <c r="H16" s="133"/>
      <c r="I16"/>
      <c r="J16"/>
      <c r="K16"/>
      <c r="M16"/>
      <c r="N16"/>
    </row>
    <row r="17" spans="1:14" ht="26.25" customHeight="1" x14ac:dyDescent="0.2">
      <c r="A17" s="133"/>
      <c r="B17" s="175" t="s">
        <v>64</v>
      </c>
      <c r="C17" s="194">
        <v>0.02</v>
      </c>
      <c r="D17" s="133"/>
      <c r="E17" s="173" t="s">
        <v>65</v>
      </c>
      <c r="F17" s="196">
        <v>0.05</v>
      </c>
      <c r="G17" s="133"/>
      <c r="H17" s="133"/>
      <c r="I17"/>
      <c r="J17"/>
      <c r="K17"/>
      <c r="L17" s="133"/>
      <c r="M17"/>
      <c r="N17"/>
    </row>
    <row r="18" spans="1:14" ht="26.25" customHeight="1" x14ac:dyDescent="0.2">
      <c r="A18" s="133"/>
      <c r="B18" s="175" t="s">
        <v>66</v>
      </c>
      <c r="C18" s="194">
        <v>0.1</v>
      </c>
      <c r="D18" s="133"/>
      <c r="E18" s="173" t="s">
        <v>67</v>
      </c>
      <c r="F18" s="174">
        <f>_xlfn.RRI(F16,(F13-F15),F26)</f>
        <v>3.1154809620490553E-3</v>
      </c>
      <c r="H18" s="133"/>
      <c r="I18"/>
      <c r="J18"/>
      <c r="K18"/>
      <c r="M18"/>
      <c r="N18"/>
    </row>
    <row r="19" spans="1:14" ht="26.25" customHeight="1" x14ac:dyDescent="0.2">
      <c r="A19" s="133"/>
      <c r="B19" s="134" t="s">
        <v>68</v>
      </c>
      <c r="C19" s="135">
        <f>C18+C17</f>
        <v>0.12000000000000001</v>
      </c>
      <c r="D19" s="133"/>
      <c r="E19" s="136" t="s">
        <v>69</v>
      </c>
      <c r="F19" s="137">
        <f>(1+F18)^12-1</f>
        <v>3.8033081740165953E-2</v>
      </c>
      <c r="H19" s="133"/>
      <c r="I19"/>
      <c r="J19"/>
      <c r="K19"/>
      <c r="L19"/>
      <c r="M19"/>
      <c r="N19"/>
    </row>
    <row r="20" spans="1:14" ht="8.25" customHeight="1" x14ac:dyDescent="0.2">
      <c r="A20" s="133"/>
      <c r="B20" s="139"/>
      <c r="C20" s="140"/>
      <c r="D20" s="133"/>
      <c r="E20" s="139"/>
      <c r="F20" s="141"/>
      <c r="G20" s="133"/>
      <c r="H20" s="133"/>
      <c r="I20"/>
      <c r="J20"/>
      <c r="K20"/>
      <c r="L20"/>
      <c r="M20"/>
      <c r="N20"/>
    </row>
    <row r="21" spans="1:14" ht="21.75" customHeight="1" x14ac:dyDescent="0.2">
      <c r="A21" s="133"/>
      <c r="B21" s="331" t="s">
        <v>70</v>
      </c>
      <c r="C21" s="331"/>
      <c r="D21" s="331"/>
      <c r="E21" s="331"/>
      <c r="F21" s="331"/>
      <c r="H21" s="133"/>
      <c r="I21"/>
      <c r="J21"/>
      <c r="K21"/>
      <c r="L21"/>
      <c r="M21"/>
      <c r="N21"/>
    </row>
    <row r="22" spans="1:14" ht="9.75" customHeight="1" x14ac:dyDescent="0.2">
      <c r="A22" s="133"/>
      <c r="B22" s="197"/>
      <c r="C22" s="197"/>
      <c r="D22" s="197"/>
      <c r="E22" s="197"/>
      <c r="F22" s="197"/>
      <c r="H22" s="133"/>
      <c r="I22"/>
      <c r="J22"/>
      <c r="K22"/>
      <c r="L22"/>
      <c r="M22"/>
      <c r="N22"/>
    </row>
    <row r="23" spans="1:14" ht="32.25" customHeight="1" x14ac:dyDescent="0.2">
      <c r="A23" s="133"/>
      <c r="B23" s="332" t="s">
        <v>71</v>
      </c>
      <c r="C23" s="333"/>
      <c r="D23" s="333"/>
      <c r="E23" s="333"/>
      <c r="F23" s="334"/>
      <c r="H23" s="133"/>
      <c r="I23"/>
      <c r="J23"/>
      <c r="K23"/>
      <c r="L23"/>
      <c r="M23"/>
      <c r="N23"/>
    </row>
    <row r="24" spans="1:14" ht="39.75" customHeight="1" x14ac:dyDescent="0.25">
      <c r="A24" s="133"/>
      <c r="B24" s="142" t="s">
        <v>72</v>
      </c>
      <c r="C24" s="143" t="str">
        <f>IF('Financiamento Imobiliário'!K24&lt;Consórcio!O21,"FINANCIAMENTO","CONSÓRCIO")</f>
        <v>CONSÓRCIO</v>
      </c>
      <c r="D24" s="144"/>
      <c r="E24" s="145"/>
      <c r="F24" s="146"/>
      <c r="G24" s="133"/>
      <c r="H24" s="133"/>
      <c r="I24"/>
      <c r="J24"/>
      <c r="K24"/>
      <c r="L24"/>
      <c r="M24"/>
      <c r="N24"/>
    </row>
    <row r="25" spans="1:14" ht="35.25" customHeight="1" x14ac:dyDescent="0.2">
      <c r="A25" s="133"/>
      <c r="B25" s="147" t="s">
        <v>73</v>
      </c>
      <c r="C25" s="148">
        <f>ABS('Financiamento Imobiliário'!K24-Consórcio!O21)</f>
        <v>530263.04667139519</v>
      </c>
      <c r="D25" s="149"/>
      <c r="E25" s="150" t="s">
        <v>74</v>
      </c>
      <c r="F25" s="151">
        <f>ABS('Financiamento Imobiliário'!K24-Consórcio!O21)/MAX('Financiamento Imobiliário'!K24,Consórcio!O21)</f>
        <v>0.25100619234872207</v>
      </c>
      <c r="G25" s="133"/>
      <c r="H25" s="133"/>
      <c r="I25"/>
      <c r="J25"/>
      <c r="K25"/>
      <c r="L25"/>
      <c r="M25"/>
      <c r="N25"/>
    </row>
    <row r="26" spans="1:14" ht="35.25" customHeight="1" x14ac:dyDescent="0.2">
      <c r="A26" s="133"/>
      <c r="B26" s="152" t="s">
        <v>75</v>
      </c>
      <c r="C26" s="153">
        <f>'Financiamento Imobiliário'!K24</f>
        <v>2112549.6614629431</v>
      </c>
      <c r="D26" s="154"/>
      <c r="E26" s="155" t="s">
        <v>76</v>
      </c>
      <c r="F26" s="156">
        <f>Consórcio!O21</f>
        <v>1582286.6147915479</v>
      </c>
      <c r="G26" s="133"/>
      <c r="H26" s="133"/>
      <c r="I26"/>
      <c r="J26"/>
      <c r="K26"/>
      <c r="L26"/>
      <c r="M26"/>
      <c r="N26"/>
    </row>
    <row r="27" spans="1:14" ht="9.75" customHeight="1" thickBot="1" x14ac:dyDescent="0.3">
      <c r="A27" s="133"/>
      <c r="B27" s="139"/>
      <c r="C27" s="157"/>
      <c r="D27" s="133"/>
      <c r="E27" s="139"/>
      <c r="F27" s="157"/>
      <c r="G27" s="133"/>
      <c r="H27" s="133"/>
      <c r="I27"/>
      <c r="J27"/>
      <c r="K27"/>
      <c r="L27"/>
      <c r="M27"/>
      <c r="N27"/>
    </row>
    <row r="28" spans="1:14" ht="32.25" customHeight="1" thickBot="1" x14ac:dyDescent="0.25">
      <c r="A28" s="133"/>
      <c r="B28" s="349" t="s">
        <v>77</v>
      </c>
      <c r="C28" s="350"/>
      <c r="D28" s="350"/>
      <c r="E28" s="350"/>
      <c r="F28" s="351"/>
      <c r="G28" s="133"/>
      <c r="H28" s="133"/>
      <c r="I28"/>
      <c r="J28"/>
      <c r="K28"/>
      <c r="L28"/>
      <c r="M28"/>
      <c r="N28"/>
    </row>
    <row r="29" spans="1:14" ht="30" customHeight="1" x14ac:dyDescent="0.2">
      <c r="A29" s="133"/>
      <c r="B29" s="158" t="s">
        <v>78</v>
      </c>
      <c r="C29" s="159" t="s">
        <v>79</v>
      </c>
      <c r="D29" s="159" t="s">
        <v>80</v>
      </c>
      <c r="E29" s="335" t="s">
        <v>81</v>
      </c>
      <c r="F29" s="336"/>
      <c r="G29" s="133"/>
      <c r="H29" s="133"/>
      <c r="I29"/>
      <c r="J29"/>
      <c r="K29"/>
      <c r="L29"/>
      <c r="M29"/>
      <c r="N29"/>
    </row>
    <row r="30" spans="1:14" ht="27.75" customHeight="1" x14ac:dyDescent="0.2">
      <c r="A30" s="133"/>
      <c r="B30" s="160" t="s">
        <v>16</v>
      </c>
      <c r="C30" s="161">
        <f>C8</f>
        <v>1000000</v>
      </c>
      <c r="D30" s="161">
        <f>C8</f>
        <v>1000000</v>
      </c>
      <c r="E30" s="337" t="s">
        <v>18</v>
      </c>
      <c r="F30" s="338"/>
      <c r="G30" s="133"/>
      <c r="H30" s="133"/>
      <c r="I30"/>
      <c r="J30"/>
      <c r="K30"/>
      <c r="L30"/>
      <c r="M30"/>
      <c r="N30"/>
    </row>
    <row r="31" spans="1:14" ht="27.75" customHeight="1" x14ac:dyDescent="0.2">
      <c r="A31" s="133"/>
      <c r="B31" s="162" t="s">
        <v>19</v>
      </c>
      <c r="C31" s="163">
        <f>C8*C9</f>
        <v>250000</v>
      </c>
      <c r="D31" s="163">
        <f>C8*C9</f>
        <v>250000</v>
      </c>
      <c r="E31" s="339" t="s">
        <v>18</v>
      </c>
      <c r="F31" s="340"/>
      <c r="G31" s="133"/>
      <c r="H31" s="133"/>
      <c r="I31"/>
      <c r="J31"/>
      <c r="K31"/>
      <c r="L31"/>
      <c r="M31"/>
      <c r="N31"/>
    </row>
    <row r="32" spans="1:14" ht="27.75" customHeight="1" x14ac:dyDescent="0.2">
      <c r="A32" s="133"/>
      <c r="B32" s="164" t="s">
        <v>21</v>
      </c>
      <c r="C32" s="165" t="str">
        <f>C16&amp;" meses"</f>
        <v>240 meses</v>
      </c>
      <c r="D32" s="165" t="str">
        <f>F16&amp;" meses"</f>
        <v>240 meses</v>
      </c>
      <c r="E32" s="341" t="s">
        <v>82</v>
      </c>
      <c r="F32" s="342"/>
      <c r="G32" s="133"/>
      <c r="H32" s="133"/>
      <c r="I32"/>
      <c r="J32"/>
      <c r="K32"/>
      <c r="L32"/>
      <c r="M32"/>
      <c r="N32"/>
    </row>
    <row r="33" spans="1:14" ht="27.75" customHeight="1" x14ac:dyDescent="0.2">
      <c r="A33" s="133"/>
      <c r="B33" s="166" t="s">
        <v>25</v>
      </c>
      <c r="C33" s="167">
        <f>'Financiamento Imobiliário'!K15</f>
        <v>10241.594700937283</v>
      </c>
      <c r="D33" s="167">
        <f>Consórcio!J37</f>
        <v>3950</v>
      </c>
      <c r="E33" s="343" t="s">
        <v>83</v>
      </c>
      <c r="F33" s="344"/>
      <c r="G33" s="133"/>
      <c r="H33" s="133"/>
      <c r="I33"/>
      <c r="J33"/>
      <c r="K33"/>
      <c r="L33"/>
      <c r="M33"/>
      <c r="N33"/>
    </row>
    <row r="34" spans="1:14" ht="27.75" customHeight="1" x14ac:dyDescent="0.2">
      <c r="A34" s="133"/>
      <c r="B34" s="168" t="s">
        <v>29</v>
      </c>
      <c r="C34" s="169">
        <f>'Financiamento Imobiliário'!K16</f>
        <v>3154.652477920572</v>
      </c>
      <c r="D34" s="169" cm="1">
        <f t="array" ref="D34">LOOKUP(2,1/(Consórcio!J:J&lt;&gt;""),Consórcio!J:J)</f>
        <v>7610.7593596777879</v>
      </c>
      <c r="E34" s="345" t="s">
        <v>84</v>
      </c>
      <c r="F34" s="346"/>
      <c r="G34" s="133"/>
      <c r="H34" s="133"/>
      <c r="I34"/>
      <c r="J34"/>
      <c r="K34"/>
      <c r="L34"/>
      <c r="M34"/>
      <c r="N34"/>
    </row>
    <row r="35" spans="1:14" ht="32.25" customHeight="1" x14ac:dyDescent="0.2">
      <c r="A35" s="133"/>
      <c r="B35" s="170" t="s">
        <v>32</v>
      </c>
      <c r="C35" s="171">
        <f>'Financiamento Imobiliário'!K24</f>
        <v>2112549.6614629431</v>
      </c>
      <c r="D35" s="171">
        <f>Consórcio!O21</f>
        <v>1582286.6147915479</v>
      </c>
      <c r="E35" s="347" t="s">
        <v>85</v>
      </c>
      <c r="F35" s="348"/>
      <c r="G35" s="133"/>
      <c r="H35" s="133"/>
      <c r="I35"/>
      <c r="J35"/>
      <c r="K35"/>
      <c r="L35"/>
      <c r="M35"/>
      <c r="N35"/>
    </row>
    <row r="36" spans="1:14" ht="30" customHeight="1" x14ac:dyDescent="0.2">
      <c r="A36" s="133"/>
      <c r="B36" s="170" t="s">
        <v>86</v>
      </c>
      <c r="C36" s="171">
        <f>'Financiamento Imobiliário'!K26</f>
        <v>1112549.6614629431</v>
      </c>
      <c r="D36" s="171">
        <f>Consórcio!O23</f>
        <v>582286.61479154788</v>
      </c>
      <c r="E36" s="347" t="s">
        <v>85</v>
      </c>
      <c r="F36" s="348"/>
      <c r="G36" s="133"/>
      <c r="H36" s="133"/>
      <c r="I36"/>
      <c r="J36"/>
      <c r="K36"/>
      <c r="L36"/>
      <c r="M36"/>
      <c r="N36"/>
    </row>
    <row r="37" spans="1:14" ht="15" customHeight="1" x14ac:dyDescent="0.2">
      <c r="A37" s="133"/>
      <c r="B37" s="197"/>
      <c r="C37" s="197"/>
      <c r="D37" s="197"/>
      <c r="E37" s="197"/>
      <c r="F37" s="197"/>
      <c r="G37" s="133"/>
      <c r="H37" s="133"/>
      <c r="I37"/>
      <c r="J37"/>
      <c r="K37"/>
      <c r="L37"/>
      <c r="M37"/>
      <c r="N37"/>
    </row>
    <row r="38" spans="1:14" ht="18" customHeight="1" x14ac:dyDescent="0.2">
      <c r="A38" s="133"/>
      <c r="B38" s="329" t="s">
        <v>87</v>
      </c>
      <c r="C38" s="330"/>
      <c r="D38" s="330"/>
      <c r="E38" s="330"/>
      <c r="F38" s="330"/>
      <c r="G38" s="133"/>
      <c r="H38" s="133"/>
      <c r="I38"/>
      <c r="J38"/>
      <c r="K38"/>
      <c r="L38"/>
      <c r="M38"/>
      <c r="N38"/>
    </row>
    <row r="39" spans="1:14" ht="15" customHeight="1" x14ac:dyDescent="0.2">
      <c r="A39" s="133"/>
      <c r="B39" s="197"/>
      <c r="C39" s="197"/>
      <c r="D39" s="197"/>
      <c r="E39" s="197"/>
      <c r="F39" s="197"/>
      <c r="G39" s="197"/>
      <c r="H39" s="197"/>
      <c r="I39"/>
      <c r="J39"/>
      <c r="K39"/>
      <c r="L39"/>
      <c r="M39"/>
      <c r="N39"/>
    </row>
    <row r="40" spans="1:14" ht="15" customHeight="1" x14ac:dyDescent="0.2">
      <c r="A40" s="133"/>
      <c r="B40" s="197"/>
      <c r="C40" s="197"/>
      <c r="D40" s="197"/>
      <c r="E40" s="197"/>
      <c r="F40" s="197"/>
      <c r="G40" s="197"/>
      <c r="H40" s="197"/>
      <c r="I40"/>
      <c r="J40"/>
      <c r="K40"/>
      <c r="L40"/>
      <c r="M40"/>
      <c r="N40"/>
    </row>
    <row r="41" spans="1:14" ht="15" customHeight="1" x14ac:dyDescent="0.2">
      <c r="A41" s="133"/>
      <c r="B41" s="197"/>
      <c r="C41" s="197"/>
      <c r="D41" s="197"/>
      <c r="E41" s="197"/>
      <c r="F41" s="197"/>
      <c r="G41" s="197"/>
      <c r="H41" s="197"/>
      <c r="I41"/>
      <c r="J41"/>
      <c r="K41"/>
      <c r="L41"/>
      <c r="M41"/>
      <c r="N41"/>
    </row>
    <row r="42" spans="1:14" ht="15" customHeight="1" x14ac:dyDescent="0.2">
      <c r="A42" s="133"/>
      <c r="B42" s="197"/>
      <c r="C42" s="197"/>
      <c r="D42" s="197"/>
      <c r="E42" s="197"/>
      <c r="F42" s="197"/>
      <c r="G42" s="197"/>
      <c r="H42" s="197"/>
      <c r="I42"/>
      <c r="J42"/>
      <c r="K42"/>
      <c r="L42"/>
      <c r="M42"/>
      <c r="N42"/>
    </row>
    <row r="43" spans="1:14" ht="15" customHeight="1" x14ac:dyDescent="0.2">
      <c r="A43" s="133"/>
      <c r="B43" s="197"/>
      <c r="C43" s="197"/>
      <c r="D43" s="197"/>
      <c r="E43" s="197"/>
      <c r="F43" s="197"/>
      <c r="G43" s="197"/>
      <c r="H43" s="197"/>
      <c r="I43"/>
      <c r="J43"/>
      <c r="K43"/>
      <c r="L43"/>
      <c r="M43"/>
      <c r="N43"/>
    </row>
    <row r="44" spans="1:14" ht="15" customHeight="1" x14ac:dyDescent="0.2">
      <c r="A44" s="133"/>
      <c r="B44" s="197"/>
      <c r="C44" s="197"/>
      <c r="D44" s="197"/>
      <c r="E44" s="197"/>
      <c r="F44" s="197"/>
      <c r="G44" s="197"/>
      <c r="H44" s="197"/>
      <c r="I44"/>
      <c r="J44"/>
      <c r="K44"/>
      <c r="L44"/>
      <c r="M44"/>
      <c r="N44"/>
    </row>
    <row r="45" spans="1:14" ht="15" customHeight="1" x14ac:dyDescent="0.2">
      <c r="A45" s="133"/>
      <c r="B45" s="197"/>
      <c r="C45" s="197"/>
      <c r="D45" s="197"/>
      <c r="E45" s="197"/>
      <c r="F45" s="197"/>
      <c r="G45" s="197"/>
      <c r="H45" s="197"/>
      <c r="I45"/>
      <c r="J45"/>
      <c r="K45"/>
      <c r="L45"/>
      <c r="M45"/>
      <c r="N45"/>
    </row>
    <row r="46" spans="1:14" ht="24" customHeight="1" x14ac:dyDescent="0.2">
      <c r="A46" s="197"/>
      <c r="B46" s="172"/>
      <c r="C46" s="172"/>
      <c r="D46" s="172"/>
      <c r="E46" s="172"/>
      <c r="F46" s="197"/>
      <c r="G46" s="197"/>
      <c r="H46" s="197"/>
      <c r="I46"/>
      <c r="J46"/>
      <c r="K46"/>
      <c r="L46"/>
      <c r="M46"/>
      <c r="N46"/>
    </row>
    <row r="47" spans="1:14" ht="22" customHeight="1" x14ac:dyDescent="0.2">
      <c r="A47" s="197"/>
      <c r="B47" s="172"/>
      <c r="C47" s="172"/>
      <c r="D47" s="172"/>
      <c r="E47" s="172"/>
      <c r="F47" s="197"/>
      <c r="G47" s="197"/>
      <c r="H47" s="197"/>
      <c r="I47"/>
      <c r="J47"/>
      <c r="K47"/>
      <c r="L47"/>
      <c r="M47"/>
      <c r="N47"/>
    </row>
    <row r="48" spans="1:14" ht="21.75" customHeight="1" x14ac:dyDescent="0.2">
      <c r="A48" s="197"/>
      <c r="B48" s="172"/>
      <c r="C48" s="172"/>
      <c r="D48" s="172"/>
      <c r="E48" s="172"/>
      <c r="F48" s="197"/>
      <c r="G48" s="197"/>
      <c r="H48" s="197"/>
      <c r="I48"/>
      <c r="J48"/>
      <c r="K48"/>
      <c r="L48"/>
      <c r="M48"/>
      <c r="N48"/>
    </row>
    <row r="49" spans="1:14" ht="27.75" customHeight="1" x14ac:dyDescent="0.2">
      <c r="A49" s="197"/>
      <c r="B49" s="172"/>
      <c r="C49" s="172"/>
      <c r="D49" s="172"/>
      <c r="E49" s="172"/>
      <c r="F49" s="197"/>
      <c r="G49" s="197"/>
      <c r="H49" s="197"/>
      <c r="I49"/>
      <c r="J49"/>
      <c r="K49"/>
      <c r="L49"/>
      <c r="M49"/>
      <c r="N49"/>
    </row>
    <row r="50" spans="1:14" ht="27.75" customHeight="1" x14ac:dyDescent="0.2">
      <c r="A50" s="197"/>
      <c r="B50" s="197"/>
      <c r="C50" s="197"/>
      <c r="D50" s="197"/>
      <c r="E50" s="197"/>
      <c r="F50" s="197"/>
      <c r="G50" s="197"/>
      <c r="H50" s="197"/>
      <c r="I50"/>
      <c r="J50"/>
      <c r="K50"/>
      <c r="L50"/>
      <c r="M50"/>
      <c r="N50"/>
    </row>
    <row r="51" spans="1:14" ht="24" customHeight="1" x14ac:dyDescent="0.2">
      <c r="A51"/>
      <c r="B51"/>
      <c r="C51"/>
      <c r="D51"/>
      <c r="E51"/>
      <c r="F51"/>
      <c r="G51"/>
      <c r="H51"/>
      <c r="I51"/>
      <c r="J51"/>
      <c r="K51"/>
      <c r="L51"/>
      <c r="M51"/>
      <c r="N51"/>
    </row>
    <row r="52" spans="1:14" ht="24" customHeight="1" x14ac:dyDescent="0.2">
      <c r="A52"/>
      <c r="B52"/>
      <c r="C52"/>
      <c r="D52"/>
      <c r="E52"/>
      <c r="F52"/>
      <c r="G52"/>
      <c r="H52"/>
      <c r="I52"/>
      <c r="J52"/>
      <c r="K52"/>
      <c r="L52"/>
      <c r="M52"/>
      <c r="N52"/>
    </row>
    <row r="53" spans="1:14" ht="24" customHeight="1" x14ac:dyDescent="0.2">
      <c r="A53"/>
      <c r="B53"/>
      <c r="C53"/>
      <c r="D53"/>
      <c r="E53"/>
      <c r="F53"/>
      <c r="G53"/>
      <c r="H53"/>
      <c r="I53"/>
      <c r="J53"/>
      <c r="K53"/>
      <c r="L53"/>
      <c r="M53"/>
      <c r="N53"/>
    </row>
    <row r="54" spans="1:14" ht="24" customHeight="1" x14ac:dyDescent="0.2">
      <c r="A54"/>
      <c r="B54"/>
      <c r="C54"/>
      <c r="D54"/>
      <c r="E54"/>
      <c r="F54"/>
      <c r="G54"/>
      <c r="H54"/>
      <c r="I54"/>
      <c r="J54"/>
      <c r="K54"/>
      <c r="L54"/>
      <c r="M54"/>
      <c r="N54"/>
    </row>
    <row r="55" spans="1:14" ht="9.75" customHeight="1" x14ac:dyDescent="0.2">
      <c r="A55"/>
      <c r="B55"/>
      <c r="C55"/>
      <c r="D55"/>
      <c r="E55"/>
      <c r="F55"/>
      <c r="G55"/>
      <c r="H55"/>
      <c r="I55"/>
      <c r="J55"/>
      <c r="K55"/>
      <c r="L55"/>
      <c r="M55"/>
      <c r="N55"/>
    </row>
    <row r="56" spans="1:14" ht="24.75" customHeight="1" x14ac:dyDescent="0.2">
      <c r="A56"/>
      <c r="B56"/>
      <c r="C56"/>
      <c r="D56"/>
      <c r="E56"/>
      <c r="F56"/>
      <c r="G56"/>
      <c r="H56"/>
      <c r="I56"/>
      <c r="J56"/>
      <c r="K56"/>
      <c r="L56"/>
      <c r="M56"/>
      <c r="N56"/>
    </row>
    <row r="57" spans="1:14" ht="16" x14ac:dyDescent="0.2">
      <c r="A57"/>
      <c r="B57"/>
      <c r="C57"/>
      <c r="D57"/>
      <c r="E57"/>
      <c r="F57"/>
      <c r="G57"/>
      <c r="H57"/>
      <c r="I57"/>
      <c r="J57"/>
      <c r="K57"/>
      <c r="L57"/>
      <c r="M57"/>
      <c r="N57"/>
    </row>
    <row r="58" spans="1:14" ht="16" x14ac:dyDescent="0.2">
      <c r="A58"/>
      <c r="B58"/>
      <c r="C58"/>
      <c r="D58"/>
      <c r="E58"/>
      <c r="F58"/>
      <c r="G58"/>
      <c r="H58"/>
      <c r="I58"/>
      <c r="J58"/>
      <c r="K58"/>
      <c r="L58"/>
      <c r="M58"/>
      <c r="N58"/>
    </row>
    <row r="59" spans="1:14" ht="16" x14ac:dyDescent="0.2">
      <c r="A59"/>
      <c r="B59"/>
      <c r="C59"/>
      <c r="D59"/>
      <c r="E59"/>
      <c r="F59"/>
      <c r="G59"/>
      <c r="H59"/>
      <c r="I59"/>
      <c r="J59"/>
      <c r="K59"/>
      <c r="L59"/>
      <c r="M59"/>
      <c r="N59"/>
    </row>
    <row r="60" spans="1:14" ht="16" x14ac:dyDescent="0.2">
      <c r="A60"/>
      <c r="B60"/>
      <c r="C60"/>
      <c r="D60"/>
      <c r="E60"/>
      <c r="F60"/>
      <c r="G60"/>
      <c r="H60"/>
      <c r="I60"/>
      <c r="J60"/>
      <c r="K60"/>
      <c r="L60"/>
      <c r="M60"/>
      <c r="N60"/>
    </row>
    <row r="61" spans="1:14" ht="16" x14ac:dyDescent="0.2">
      <c r="A61"/>
      <c r="B61"/>
      <c r="C61"/>
      <c r="D61"/>
      <c r="E61"/>
      <c r="F61"/>
      <c r="G61"/>
      <c r="H61"/>
      <c r="I61"/>
      <c r="J61"/>
      <c r="K61"/>
      <c r="L61"/>
    </row>
    <row r="62" spans="1:14" ht="16" x14ac:dyDescent="0.2">
      <c r="A62"/>
      <c r="B62"/>
      <c r="C62"/>
      <c r="D62"/>
      <c r="E62"/>
      <c r="F62"/>
      <c r="G62"/>
      <c r="H62"/>
      <c r="I62"/>
      <c r="J62"/>
      <c r="K62"/>
      <c r="L62"/>
    </row>
    <row r="63" spans="1:14" ht="16" x14ac:dyDescent="0.2">
      <c r="A63"/>
      <c r="B63"/>
      <c r="C63"/>
      <c r="D63"/>
      <c r="E63"/>
      <c r="F63"/>
      <c r="G63"/>
      <c r="H63"/>
      <c r="I63"/>
      <c r="J63"/>
      <c r="K63"/>
      <c r="L63"/>
    </row>
    <row r="64" spans="1:14" ht="16" x14ac:dyDescent="0.2">
      <c r="A64"/>
      <c r="B64"/>
      <c r="C64"/>
      <c r="D64"/>
      <c r="E64"/>
      <c r="F64"/>
      <c r="G64"/>
      <c r="H64"/>
      <c r="I64"/>
      <c r="J64"/>
      <c r="K64"/>
      <c r="L64"/>
    </row>
    <row r="65" spans="1:12" ht="16" x14ac:dyDescent="0.2">
      <c r="A65"/>
      <c r="B65"/>
      <c r="C65"/>
      <c r="D65"/>
      <c r="E65"/>
      <c r="F65"/>
      <c r="G65"/>
      <c r="H65"/>
      <c r="I65"/>
      <c r="J65"/>
      <c r="K65"/>
      <c r="L65"/>
    </row>
    <row r="66" spans="1:12" ht="16" x14ac:dyDescent="0.2">
      <c r="A66"/>
      <c r="B66"/>
      <c r="C66"/>
      <c r="D66"/>
      <c r="E66"/>
      <c r="F66"/>
      <c r="G66"/>
      <c r="H66"/>
      <c r="I66"/>
      <c r="J66"/>
      <c r="K66"/>
      <c r="L66"/>
    </row>
    <row r="67" spans="1:12" ht="16" x14ac:dyDescent="0.2">
      <c r="A67"/>
      <c r="B67"/>
      <c r="C67"/>
      <c r="D67"/>
      <c r="E67"/>
      <c r="F67"/>
      <c r="G67"/>
      <c r="H67"/>
      <c r="I67"/>
      <c r="J67"/>
      <c r="K67"/>
      <c r="L67"/>
    </row>
    <row r="68" spans="1:12" ht="16" x14ac:dyDescent="0.2">
      <c r="A68"/>
      <c r="B68"/>
      <c r="C68"/>
      <c r="D68"/>
      <c r="E68"/>
      <c r="F68"/>
      <c r="G68"/>
      <c r="H68"/>
      <c r="I68"/>
      <c r="J68"/>
      <c r="K68"/>
      <c r="L68"/>
    </row>
    <row r="69" spans="1:12" ht="16" x14ac:dyDescent="0.2">
      <c r="A69"/>
      <c r="B69"/>
      <c r="C69"/>
      <c r="D69"/>
      <c r="E69"/>
      <c r="F69"/>
      <c r="G69"/>
      <c r="H69"/>
      <c r="I69"/>
      <c r="J69"/>
      <c r="K69"/>
      <c r="L69"/>
    </row>
    <row r="70" spans="1:12" ht="16" x14ac:dyDescent="0.2">
      <c r="A70"/>
      <c r="B70"/>
      <c r="C70"/>
      <c r="D70"/>
      <c r="E70"/>
      <c r="F70"/>
      <c r="G70"/>
      <c r="H70"/>
      <c r="I70"/>
      <c r="J70"/>
      <c r="K70"/>
      <c r="L70"/>
    </row>
    <row r="71" spans="1:12" ht="16" x14ac:dyDescent="0.2">
      <c r="A71"/>
      <c r="B71"/>
      <c r="C71"/>
      <c r="D71"/>
      <c r="E71"/>
      <c r="F71"/>
      <c r="G71"/>
      <c r="H71"/>
      <c r="I71"/>
      <c r="J71"/>
      <c r="K71"/>
      <c r="L71"/>
    </row>
    <row r="72" spans="1:12" ht="16" x14ac:dyDescent="0.2">
      <c r="A72"/>
      <c r="B72"/>
      <c r="C72"/>
      <c r="D72"/>
      <c r="E72"/>
      <c r="F72"/>
      <c r="G72"/>
      <c r="H72"/>
      <c r="I72"/>
      <c r="J72"/>
      <c r="K72"/>
      <c r="L72"/>
    </row>
    <row r="73" spans="1:12" ht="16" x14ac:dyDescent="0.2">
      <c r="A73"/>
      <c r="B73"/>
      <c r="C73"/>
      <c r="D73"/>
      <c r="E73"/>
      <c r="F73"/>
      <c r="G73"/>
      <c r="H73"/>
      <c r="I73"/>
      <c r="J73"/>
      <c r="K73"/>
      <c r="L73"/>
    </row>
    <row r="74" spans="1:12" ht="16" x14ac:dyDescent="0.2">
      <c r="A74"/>
      <c r="B74"/>
      <c r="C74"/>
      <c r="D74"/>
      <c r="E74"/>
      <c r="F74"/>
      <c r="G74"/>
      <c r="H74"/>
      <c r="I74"/>
      <c r="J74"/>
      <c r="K74"/>
      <c r="L74"/>
    </row>
    <row r="75" spans="1:12" ht="16" x14ac:dyDescent="0.2">
      <c r="A75"/>
      <c r="B75"/>
      <c r="C75"/>
      <c r="D75"/>
      <c r="E75"/>
      <c r="F75"/>
      <c r="G75"/>
      <c r="H75"/>
      <c r="I75"/>
      <c r="J75"/>
      <c r="K75"/>
      <c r="L75"/>
    </row>
    <row r="76" spans="1:12" ht="16" x14ac:dyDescent="0.2">
      <c r="A76"/>
      <c r="B76"/>
      <c r="C76"/>
      <c r="D76"/>
      <c r="E76"/>
      <c r="F76"/>
      <c r="G76"/>
      <c r="H76"/>
      <c r="I76"/>
      <c r="J76"/>
      <c r="K76"/>
      <c r="L76"/>
    </row>
    <row r="77" spans="1:12" ht="16" x14ac:dyDescent="0.2">
      <c r="A77"/>
      <c r="B77"/>
      <c r="C77"/>
      <c r="D77"/>
      <c r="G77"/>
      <c r="H77"/>
      <c r="I77"/>
      <c r="J77"/>
      <c r="K77"/>
      <c r="L77"/>
    </row>
    <row r="78" spans="1:12" ht="14" customHeight="1" x14ac:dyDescent="0.2"/>
    <row r="79" spans="1:12" ht="14" customHeight="1" x14ac:dyDescent="0.2"/>
    <row r="80" spans="1:12" ht="14" customHeight="1" x14ac:dyDescent="0.2"/>
    <row r="81" s="138" customFormat="1" ht="14" customHeight="1" x14ac:dyDescent="0.2"/>
    <row r="82" s="138" customFormat="1" ht="14" customHeight="1" x14ac:dyDescent="0.2"/>
  </sheetData>
  <sheetProtection algorithmName="SHA-512" hashValue="/JQ2d8RxjQIksReEKNY6WFrQBwtnAD/8Qn87TyUOhSYRABCevRgQxiSJMS6YcVkQf7GMAEV9FaNapC/rgPrrsg==" saltValue="ypN7DIBxoHZDfaJyXYvNuw==" spinCount="100000" sheet="1" objects="1" scenarios="1" selectLockedCells="1"/>
  <mergeCells count="21">
    <mergeCell ref="B38:F38"/>
    <mergeCell ref="B21:F21"/>
    <mergeCell ref="B23:F23"/>
    <mergeCell ref="B7:C7"/>
    <mergeCell ref="E29:F29"/>
    <mergeCell ref="E30:F30"/>
    <mergeCell ref="E31:F31"/>
    <mergeCell ref="E32:F32"/>
    <mergeCell ref="E33:F33"/>
    <mergeCell ref="E34:F34"/>
    <mergeCell ref="E35:F35"/>
    <mergeCell ref="E36:F36"/>
    <mergeCell ref="B28:F28"/>
    <mergeCell ref="B3:F3"/>
    <mergeCell ref="B12:C12"/>
    <mergeCell ref="E12:F12"/>
    <mergeCell ref="B2:F2"/>
    <mergeCell ref="B5:F5"/>
    <mergeCell ref="E7:F7"/>
    <mergeCell ref="E8:F8"/>
    <mergeCell ref="E9:F9"/>
  </mergeCells>
  <dataValidations count="3">
    <dataValidation type="list" allowBlank="1" showInputMessage="1" showErrorMessage="1" sqref="C9 F14 C14" xr:uid="{5B78805B-506D-4C01-935D-14E55F6D0F0E}">
      <formula1>"25%,50%"</formula1>
    </dataValidation>
    <dataValidation type="list" allowBlank="1" showInputMessage="1" showErrorMessage="1" sqref="C16" xr:uid="{57E6F459-13ED-45E5-B8D2-740FE77E865E}">
      <formula1>"240,360,420"</formula1>
    </dataValidation>
    <dataValidation type="list" allowBlank="1" showInputMessage="1" showErrorMessage="1" sqref="F16" xr:uid="{DE9431A2-37A7-45C3-9A4C-8525E227789D}">
      <formula1>"120,240"</formula1>
    </dataValidation>
  </dataValidations>
  <printOptions horizontalCentered="1"/>
  <pageMargins left="6.9444444444444441E-3" right="6.9444444444444441E-3" top="6.9444444444444441E-3" bottom="6.9444444444444441E-3" header="0.5" footer="0.5"/>
  <pageSetup paperSize="9" scale="71" orientation="portrait" horizontalDpi="4294967292" verticalDpi="4294967292"/>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E8DA4-C718-7443-B956-D84168F801DD}">
  <sheetPr>
    <tabColor rgb="FF00B050"/>
  </sheetPr>
  <dimension ref="A1:W60"/>
  <sheetViews>
    <sheetView showGridLines="0" tabSelected="1" zoomScaleNormal="100" zoomScalePageLayoutView="95" workbookViewId="0">
      <pane ySplit="5" topLeftCell="A6" activePane="bottomLeft" state="frozen"/>
      <selection pane="bottomLeft" activeCell="P31" sqref="P31"/>
    </sheetView>
  </sheetViews>
  <sheetFormatPr baseColWidth="10" defaultColWidth="10.83203125" defaultRowHeight="14" x14ac:dyDescent="0.2"/>
  <cols>
    <col min="1" max="1" width="2.5" style="1" customWidth="1"/>
    <col min="2" max="2" width="16.6640625" style="1" customWidth="1"/>
    <col min="3" max="3" width="13.33203125" style="1" customWidth="1"/>
    <col min="4" max="4" width="16.6640625" style="1" customWidth="1"/>
    <col min="5" max="5" width="13.33203125" style="1" customWidth="1"/>
    <col min="6" max="6" width="10" style="1" customWidth="1"/>
    <col min="7" max="7" width="16.6640625" style="1" customWidth="1"/>
    <col min="8" max="8" width="13.33203125" style="1" customWidth="1"/>
    <col min="9" max="9" width="16.6640625" style="1" customWidth="1"/>
    <col min="10" max="10" width="13.33203125" style="1" customWidth="1"/>
    <col min="11" max="11" width="2.5" style="1" customWidth="1"/>
    <col min="12" max="14" width="0" style="1" hidden="1" customWidth="1"/>
    <col min="15" max="19" width="10.83203125" style="1" customWidth="1"/>
    <col min="20" max="20" width="20.83203125" style="405" customWidth="1"/>
    <col min="21" max="21" width="20.33203125" style="405" customWidth="1"/>
    <col min="22" max="22" width="10.83203125" style="1" hidden="1" customWidth="1"/>
    <col min="23" max="16384" width="10.83203125" style="1"/>
  </cols>
  <sheetData>
    <row r="1" spans="1:14" ht="20.25" customHeight="1" x14ac:dyDescent="0.2">
      <c r="A1" s="197"/>
      <c r="B1" s="49"/>
      <c r="C1" s="49"/>
      <c r="D1" s="49"/>
      <c r="E1" s="49"/>
      <c r="F1" s="49"/>
      <c r="G1" s="49"/>
      <c r="H1" s="49"/>
      <c r="I1" s="49"/>
      <c r="J1" s="49"/>
      <c r="K1" s="50"/>
      <c r="L1" s="50"/>
      <c r="M1" s="50"/>
      <c r="N1" s="50"/>
    </row>
    <row r="2" spans="1:14" ht="39.75" customHeight="1" x14ac:dyDescent="0.2">
      <c r="A2" s="49"/>
      <c r="B2" s="292" t="s">
        <v>0</v>
      </c>
      <c r="C2" s="293"/>
      <c r="D2" s="293"/>
      <c r="E2" s="293"/>
      <c r="F2" s="293"/>
      <c r="G2" s="293"/>
      <c r="H2" s="293"/>
      <c r="I2" s="293"/>
      <c r="J2" s="293"/>
      <c r="K2" s="50"/>
      <c r="L2" s="50"/>
      <c r="M2" s="50"/>
      <c r="N2" s="50"/>
    </row>
    <row r="3" spans="1:14" ht="24" customHeight="1" x14ac:dyDescent="0.2">
      <c r="A3" s="49"/>
      <c r="B3" s="294" t="s">
        <v>1</v>
      </c>
      <c r="C3" s="295"/>
      <c r="D3" s="295"/>
      <c r="E3" s="295"/>
      <c r="F3" s="295"/>
      <c r="G3" s="295"/>
      <c r="H3" s="295"/>
      <c r="I3" s="295"/>
      <c r="J3" s="295"/>
      <c r="K3" s="50"/>
      <c r="L3" s="50"/>
      <c r="M3" s="50"/>
      <c r="N3" s="50"/>
    </row>
    <row r="4" spans="1:14" ht="3.75" customHeight="1" x14ac:dyDescent="0.2">
      <c r="A4" s="49"/>
      <c r="B4" s="296"/>
      <c r="C4" s="296"/>
      <c r="D4" s="296"/>
      <c r="E4" s="296"/>
      <c r="F4" s="296"/>
      <c r="G4" s="296"/>
      <c r="H4" s="296"/>
      <c r="I4" s="296"/>
      <c r="J4" s="296"/>
      <c r="K4" s="50"/>
      <c r="L4" s="50"/>
      <c r="M4" s="50"/>
      <c r="N4" s="50"/>
    </row>
    <row r="5" spans="1:14" ht="12" customHeight="1" x14ac:dyDescent="0.2">
      <c r="A5" s="49"/>
      <c r="B5" s="197"/>
      <c r="C5" s="197"/>
      <c r="D5" s="197"/>
      <c r="E5" s="197"/>
      <c r="F5" s="197"/>
      <c r="G5" s="197"/>
      <c r="H5" s="197"/>
      <c r="I5" s="49"/>
      <c r="J5" s="49"/>
      <c r="K5" s="50"/>
      <c r="L5" s="50"/>
      <c r="M5" s="50"/>
      <c r="N5" s="50"/>
    </row>
    <row r="6" spans="1:14" ht="26.25" customHeight="1" x14ac:dyDescent="0.2">
      <c r="A6" s="49"/>
      <c r="B6" s="199" t="s">
        <v>88</v>
      </c>
      <c r="C6" s="297"/>
      <c r="D6" s="297"/>
      <c r="E6" s="297"/>
      <c r="F6" s="297"/>
      <c r="G6" s="297"/>
      <c r="H6" s="297"/>
      <c r="I6" s="297"/>
      <c r="J6" s="297"/>
      <c r="K6" s="50"/>
      <c r="L6" s="50"/>
      <c r="M6" s="50"/>
      <c r="N6" s="50"/>
    </row>
    <row r="7" spans="1:14" ht="20.25" customHeight="1" x14ac:dyDescent="0.2">
      <c r="A7" s="49"/>
      <c r="B7" s="298" t="s">
        <v>89</v>
      </c>
      <c r="C7" s="299"/>
      <c r="D7" s="299"/>
      <c r="E7" s="298" t="s">
        <v>90</v>
      </c>
      <c r="F7" s="299"/>
      <c r="G7" s="299"/>
      <c r="H7" s="298" t="s">
        <v>91</v>
      </c>
      <c r="I7" s="299"/>
      <c r="J7" s="300"/>
      <c r="K7" s="50"/>
      <c r="L7" s="50"/>
      <c r="M7" s="50"/>
      <c r="N7" s="50"/>
    </row>
    <row r="8" spans="1:14" ht="36" customHeight="1" x14ac:dyDescent="0.2">
      <c r="A8" s="49"/>
      <c r="B8" s="271" t="str">
        <f>IF(Consórcio!O21&lt;'Financiamento Imobiliário'!K24,"CONSÓRCIO TRADICIONAL","FINANCIAMENTO SAC")</f>
        <v>CONSÓRCIO TRADICIONAL</v>
      </c>
      <c r="C8" s="272"/>
      <c r="D8" s="272"/>
      <c r="E8" s="273">
        <f>'Financiamento Imobiliário'!K24-Consórcio!O21</f>
        <v>530263.04667139519</v>
      </c>
      <c r="F8" s="274"/>
      <c r="G8" s="274"/>
      <c r="H8" s="283">
        <f>('Financiamento Imobiliário'!K24-Consórcio!O21)/'Financiamento Imobiliário'!K24</f>
        <v>0.25100619234872207</v>
      </c>
      <c r="I8" s="284"/>
      <c r="J8" s="285"/>
      <c r="K8" s="50"/>
      <c r="L8" s="50"/>
      <c r="M8" s="50"/>
      <c r="N8" s="50"/>
    </row>
    <row r="9" spans="1:14" ht="12" customHeight="1" x14ac:dyDescent="0.2">
      <c r="A9" s="49"/>
      <c r="B9" s="197"/>
      <c r="C9" s="197"/>
      <c r="D9" s="197"/>
      <c r="E9" s="197"/>
      <c r="F9" s="197"/>
      <c r="G9" s="197"/>
      <c r="H9" s="197"/>
      <c r="I9" s="49"/>
      <c r="J9" s="49"/>
      <c r="K9" s="50"/>
      <c r="L9" s="50"/>
      <c r="M9" s="50"/>
      <c r="N9" s="50"/>
    </row>
    <row r="10" spans="1:14" ht="26.25" customHeight="1" x14ac:dyDescent="0.2">
      <c r="A10" s="49"/>
      <c r="B10" s="199" t="s">
        <v>2</v>
      </c>
      <c r="C10" s="200"/>
      <c r="D10" s="200"/>
      <c r="E10" s="200"/>
      <c r="F10" s="200"/>
      <c r="G10" s="200"/>
      <c r="H10" s="200"/>
      <c r="I10" s="200"/>
      <c r="J10" s="200"/>
      <c r="K10" s="50"/>
      <c r="L10" s="50"/>
      <c r="M10" s="50"/>
      <c r="N10" s="50"/>
    </row>
    <row r="11" spans="1:14" ht="20.25" customHeight="1" x14ac:dyDescent="0.2">
      <c r="A11" s="49"/>
      <c r="B11" s="286" t="s">
        <v>92</v>
      </c>
      <c r="C11" s="287"/>
      <c r="D11" s="286" t="s">
        <v>93</v>
      </c>
      <c r="E11" s="290"/>
      <c r="F11"/>
      <c r="G11" s="278" t="s">
        <v>94</v>
      </c>
      <c r="H11" s="279"/>
      <c r="I11" s="269" t="s">
        <v>95</v>
      </c>
      <c r="J11" s="270"/>
      <c r="K11" s="50"/>
      <c r="L11" s="50"/>
      <c r="M11" s="50"/>
      <c r="N11" s="50"/>
    </row>
    <row r="12" spans="1:14" ht="32.25" customHeight="1" x14ac:dyDescent="0.2">
      <c r="A12" s="49"/>
      <c r="B12" s="288">
        <f>Summary!C13</f>
        <v>1000000</v>
      </c>
      <c r="C12" s="289"/>
      <c r="D12" s="288">
        <f>Summary!C15</f>
        <v>250000</v>
      </c>
      <c r="E12" s="291"/>
      <c r="F12"/>
      <c r="G12" s="263">
        <f>'Financiamento Imobiliário'!K24</f>
        <v>2112549.6614629431</v>
      </c>
      <c r="H12" s="264"/>
      <c r="I12" s="275">
        <f>Consórcio!O21</f>
        <v>1582286.6147915479</v>
      </c>
      <c r="J12" s="276"/>
      <c r="K12" s="50"/>
      <c r="L12" s="50"/>
      <c r="M12" s="50"/>
      <c r="N12" s="50"/>
    </row>
    <row r="13" spans="1:14" ht="9.75" customHeight="1" x14ac:dyDescent="0.2">
      <c r="A13" s="49"/>
      <c r="B13" s="197"/>
      <c r="C13" s="197"/>
      <c r="D13" s="197"/>
      <c r="E13" s="197"/>
      <c r="F13"/>
      <c r="G13" s="197"/>
      <c r="H13" s="197"/>
      <c r="I13" s="49"/>
      <c r="J13" s="49"/>
      <c r="K13" s="50"/>
      <c r="L13" s="50"/>
      <c r="M13" s="50"/>
      <c r="N13" s="50"/>
    </row>
    <row r="14" spans="1:14" ht="20.25" customHeight="1" x14ac:dyDescent="0.2">
      <c r="A14" s="49"/>
      <c r="B14" s="278" t="s">
        <v>96</v>
      </c>
      <c r="C14" s="279"/>
      <c r="D14" s="280" t="s">
        <v>97</v>
      </c>
      <c r="E14" s="281"/>
      <c r="F14"/>
      <c r="G14" s="278" t="s">
        <v>98</v>
      </c>
      <c r="H14" s="282"/>
      <c r="I14" s="269" t="s">
        <v>99</v>
      </c>
      <c r="J14" s="277"/>
      <c r="K14" s="50"/>
      <c r="L14" s="50"/>
      <c r="M14" s="50"/>
      <c r="N14" s="50"/>
    </row>
    <row r="15" spans="1:14" ht="32.25" customHeight="1" x14ac:dyDescent="0.2">
      <c r="A15" s="49"/>
      <c r="B15" s="263">
        <f>'Financiamento Imobiliário'!K26</f>
        <v>1112549.6614629431</v>
      </c>
      <c r="C15" s="264"/>
      <c r="D15" s="265">
        <f>Consórcio!O23</f>
        <v>582286.61479154788</v>
      </c>
      <c r="E15" s="266"/>
      <c r="F15"/>
      <c r="G15" s="267">
        <f>'Financiamento Imobiliário'!K28</f>
        <v>0.40593112536303105</v>
      </c>
      <c r="H15" s="268"/>
      <c r="I15" s="253">
        <f>Consórcio!O25</f>
        <v>0.36800324880979857</v>
      </c>
      <c r="J15" s="254"/>
      <c r="K15" s="50"/>
      <c r="L15" s="50"/>
      <c r="M15" s="50"/>
      <c r="N15" s="50"/>
    </row>
    <row r="16" spans="1:14" ht="12" customHeight="1" x14ac:dyDescent="0.2">
      <c r="A16" s="49"/>
      <c r="B16"/>
      <c r="C16"/>
      <c r="D16"/>
      <c r="E16"/>
      <c r="F16"/>
      <c r="G16"/>
      <c r="H16"/>
      <c r="K16" s="50"/>
      <c r="L16" s="50"/>
      <c r="M16" s="50"/>
      <c r="N16" s="50"/>
    </row>
    <row r="17" spans="1:23" ht="26.25" customHeight="1" x14ac:dyDescent="0.2">
      <c r="A17" s="49"/>
      <c r="B17" s="199" t="s">
        <v>11</v>
      </c>
      <c r="C17" s="200"/>
      <c r="D17" s="200"/>
      <c r="E17" s="200"/>
      <c r="F17" s="200"/>
      <c r="G17" s="200"/>
      <c r="H17" s="200"/>
      <c r="I17" s="200"/>
      <c r="J17" s="200"/>
      <c r="K17" s="50"/>
      <c r="L17" s="50"/>
      <c r="M17" s="50"/>
      <c r="N17" s="50"/>
    </row>
    <row r="18" spans="1:23" ht="24" customHeight="1" x14ac:dyDescent="0.2">
      <c r="A18" s="49"/>
      <c r="B18" s="255" t="s">
        <v>12</v>
      </c>
      <c r="C18" s="255"/>
      <c r="D18" s="255" t="s">
        <v>13</v>
      </c>
      <c r="E18" s="255"/>
      <c r="F18" s="255"/>
      <c r="G18" s="255" t="s">
        <v>14</v>
      </c>
      <c r="H18" s="255"/>
      <c r="I18" s="256" t="s">
        <v>15</v>
      </c>
      <c r="J18" s="256"/>
      <c r="K18" s="50"/>
      <c r="L18" s="50"/>
      <c r="M18" s="50"/>
      <c r="N18" s="50"/>
    </row>
    <row r="19" spans="1:23" ht="21.75" customHeight="1" x14ac:dyDescent="0.2">
      <c r="A19" s="49"/>
      <c r="B19" s="257" t="s">
        <v>16</v>
      </c>
      <c r="C19" s="258"/>
      <c r="D19" s="259">
        <f>Summary!C13</f>
        <v>1000000</v>
      </c>
      <c r="E19" s="260"/>
      <c r="F19" s="260"/>
      <c r="G19" s="259">
        <f>Summary!C13</f>
        <v>1000000</v>
      </c>
      <c r="H19" s="260"/>
      <c r="I19" s="261" t="s">
        <v>18</v>
      </c>
      <c r="J19" s="262"/>
      <c r="K19" s="50"/>
      <c r="L19" s="50"/>
      <c r="M19" s="50"/>
      <c r="N19" s="50"/>
    </row>
    <row r="20" spans="1:23" ht="21.75" customHeight="1" x14ac:dyDescent="0.2">
      <c r="A20" s="49"/>
      <c r="B20" s="239" t="s">
        <v>19</v>
      </c>
      <c r="C20" s="240"/>
      <c r="D20" s="241">
        <f>Summary!C15</f>
        <v>250000</v>
      </c>
      <c r="E20" s="242"/>
      <c r="F20" s="242"/>
      <c r="G20" s="241">
        <f>Summary!C15</f>
        <v>250000</v>
      </c>
      <c r="H20" s="242"/>
      <c r="I20" s="243" t="s">
        <v>18</v>
      </c>
      <c r="J20" s="244"/>
      <c r="K20" s="50"/>
      <c r="L20" s="50"/>
      <c r="M20" s="50"/>
      <c r="N20" s="50"/>
    </row>
    <row r="21" spans="1:23" ht="21.75" customHeight="1" x14ac:dyDescent="0.2">
      <c r="A21" s="49"/>
      <c r="B21" s="245" t="s">
        <v>21</v>
      </c>
      <c r="C21" s="246"/>
      <c r="D21" s="251" t="str">
        <f>Summary!C16&amp;" meses ("&amp;ROUND(Summary!C16/12,0)&amp;" anos)"</f>
        <v>240 meses (20 anos)</v>
      </c>
      <c r="E21" s="252"/>
      <c r="F21" s="252"/>
      <c r="G21" s="251" t="str">
        <f>Summary!F16&amp;" meses ("&amp;ROUND(Summary!F16/12,0)&amp;" anos)"</f>
        <v>240 meses (20 anos)</v>
      </c>
      <c r="H21" s="252"/>
      <c r="I21" s="249" t="str">
        <f>IF(Summary!C16&gt;Summary!F16,Summary!C16-Summary!F16&amp;" meses a menos",IF(Summary!F16&gt;Summary!C16,Summary!F16-Summary!C16&amp;" meses a mais","-"))</f>
        <v>-</v>
      </c>
      <c r="J21" s="250"/>
      <c r="K21" s="50"/>
      <c r="L21" s="50"/>
      <c r="M21" s="50"/>
      <c r="N21" s="50"/>
    </row>
    <row r="22" spans="1:23" ht="21.75" customHeight="1" x14ac:dyDescent="0.2">
      <c r="A22" s="49"/>
      <c r="B22" s="239" t="s">
        <v>25</v>
      </c>
      <c r="C22" s="240"/>
      <c r="D22" s="241">
        <f>'Financiamento Imobiliário'!K15</f>
        <v>10241.594700937283</v>
      </c>
      <c r="E22" s="242"/>
      <c r="F22" s="242"/>
      <c r="G22" s="241">
        <f>Consórcio!J37</f>
        <v>3950</v>
      </c>
      <c r="H22" s="242"/>
      <c r="I22" s="243" t="str">
        <f>TEXT(ABS('Financiamento Imobiliário'!K15-Consórcio!J37),"[$R$-416] #.##0,00")&amp;IF('Financiamento Imobiliário'!K15&gt;Consórcio!J37," a menos"," a mais")</f>
        <v>R$ 6.291,59 a menos</v>
      </c>
      <c r="J22" s="244"/>
      <c r="K22" s="50"/>
      <c r="L22" s="50"/>
      <c r="M22" s="50"/>
      <c r="N22" s="50"/>
    </row>
    <row r="23" spans="1:23" ht="21.75" customHeight="1" x14ac:dyDescent="0.2">
      <c r="A23" s="49"/>
      <c r="B23" s="245" t="s">
        <v>29</v>
      </c>
      <c r="C23" s="246"/>
      <c r="D23" s="247">
        <f>'Financiamento Imobiliário'!K16</f>
        <v>3154.652477920572</v>
      </c>
      <c r="E23" s="248"/>
      <c r="F23" s="248"/>
      <c r="G23" s="247" cm="1">
        <f t="array" ref="G23">LOOKUP(2,1/(Consórcio!J37:J1000&lt;&gt;""),Consórcio!J37:J1000)</f>
        <v>7610.7593596777879</v>
      </c>
      <c r="H23" s="248"/>
      <c r="I23" s="249" t="str" cm="1">
        <f t="array" ref="I23">TEXT(ABS(LOOKUP(2,1/(Consórcio!J37:J1000&lt;&gt;""),Consórcio!J37:J1000)-'Financiamento Imobiliário'!K16),"[$R$-416] #.##0,00")&amp;IF(LOOKUP(2,1/(Consórcio!J37:J1000&lt;&gt;""),Consórcio!J37:J1000)&gt;'Financiamento Imobiliário'!K16," a mais"," a menos")</f>
        <v>R$ 4.456,11 a mais</v>
      </c>
      <c r="J23" s="250"/>
      <c r="K23" s="50"/>
      <c r="L23" s="50"/>
      <c r="M23" s="50"/>
      <c r="N23" s="50"/>
    </row>
    <row r="24" spans="1:23" ht="21.75" customHeight="1" x14ac:dyDescent="0.2">
      <c r="A24" s="49"/>
      <c r="B24" s="232" t="s">
        <v>32</v>
      </c>
      <c r="C24" s="233"/>
      <c r="D24" s="234">
        <f>'Financiamento Imobiliário'!K24</f>
        <v>2112549.6614629431</v>
      </c>
      <c r="E24" s="235"/>
      <c r="F24" s="235"/>
      <c r="G24" s="236">
        <f>Consórcio!O21</f>
        <v>1582286.6147915479</v>
      </c>
      <c r="H24" s="235"/>
      <c r="I24" s="237" t="str">
        <f>TEXT(ABS('Financiamento Imobiliário'!K24-Consórcio!O21),"[$R$-416] #.##0,00")&amp;IF('Financiamento Imobiliário'!K24&gt;Consórcio!O21," a menos"," a mais")</f>
        <v>R$ 530.263,05 a menos</v>
      </c>
      <c r="J24" s="238"/>
      <c r="K24" s="50"/>
      <c r="L24" s="50"/>
      <c r="M24" s="50"/>
      <c r="N24" s="50"/>
    </row>
    <row r="25" spans="1:23" ht="21.75" customHeight="1" x14ac:dyDescent="0.2">
      <c r="A25" s="49"/>
      <c r="B25" s="232" t="s">
        <v>86</v>
      </c>
      <c r="C25" s="233"/>
      <c r="D25" s="234">
        <f>'Financiamento Imobiliário'!K26</f>
        <v>1112549.6614629431</v>
      </c>
      <c r="E25" s="235"/>
      <c r="F25" s="235"/>
      <c r="G25" s="236">
        <f>Consórcio!O23</f>
        <v>582286.61479154788</v>
      </c>
      <c r="H25" s="235"/>
      <c r="I25" s="237" t="str">
        <f>TEXT(ABS('Financiamento Imobiliário'!K26-Consórcio!O23),"[$R$-416] #.##0,00")&amp;IF('Financiamento Imobiliário'!K26&gt;Consórcio!O23," a menos"," a mais")</f>
        <v>R$ 530.263,05 a menos</v>
      </c>
      <c r="J25" s="238"/>
      <c r="K25" s="50"/>
      <c r="L25" s="50"/>
      <c r="M25" s="50"/>
      <c r="N25" s="50"/>
    </row>
    <row r="26" spans="1:23" ht="21.75" customHeight="1" x14ac:dyDescent="0.2">
      <c r="A26" s="49"/>
      <c r="B26" s="220" t="s">
        <v>100</v>
      </c>
      <c r="C26" s="221"/>
      <c r="D26" s="222">
        <f>'Financiamento Imobiliário'!K28</f>
        <v>0.40593112536303105</v>
      </c>
      <c r="E26" s="223"/>
      <c r="F26" s="223"/>
      <c r="G26" s="224">
        <f>Consórcio!O25</f>
        <v>0.36800324880979857</v>
      </c>
      <c r="H26" s="223"/>
      <c r="I26" s="225" t="str">
        <f>TEXT(ABS('Financiamento Imobiliário'!K28-Consórcio!O25)*100,"0,00")&amp;" % "&amp;IF('Financiamento Imobiliário'!K28&gt;Consórcio!O25," a menos"," a mais")</f>
        <v>3,79 %  a menos</v>
      </c>
      <c r="J26" s="226"/>
      <c r="K26" s="50"/>
      <c r="L26" s="50"/>
      <c r="M26" s="50"/>
      <c r="N26" s="50"/>
    </row>
    <row r="27" spans="1:23" ht="21.75" customHeight="1" x14ac:dyDescent="0.2">
      <c r="A27" s="49"/>
      <c r="B27" s="227" t="s">
        <v>101</v>
      </c>
      <c r="C27" s="228"/>
      <c r="D27" s="229">
        <f>'Financiamento Imobiliário'!K30</f>
        <v>0.59406887463696889</v>
      </c>
      <c r="E27" s="229"/>
      <c r="F27" s="229"/>
      <c r="G27" s="229">
        <f>Consórcio!O27</f>
        <v>0.63199675119020138</v>
      </c>
      <c r="H27" s="229"/>
      <c r="I27" s="230" t="str">
        <f>TEXT(ABS(Consórcio!O27-'Financiamento Imobiliário'!K30)*100,"0,00")&amp;" %"&amp;IF(Consórcio!O27&gt;'Financiamento Imobiliário'!K30," a mais"," a menos")</f>
        <v>3,79 % a mais</v>
      </c>
      <c r="J27" s="231"/>
      <c r="K27" s="50"/>
      <c r="L27" s="50"/>
      <c r="M27" s="50"/>
      <c r="N27" s="50"/>
    </row>
    <row r="28" spans="1:23" ht="26.25" customHeight="1" x14ac:dyDescent="0.2">
      <c r="A28" s="49"/>
      <c r="B28" s="199" t="s">
        <v>47</v>
      </c>
      <c r="C28" s="200"/>
      <c r="D28" s="200"/>
      <c r="E28" s="200"/>
      <c r="F28" s="200"/>
      <c r="G28" s="200"/>
      <c r="H28" s="200"/>
      <c r="I28" s="200"/>
      <c r="J28" s="200"/>
      <c r="K28" s="50"/>
      <c r="L28" s="50"/>
      <c r="M28" s="50"/>
      <c r="N28" s="50"/>
    </row>
    <row r="29" spans="1:23" ht="18" customHeight="1" x14ac:dyDescent="0.2">
      <c r="A29" s="49"/>
      <c r="B29" s="66"/>
      <c r="C29" s="63"/>
      <c r="D29" s="63"/>
      <c r="E29" s="63"/>
      <c r="F29" s="63"/>
      <c r="G29" s="63"/>
      <c r="H29" s="63"/>
      <c r="I29" s="63"/>
      <c r="J29" s="69"/>
      <c r="K29" s="50"/>
      <c r="L29" s="50"/>
      <c r="M29" s="50"/>
      <c r="N29" s="50"/>
    </row>
    <row r="30" spans="1:23" ht="18" customHeight="1" x14ac:dyDescent="0.2">
      <c r="A30" s="49"/>
      <c r="B30" s="67"/>
      <c r="C30" s="61"/>
      <c r="D30" s="61"/>
      <c r="E30" s="61"/>
      <c r="F30" s="61"/>
      <c r="G30" s="61"/>
      <c r="H30" s="61"/>
      <c r="I30" s="62"/>
      <c r="J30" s="70"/>
      <c r="K30" s="50"/>
      <c r="L30"/>
      <c r="M30"/>
      <c r="N30"/>
      <c r="O30"/>
      <c r="P30"/>
      <c r="Q30"/>
      <c r="R30"/>
      <c r="T30" s="406"/>
      <c r="U30" s="406"/>
      <c r="V30"/>
      <c r="W30"/>
    </row>
    <row r="31" spans="1:23" ht="18" customHeight="1" x14ac:dyDescent="0.2">
      <c r="A31" s="49"/>
      <c r="B31" s="67"/>
      <c r="C31" s="61"/>
      <c r="D31" s="61"/>
      <c r="E31" s="61"/>
      <c r="F31" s="61"/>
      <c r="G31" s="61"/>
      <c r="H31" s="61"/>
      <c r="I31" s="62"/>
      <c r="J31" s="70"/>
      <c r="K31" s="50"/>
      <c r="L31"/>
      <c r="M31"/>
      <c r="N31"/>
      <c r="O31"/>
      <c r="P31"/>
      <c r="Q31"/>
      <c r="R31"/>
      <c r="T31" s="406"/>
      <c r="U31" s="406" t="s">
        <v>32</v>
      </c>
      <c r="V31" t="s">
        <v>102</v>
      </c>
      <c r="W31"/>
    </row>
    <row r="32" spans="1:23" ht="18" customHeight="1" x14ac:dyDescent="0.2">
      <c r="A32" s="49"/>
      <c r="B32" s="67"/>
      <c r="C32" s="61"/>
      <c r="D32" s="61"/>
      <c r="E32" s="61"/>
      <c r="F32" s="61"/>
      <c r="G32" s="61"/>
      <c r="H32" s="61"/>
      <c r="I32" s="62"/>
      <c r="J32" s="70"/>
      <c r="K32" s="50"/>
      <c r="L32"/>
      <c r="M32"/>
      <c r="N32"/>
      <c r="O32"/>
      <c r="P32"/>
      <c r="Q32"/>
      <c r="R32"/>
      <c r="T32" s="406" t="s">
        <v>79</v>
      </c>
      <c r="U32" s="407">
        <f>D24</f>
        <v>2112549.6614629431</v>
      </c>
      <c r="V32" t="str">
        <f>IF(U32&gt;=1000000,"R$ "&amp;TEXT(TRUNC(U32/1000000),0)&amp;"."&amp;TEXT(MOD(TRUNC(U32/1000),1000),"000")&amp;"."&amp;TEXT(MOD(TRUNC(U32),1000),"000")&amp;","&amp;TEXT(ROUND((U32-TRUNC(U32))*100,0),"00"),"R$ "&amp;TEXT(TRUNC(U32/1000),0)&amp;"."&amp;TEXT(MOD(TRUNC(U32),1000),"000")&amp;","&amp;TEXT(ROUND((U32-TRUNC(U32))*100,0),"00"))</f>
        <v>R$ 2.112.549,66</v>
      </c>
      <c r="W32"/>
    </row>
    <row r="33" spans="1:23" ht="18" customHeight="1" x14ac:dyDescent="0.2">
      <c r="A33" s="49"/>
      <c r="B33" s="67"/>
      <c r="C33" s="61"/>
      <c r="D33" s="61"/>
      <c r="E33" s="61"/>
      <c r="F33" s="61"/>
      <c r="G33" s="61"/>
      <c r="H33" s="61"/>
      <c r="I33" s="62"/>
      <c r="J33" s="70"/>
      <c r="K33" s="50"/>
      <c r="L33"/>
      <c r="M33"/>
      <c r="N33"/>
      <c r="O33"/>
      <c r="P33"/>
      <c r="Q33"/>
      <c r="R33"/>
      <c r="T33" s="406" t="s">
        <v>103</v>
      </c>
      <c r="U33" s="407">
        <f>G24</f>
        <v>1582286.6147915479</v>
      </c>
      <c r="V33" t="str">
        <f>IF(U33&gt;=1000000,"R$ "&amp;TEXT(TRUNC(U33/1000000),0)&amp;"."&amp;TEXT(MOD(TRUNC(U33/1000),1000),"000")&amp;"."&amp;TEXT(MOD(TRUNC(U33),1000),"000")&amp;","&amp;TEXT(ROUND((U33-TRUNC(U33))*100,0),"00"),"R$ "&amp;TEXT(TRUNC(U33/1000),0)&amp;"."&amp;TEXT(MOD(TRUNC(U33),1000),"000")&amp;","&amp;TEXT(ROUND((U33-TRUNC(U33))*100,0),"00"))</f>
        <v>R$ 1.582.286,61</v>
      </c>
      <c r="W33"/>
    </row>
    <row r="34" spans="1:23" ht="18" customHeight="1" x14ac:dyDescent="0.2">
      <c r="A34" s="49"/>
      <c r="B34" s="67"/>
      <c r="C34" s="61"/>
      <c r="D34" s="61"/>
      <c r="E34" s="61"/>
      <c r="F34" s="61"/>
      <c r="G34" s="61"/>
      <c r="H34" s="61"/>
      <c r="I34" s="62"/>
      <c r="J34" s="70"/>
      <c r="K34" s="50"/>
      <c r="L34"/>
      <c r="M34"/>
      <c r="N34"/>
      <c r="O34"/>
      <c r="P34"/>
      <c r="Q34"/>
      <c r="R34"/>
      <c r="T34" s="406"/>
      <c r="U34" s="406"/>
      <c r="V34"/>
      <c r="W34"/>
    </row>
    <row r="35" spans="1:23" ht="18" customHeight="1" x14ac:dyDescent="0.2">
      <c r="A35" s="49"/>
      <c r="B35" s="67"/>
      <c r="C35" s="61"/>
      <c r="D35" s="61"/>
      <c r="E35" s="61"/>
      <c r="F35" s="61"/>
      <c r="G35" s="61"/>
      <c r="H35" s="61"/>
      <c r="I35" s="62"/>
      <c r="J35" s="70"/>
      <c r="K35" s="50"/>
      <c r="L35"/>
      <c r="M35"/>
      <c r="N35"/>
      <c r="O35"/>
      <c r="P35"/>
      <c r="Q35"/>
      <c r="R35"/>
      <c r="T35" s="406"/>
      <c r="U35" s="406"/>
      <c r="V35"/>
      <c r="W35"/>
    </row>
    <row r="36" spans="1:23" ht="18" customHeight="1" x14ac:dyDescent="0.2">
      <c r="A36" s="49"/>
      <c r="B36" s="67"/>
      <c r="C36" s="61"/>
      <c r="D36" s="61"/>
      <c r="E36" s="61"/>
      <c r="F36" s="61"/>
      <c r="G36" s="61"/>
      <c r="H36" s="61"/>
      <c r="I36" s="62"/>
      <c r="J36" s="70"/>
      <c r="K36" s="50"/>
      <c r="L36"/>
      <c r="M36"/>
      <c r="N36"/>
      <c r="O36"/>
      <c r="P36"/>
      <c r="Q36"/>
      <c r="R36"/>
      <c r="T36" s="406"/>
      <c r="U36" s="406" t="s">
        <v>36</v>
      </c>
      <c r="V36" t="s">
        <v>102</v>
      </c>
      <c r="W36"/>
    </row>
    <row r="37" spans="1:23" ht="18" customHeight="1" x14ac:dyDescent="0.2">
      <c r="A37" s="49"/>
      <c r="B37" s="67"/>
      <c r="C37" s="61"/>
      <c r="D37" s="61"/>
      <c r="E37" s="61"/>
      <c r="F37" s="61"/>
      <c r="G37" s="61"/>
      <c r="H37" s="61"/>
      <c r="I37" s="62"/>
      <c r="J37" s="70"/>
      <c r="K37" s="50"/>
      <c r="L37" s="50"/>
      <c r="M37" s="50"/>
      <c r="N37" s="50"/>
      <c r="T37" s="406" t="s">
        <v>79</v>
      </c>
      <c r="U37" s="407">
        <f>D25</f>
        <v>1112549.6614629431</v>
      </c>
      <c r="V37" t="str">
        <f>IF(U37&gt;=1000000,"R$ "&amp;TEXT(TRUNC(U37/1000000),0)&amp;"."&amp;TEXT(MOD(TRUNC(U37/1000),1000),"000")&amp;"."&amp;TEXT(MOD(TRUNC(U37),1000),"000")&amp;","&amp;TEXT(ROUND((U37-TRUNC(U37))*100,0),"00"),"R$ "&amp;TEXT(TRUNC(U37/1000),0)&amp;"."&amp;TEXT(MOD(TRUNC(U37),1000),"000")&amp;","&amp;TEXT(ROUND((U37-TRUNC(U37))*100,0),"00"))</f>
        <v>R$ 1.112.549,66</v>
      </c>
      <c r="W37"/>
    </row>
    <row r="38" spans="1:23" ht="18" customHeight="1" x14ac:dyDescent="0.2">
      <c r="A38" s="49"/>
      <c r="B38" s="67"/>
      <c r="C38" s="61"/>
      <c r="D38" s="61"/>
      <c r="E38" s="61"/>
      <c r="F38" s="61"/>
      <c r="G38" s="61"/>
      <c r="H38" s="61"/>
      <c r="I38" s="62"/>
      <c r="J38" s="70"/>
      <c r="K38" s="50"/>
      <c r="L38" s="50"/>
      <c r="M38" s="50"/>
      <c r="N38" s="50"/>
      <c r="T38" s="406" t="s">
        <v>103</v>
      </c>
      <c r="U38" s="407">
        <f>G25</f>
        <v>582286.61479154788</v>
      </c>
      <c r="V38" t="str">
        <f>IF(U38&gt;=1000000,"R$ "&amp;TEXT(TRUNC(U38/1000000),0)&amp;"."&amp;TEXT(MOD(TRUNC(U38/1000),1000),"000")&amp;"."&amp;TEXT(MOD(TRUNC(U38),1000),"000")&amp;","&amp;TEXT(ROUND((U38-TRUNC(U38))*100,0),"00"),"R$ "&amp;TEXT(TRUNC(U38/1000),0)&amp;"."&amp;TEXT(MOD(TRUNC(U38),1000),"000")&amp;","&amp;TEXT(ROUND((U38-TRUNC(U38))*100,0),"00"))</f>
        <v>R$ 582.286,61</v>
      </c>
      <c r="W38"/>
    </row>
    <row r="39" spans="1:23" ht="18" customHeight="1" x14ac:dyDescent="0.2">
      <c r="A39" s="49"/>
      <c r="B39" s="67"/>
      <c r="C39" s="61"/>
      <c r="D39" s="61"/>
      <c r="E39" s="61"/>
      <c r="F39" s="61"/>
      <c r="G39" s="61"/>
      <c r="H39" s="61"/>
      <c r="I39" s="62"/>
      <c r="J39" s="70"/>
      <c r="K39" s="50"/>
      <c r="L39" s="50"/>
      <c r="M39" s="50"/>
      <c r="N39" s="50"/>
      <c r="T39" s="406"/>
      <c r="U39" s="406"/>
      <c r="V39"/>
      <c r="W39"/>
    </row>
    <row r="40" spans="1:23" ht="18" customHeight="1" x14ac:dyDescent="0.2">
      <c r="A40" s="49"/>
      <c r="B40" s="67"/>
      <c r="C40" s="61"/>
      <c r="D40" s="61"/>
      <c r="E40" s="61"/>
      <c r="F40" s="61"/>
      <c r="G40" s="61"/>
      <c r="H40" s="61"/>
      <c r="I40" s="62"/>
      <c r="J40" s="70"/>
      <c r="K40" s="50"/>
      <c r="L40" s="50"/>
      <c r="M40" s="50"/>
      <c r="N40" s="50"/>
      <c r="T40" s="406"/>
      <c r="U40" s="406"/>
      <c r="V40"/>
      <c r="W40"/>
    </row>
    <row r="41" spans="1:23" ht="18" customHeight="1" x14ac:dyDescent="0.2">
      <c r="A41" s="49"/>
      <c r="B41" s="67"/>
      <c r="C41" s="61"/>
      <c r="D41" s="61"/>
      <c r="E41" s="61"/>
      <c r="F41" s="61"/>
      <c r="G41" s="61"/>
      <c r="H41" s="61"/>
      <c r="I41" s="62"/>
      <c r="J41" s="70"/>
      <c r="K41" s="50"/>
      <c r="L41" s="50"/>
      <c r="M41" s="50"/>
      <c r="N41" s="50"/>
    </row>
    <row r="42" spans="1:23" ht="18" customHeight="1" x14ac:dyDescent="0.2">
      <c r="A42" s="49"/>
      <c r="B42" s="68"/>
      <c r="C42" s="64"/>
      <c r="D42" s="64"/>
      <c r="E42" s="64"/>
      <c r="F42" s="64"/>
      <c r="G42" s="64"/>
      <c r="H42" s="64"/>
      <c r="I42" s="65"/>
      <c r="J42" s="71"/>
      <c r="K42" s="50"/>
      <c r="L42" s="50"/>
      <c r="M42" s="50"/>
      <c r="N42" s="50"/>
    </row>
    <row r="43" spans="1:23" ht="27.75" customHeight="1" x14ac:dyDescent="0.2">
      <c r="A43" s="49"/>
      <c r="B43" s="201" t="s">
        <v>48</v>
      </c>
      <c r="C43" s="202"/>
      <c r="D43" s="202"/>
      <c r="E43" s="202"/>
      <c r="F43" s="202"/>
      <c r="G43" s="202"/>
      <c r="H43" s="202"/>
      <c r="I43" s="202"/>
      <c r="J43" s="202"/>
      <c r="K43" s="50"/>
      <c r="L43" s="50"/>
      <c r="M43" s="50"/>
      <c r="N43" s="50"/>
    </row>
    <row r="44" spans="1:23" ht="9.75" customHeight="1" x14ac:dyDescent="0.2">
      <c r="A44" s="49"/>
      <c r="B44"/>
      <c r="C44"/>
      <c r="D44"/>
      <c r="E44"/>
      <c r="F44"/>
      <c r="G44"/>
      <c r="H44"/>
      <c r="I44"/>
      <c r="J44"/>
      <c r="K44" s="50"/>
      <c r="L44" s="50"/>
      <c r="M44" s="50"/>
      <c r="N44" s="50"/>
    </row>
    <row r="45" spans="1:23" ht="21.75" customHeight="1" x14ac:dyDescent="0.2">
      <c r="A45" s="49"/>
      <c r="B45" s="208" t="s">
        <v>89</v>
      </c>
      <c r="C45" s="210"/>
      <c r="D45"/>
      <c r="E45" s="208" t="s">
        <v>90</v>
      </c>
      <c r="F45" s="209"/>
      <c r="G45" s="210"/>
      <c r="H45"/>
      <c r="I45" s="208" t="s">
        <v>91</v>
      </c>
      <c r="J45" s="210"/>
      <c r="K45" s="50"/>
      <c r="L45" s="50"/>
      <c r="M45" s="50"/>
      <c r="N45" s="50"/>
    </row>
    <row r="46" spans="1:23" ht="27.75" customHeight="1" x14ac:dyDescent="0.3">
      <c r="A46" s="49"/>
      <c r="B46" s="214" t="str">
        <f>IF(Consórcio!O21&lt;'Financiamento Imobiliário'!K24,"CONSÓRCIO","FINANCIAMENTO")</f>
        <v>CONSÓRCIO</v>
      </c>
      <c r="C46" s="215"/>
      <c r="D46"/>
      <c r="E46" s="205">
        <f>'Financiamento Imobiliário'!K24-Consórcio!O21</f>
        <v>530263.04667139519</v>
      </c>
      <c r="F46" s="206"/>
      <c r="G46" s="207"/>
      <c r="H46"/>
      <c r="I46" s="218">
        <f>('Financiamento Imobiliário'!K24-Consórcio!O21)/'Financiamento Imobiliário'!K24</f>
        <v>0.25100619234872207</v>
      </c>
      <c r="J46" s="219"/>
      <c r="K46" s="50"/>
      <c r="L46" s="50"/>
      <c r="M46" s="50"/>
      <c r="N46" s="50"/>
    </row>
    <row r="47" spans="1:23" ht="21.75" customHeight="1" x14ac:dyDescent="0.2">
      <c r="A47" s="49"/>
      <c r="B47" s="216"/>
      <c r="C47" s="217"/>
      <c r="D47"/>
      <c r="E47" s="211" t="s">
        <v>104</v>
      </c>
      <c r="F47" s="212"/>
      <c r="G47" s="213"/>
      <c r="H47"/>
      <c r="I47" s="211" t="s">
        <v>105</v>
      </c>
      <c r="J47" s="213"/>
      <c r="K47" s="50"/>
      <c r="L47" s="50"/>
      <c r="M47" s="50"/>
      <c r="N47" s="50"/>
    </row>
    <row r="48" spans="1:23" ht="12" customHeight="1" x14ac:dyDescent="0.2">
      <c r="A48" s="49"/>
      <c r="B48"/>
      <c r="C48"/>
      <c r="D48"/>
      <c r="E48"/>
      <c r="F48"/>
      <c r="G48"/>
      <c r="H48"/>
      <c r="I48"/>
      <c r="J48"/>
      <c r="K48" s="50"/>
      <c r="L48" s="50"/>
      <c r="M48" s="50"/>
      <c r="N48" s="50"/>
    </row>
    <row r="49" spans="1:14" ht="20.25" customHeight="1" x14ac:dyDescent="0.2">
      <c r="A49" s="49"/>
      <c r="B49" s="54" t="s">
        <v>106</v>
      </c>
      <c r="C49" s="52"/>
      <c r="D49" s="52"/>
      <c r="E49" s="52"/>
      <c r="F49" s="52"/>
      <c r="G49" s="52"/>
      <c r="H49" s="52"/>
      <c r="I49" s="52"/>
      <c r="J49" s="57"/>
      <c r="K49" s="50"/>
      <c r="L49" s="50"/>
      <c r="M49" s="50"/>
      <c r="N49" s="50"/>
    </row>
    <row r="50" spans="1:14" ht="18" customHeight="1" x14ac:dyDescent="0.2">
      <c r="A50" s="49"/>
      <c r="B50" s="55" t="str">
        <f>"O "&amp;IF(Consórcio!O21&lt;'Financiamento Imobiliário'!K24,"Consórcio Tradicional","Financiamento SAC")&amp;" apresenta economia de "&amp;TEXT(ABS('Financiamento Imobiliário'!K24-Consórcio!O21),"[$R$-416] #.##0,00")&amp;" ("&amp;TEXT(ABS('Financiamento Imobiliário'!K24-Consórcio!O21)/'Financiamento Imobiliário'!K24,"0,00%")&amp;") comparado ao "&amp;IF(Consórcio!O21&lt;'Financiamento Imobiliário'!K24,"Financiamento SAC","Consórcio Tradicional")&amp;"."</f>
        <v>O Consórcio Tradicional apresenta economia de R$ 530.263,05 (25,10%) comparado ao Financiamento SAC.</v>
      </c>
      <c r="C50" s="51"/>
      <c r="D50" s="51"/>
      <c r="E50" s="51"/>
      <c r="F50" s="51"/>
      <c r="G50" s="51"/>
      <c r="H50" s="51"/>
      <c r="I50" s="51"/>
      <c r="J50" s="58"/>
      <c r="K50" s="50"/>
      <c r="L50" s="50"/>
      <c r="M50" s="50"/>
      <c r="N50" s="50"/>
    </row>
    <row r="51" spans="1:14" ht="29" customHeight="1" x14ac:dyDescent="0.2">
      <c r="A51" s="49"/>
      <c r="B51" s="56" t="str">
        <f>"Custo total: Consórcio "&amp;TEXT(Consórcio!O21,"[$R$-416] #.##0,00")&amp;" vs Financiamento "&amp;TEXT('Financiamento Imobiliário'!K24,"[$R$-416] #.##0,00")&amp;". Prazo: "&amp;ROUND(Summary!F16/12,0)&amp;" anos vs "&amp;ROUND(Summary!C16/12,0)&amp;" anos."</f>
        <v>Custo total: Consórcio R$ 1.582.286,61 vs Financiamento R$ 2.112.549,66. Prazo: 20 anos vs 20 anos.</v>
      </c>
      <c r="C51" s="53"/>
      <c r="D51" s="53"/>
      <c r="E51" s="53"/>
      <c r="F51" s="53"/>
      <c r="G51" s="53"/>
      <c r="H51" s="53"/>
      <c r="I51" s="53"/>
      <c r="J51" s="59"/>
      <c r="K51" s="50"/>
      <c r="L51" s="50"/>
      <c r="M51" s="50"/>
      <c r="N51" s="50"/>
    </row>
    <row r="52" spans="1:14" ht="15" customHeight="1" x14ac:dyDescent="0.2">
      <c r="A52" s="49"/>
      <c r="B52"/>
      <c r="C52"/>
      <c r="D52"/>
      <c r="E52"/>
      <c r="F52"/>
      <c r="G52"/>
      <c r="H52"/>
      <c r="I52"/>
      <c r="J52"/>
      <c r="K52" s="50"/>
      <c r="L52" s="50"/>
      <c r="M52" s="50"/>
      <c r="N52" s="50"/>
    </row>
    <row r="53" spans="1:14" ht="15" customHeight="1" x14ac:dyDescent="0.2">
      <c r="A53" s="49"/>
      <c r="B53" s="60" t="s">
        <v>107</v>
      </c>
      <c r="C53"/>
      <c r="D53"/>
      <c r="E53"/>
      <c r="F53"/>
      <c r="G53"/>
      <c r="H53"/>
      <c r="I53"/>
      <c r="J53"/>
      <c r="K53" s="50"/>
      <c r="L53" s="50"/>
      <c r="M53" s="50"/>
      <c r="N53" s="50"/>
    </row>
    <row r="54" spans="1:14" ht="9.75" customHeight="1" x14ac:dyDescent="0.2">
      <c r="A54" s="49"/>
      <c r="B54"/>
      <c r="C54"/>
      <c r="D54"/>
      <c r="E54"/>
      <c r="F54"/>
      <c r="G54"/>
      <c r="H54"/>
      <c r="I54"/>
      <c r="J54"/>
      <c r="K54" s="50"/>
      <c r="L54" s="50"/>
      <c r="M54" s="50"/>
      <c r="N54" s="50"/>
    </row>
    <row r="55" spans="1:14" ht="9.75" customHeight="1" x14ac:dyDescent="0.2">
      <c r="A55" s="49"/>
      <c r="B55"/>
      <c r="C55"/>
      <c r="D55"/>
      <c r="E55"/>
      <c r="F55"/>
      <c r="G55"/>
      <c r="H55"/>
      <c r="I55"/>
      <c r="J55"/>
      <c r="K55" s="50"/>
      <c r="L55" s="50"/>
      <c r="M55" s="50"/>
      <c r="N55" s="50"/>
    </row>
    <row r="56" spans="1:14" ht="6" customHeight="1" x14ac:dyDescent="0.2">
      <c r="A56" s="49"/>
      <c r="B56" s="49"/>
      <c r="C56" s="49"/>
      <c r="D56" s="49"/>
      <c r="E56" s="49"/>
      <c r="F56" s="49"/>
      <c r="G56" s="49"/>
      <c r="H56" s="49"/>
      <c r="I56" s="49"/>
      <c r="J56" s="49"/>
      <c r="K56" s="50"/>
      <c r="L56" s="50"/>
      <c r="M56" s="50"/>
      <c r="N56" s="50"/>
    </row>
    <row r="57" spans="1:14" ht="21.75" customHeight="1" x14ac:dyDescent="0.2">
      <c r="A57" s="49"/>
      <c r="B57" s="203" t="s">
        <v>50</v>
      </c>
      <c r="C57" s="204"/>
      <c r="D57" s="204"/>
      <c r="E57" s="204"/>
      <c r="F57" s="204"/>
      <c r="G57" s="204"/>
      <c r="H57" s="204"/>
      <c r="I57" s="204"/>
      <c r="J57" s="204"/>
      <c r="K57" s="50"/>
      <c r="L57" s="50"/>
      <c r="M57" s="50"/>
      <c r="N57" s="50"/>
    </row>
    <row r="58" spans="1:14" x14ac:dyDescent="0.2">
      <c r="A58" s="49"/>
      <c r="K58" s="50"/>
      <c r="L58" s="50"/>
      <c r="M58" s="50"/>
      <c r="N58" s="50"/>
    </row>
    <row r="59" spans="1:14" x14ac:dyDescent="0.2">
      <c r="A59" s="49"/>
      <c r="K59" s="50"/>
      <c r="L59" s="50"/>
      <c r="M59" s="50"/>
      <c r="N59" s="50"/>
    </row>
    <row r="60" spans="1:14" x14ac:dyDescent="0.2">
      <c r="A60" s="49"/>
      <c r="K60" s="50"/>
      <c r="L60" s="50"/>
      <c r="M60" s="50"/>
      <c r="N60" s="50"/>
    </row>
  </sheetData>
  <sheetProtection algorithmName="SHA-512" hashValue="OiLGaGuCfVftL8GNje6RvyuB3iRxozyLvFmd55pn5eNz2wPYHKKokpPRHivcrkQzMdMlxzusR9jFJ9DbC4W9TQ==" saltValue="sq+GjJ/jn0BOT19FPYHjOQ==" spinCount="100000" sheet="1" objects="1" scenarios="1" selectLockedCells="1" selectUnlockedCells="1"/>
  <mergeCells count="79">
    <mergeCell ref="B2:J2"/>
    <mergeCell ref="B3:J3"/>
    <mergeCell ref="B4:J4"/>
    <mergeCell ref="B6:J6"/>
    <mergeCell ref="B7:D7"/>
    <mergeCell ref="E7:G7"/>
    <mergeCell ref="H7:J7"/>
    <mergeCell ref="I11:J11"/>
    <mergeCell ref="B8:D8"/>
    <mergeCell ref="E8:G8"/>
    <mergeCell ref="I12:J12"/>
    <mergeCell ref="I14:J14"/>
    <mergeCell ref="B14:C14"/>
    <mergeCell ref="D14:E14"/>
    <mergeCell ref="G14:H14"/>
    <mergeCell ref="H8:J8"/>
    <mergeCell ref="B10:J10"/>
    <mergeCell ref="B11:C11"/>
    <mergeCell ref="B12:C12"/>
    <mergeCell ref="D11:E11"/>
    <mergeCell ref="D12:E12"/>
    <mergeCell ref="G11:H11"/>
    <mergeCell ref="G12:H12"/>
    <mergeCell ref="I15:J15"/>
    <mergeCell ref="G18:H18"/>
    <mergeCell ref="I18:J18"/>
    <mergeCell ref="B19:C19"/>
    <mergeCell ref="D19:F19"/>
    <mergeCell ref="G19:H19"/>
    <mergeCell ref="I19:J19"/>
    <mergeCell ref="B15:C15"/>
    <mergeCell ref="D15:E15"/>
    <mergeCell ref="G15:H15"/>
    <mergeCell ref="B17:J17"/>
    <mergeCell ref="B18:C18"/>
    <mergeCell ref="D18:F18"/>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J28"/>
    <mergeCell ref="B43:J43"/>
    <mergeCell ref="B57:J57"/>
    <mergeCell ref="E46:G46"/>
    <mergeCell ref="E45:G45"/>
    <mergeCell ref="E47:G47"/>
    <mergeCell ref="B45:C45"/>
    <mergeCell ref="B46:C47"/>
    <mergeCell ref="I45:J45"/>
    <mergeCell ref="I46:J46"/>
    <mergeCell ref="I47:J47"/>
  </mergeCells>
  <printOptions horizontalCentered="1" gridLinesSet="0"/>
  <pageMargins left="5.5555555555555558E-3" right="5.5555555555555558E-3" top="6.9444444444444441E-3" bottom="6.9444444444444441E-3" header="0.5" footer="0.5"/>
  <pageSetup paperSize="9" orientation="landscape" horizontalDpi="4294967292" verticalDpi="429496729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BAFA-BDEB-B24B-A72A-9FE0D1E1656C}">
  <sheetPr>
    <tabColor theme="3" tint="0.59999389629810485"/>
  </sheetPr>
  <dimension ref="A1:Y1307"/>
  <sheetViews>
    <sheetView showGridLines="0" topLeftCell="A19" zoomScale="87" zoomScaleNormal="100" zoomScalePageLayoutView="95" workbookViewId="0">
      <selection activeCell="I34" sqref="I34"/>
    </sheetView>
  </sheetViews>
  <sheetFormatPr baseColWidth="10" defaultColWidth="10.83203125" defaultRowHeight="16" x14ac:dyDescent="0.2"/>
  <cols>
    <col min="1" max="1" width="92.1640625" style="12" customWidth="1"/>
    <col min="2" max="12" width="18.33203125" style="12" customWidth="1"/>
    <col min="13" max="29" width="10.83203125" style="12" customWidth="1"/>
    <col min="30" max="16384" width="10.83203125" style="12"/>
  </cols>
  <sheetData>
    <row r="1" spans="1:25" x14ac:dyDescent="0.2">
      <c r="A1" s="11"/>
      <c r="B1" s="11"/>
      <c r="C1" s="11"/>
      <c r="D1" s="11"/>
      <c r="E1" s="11"/>
      <c r="F1" s="11"/>
      <c r="G1" s="11"/>
      <c r="H1" s="11"/>
      <c r="I1" s="11"/>
      <c r="J1" s="11"/>
      <c r="K1" s="11"/>
      <c r="L1" s="11"/>
      <c r="M1" s="11"/>
      <c r="N1" s="11"/>
      <c r="O1" s="11"/>
      <c r="P1" s="11"/>
      <c r="Q1" s="11"/>
      <c r="R1" s="11"/>
      <c r="S1" s="11"/>
      <c r="T1" s="11"/>
      <c r="U1" s="11"/>
      <c r="V1" s="11"/>
      <c r="W1" s="11"/>
      <c r="X1" s="11"/>
      <c r="Y1" s="11"/>
    </row>
    <row r="2" spans="1:25" ht="15" customHeight="1" x14ac:dyDescent="0.2">
      <c r="A2" s="11"/>
      <c r="B2" s="353" t="s">
        <v>108</v>
      </c>
      <c r="C2" s="353"/>
      <c r="D2" s="353"/>
      <c r="E2" s="353"/>
      <c r="F2" s="353"/>
      <c r="G2" s="353"/>
      <c r="H2" s="353"/>
      <c r="I2" s="353"/>
      <c r="J2" s="353"/>
      <c r="K2" s="353"/>
      <c r="L2" s="353"/>
      <c r="M2" s="13"/>
      <c r="N2" s="11"/>
      <c r="O2" s="11"/>
      <c r="P2" s="11"/>
      <c r="Q2" s="11"/>
      <c r="R2" s="11"/>
      <c r="S2" s="11"/>
      <c r="T2" s="11"/>
      <c r="U2" s="11"/>
      <c r="V2" s="11"/>
      <c r="W2" s="11"/>
      <c r="X2" s="11"/>
      <c r="Y2" s="11"/>
    </row>
    <row r="3" spans="1:25" ht="15" customHeight="1" x14ac:dyDescent="0.2">
      <c r="A3" s="11"/>
      <c r="B3" s="353"/>
      <c r="C3" s="353"/>
      <c r="D3" s="353"/>
      <c r="E3" s="353"/>
      <c r="F3" s="353"/>
      <c r="G3" s="353"/>
      <c r="H3" s="353"/>
      <c r="I3" s="353"/>
      <c r="J3" s="353"/>
      <c r="K3" s="353"/>
      <c r="L3" s="353"/>
      <c r="M3" s="13"/>
      <c r="N3" s="11"/>
      <c r="O3" s="11"/>
      <c r="P3" s="11"/>
      <c r="Q3" s="11"/>
      <c r="R3" s="11"/>
      <c r="S3" s="11"/>
      <c r="T3" s="11"/>
      <c r="U3" s="11"/>
      <c r="V3" s="11"/>
      <c r="W3" s="11"/>
      <c r="X3" s="11"/>
      <c r="Y3" s="11"/>
    </row>
    <row r="4" spans="1:25" ht="15" customHeight="1" x14ac:dyDescent="0.2">
      <c r="A4" s="11"/>
      <c r="B4" s="353"/>
      <c r="C4" s="353"/>
      <c r="D4" s="353"/>
      <c r="E4" s="353"/>
      <c r="F4" s="353"/>
      <c r="G4" s="353"/>
      <c r="H4" s="353"/>
      <c r="I4" s="353"/>
      <c r="J4" s="353"/>
      <c r="K4" s="353"/>
      <c r="L4" s="353"/>
      <c r="M4" s="13"/>
      <c r="N4" s="11"/>
      <c r="O4" s="11"/>
      <c r="P4" s="11"/>
      <c r="Q4" s="11"/>
      <c r="R4" s="11"/>
      <c r="S4" s="11"/>
      <c r="T4" s="11"/>
      <c r="U4" s="11"/>
      <c r="V4" s="11"/>
      <c r="W4" s="11"/>
      <c r="X4" s="11"/>
      <c r="Y4" s="11"/>
    </row>
    <row r="5" spans="1:25" x14ac:dyDescent="0.2">
      <c r="A5" s="11"/>
      <c r="B5" s="353"/>
      <c r="C5" s="353"/>
      <c r="D5" s="353"/>
      <c r="E5" s="353"/>
      <c r="F5" s="353"/>
      <c r="G5" s="353"/>
      <c r="H5" s="353"/>
      <c r="I5" s="353"/>
      <c r="J5" s="353"/>
      <c r="K5" s="353"/>
      <c r="L5" s="353"/>
      <c r="M5" s="11"/>
      <c r="N5" s="11"/>
      <c r="O5" s="11"/>
      <c r="P5" s="11"/>
      <c r="Q5" s="11"/>
      <c r="R5" s="11"/>
      <c r="S5" s="11"/>
      <c r="T5" s="11"/>
      <c r="U5" s="11"/>
      <c r="V5" s="11"/>
      <c r="W5" s="11"/>
      <c r="X5" s="11"/>
      <c r="Y5" s="11"/>
    </row>
    <row r="6" spans="1:25" x14ac:dyDescent="0.2">
      <c r="A6" s="11"/>
      <c r="B6" s="11"/>
      <c r="C6" s="11"/>
      <c r="D6" s="11"/>
      <c r="E6" s="11"/>
      <c r="F6" s="11"/>
      <c r="G6" s="11"/>
      <c r="H6" s="11"/>
      <c r="I6" s="11"/>
      <c r="J6" s="11"/>
      <c r="K6" s="11"/>
      <c r="L6" s="11"/>
      <c r="M6" s="11"/>
      <c r="N6" s="11"/>
      <c r="O6" s="11"/>
      <c r="P6" s="11"/>
      <c r="Q6" s="11"/>
      <c r="R6" s="11"/>
      <c r="S6" s="11"/>
      <c r="T6" s="11"/>
      <c r="U6" s="11"/>
      <c r="V6" s="11"/>
      <c r="W6" s="11"/>
      <c r="X6" s="11"/>
      <c r="Y6" s="11"/>
    </row>
    <row r="7" spans="1:25" ht="16" customHeight="1" x14ac:dyDescent="0.2">
      <c r="A7" s="11"/>
      <c r="B7" s="352" t="s">
        <v>109</v>
      </c>
      <c r="C7" s="352"/>
      <c r="D7" s="352"/>
      <c r="E7" s="352"/>
      <c r="F7" s="352"/>
      <c r="G7" s="352"/>
      <c r="H7" s="352"/>
      <c r="I7" s="352"/>
      <c r="J7" s="352"/>
      <c r="K7" s="352"/>
      <c r="L7" s="352"/>
      <c r="M7" s="14"/>
      <c r="N7" s="11"/>
      <c r="O7" s="11"/>
      <c r="P7" s="11"/>
      <c r="Q7" s="11"/>
      <c r="R7" s="11"/>
      <c r="S7" s="11"/>
      <c r="T7" s="11"/>
      <c r="U7" s="11"/>
      <c r="V7" s="11"/>
      <c r="W7" s="11"/>
      <c r="X7" s="11"/>
      <c r="Y7" s="11"/>
    </row>
    <row r="8" spans="1:25" ht="15" customHeight="1" x14ac:dyDescent="0.2">
      <c r="A8" s="11"/>
      <c r="B8" s="352"/>
      <c r="C8" s="352"/>
      <c r="D8" s="352"/>
      <c r="E8" s="352"/>
      <c r="F8" s="352"/>
      <c r="G8" s="352"/>
      <c r="H8" s="352"/>
      <c r="I8" s="352"/>
      <c r="J8" s="352"/>
      <c r="K8" s="352"/>
      <c r="L8" s="352"/>
      <c r="M8" s="14"/>
      <c r="N8" s="11"/>
      <c r="O8" s="11"/>
      <c r="P8" s="11"/>
      <c r="Q8" s="11"/>
      <c r="R8" s="11"/>
      <c r="S8" s="11"/>
      <c r="T8" s="11"/>
      <c r="U8" s="11"/>
      <c r="V8" s="11"/>
      <c r="W8" s="11"/>
      <c r="X8" s="11"/>
      <c r="Y8" s="11"/>
    </row>
    <row r="9" spans="1:25" ht="15" customHeight="1" x14ac:dyDescent="0.2">
      <c r="A9" s="11"/>
      <c r="B9" s="352"/>
      <c r="C9" s="352"/>
      <c r="D9" s="352"/>
      <c r="E9" s="352"/>
      <c r="F9" s="352"/>
      <c r="G9" s="352"/>
      <c r="H9" s="352"/>
      <c r="I9" s="352"/>
      <c r="J9" s="352"/>
      <c r="K9" s="352"/>
      <c r="L9" s="352"/>
      <c r="M9" s="14"/>
      <c r="N9" s="11"/>
      <c r="O9" s="11"/>
      <c r="P9" s="11"/>
      <c r="Q9" s="11"/>
      <c r="R9" s="11"/>
      <c r="S9" s="11"/>
      <c r="T9" s="11"/>
      <c r="U9" s="11"/>
      <c r="V9" s="11"/>
      <c r="W9" s="11"/>
      <c r="X9" s="11"/>
      <c r="Y9" s="11"/>
    </row>
    <row r="10" spans="1:25" ht="15" customHeight="1" x14ac:dyDescent="0.2">
      <c r="A10" s="11"/>
      <c r="B10" s="352"/>
      <c r="C10" s="352"/>
      <c r="D10" s="352"/>
      <c r="E10" s="352"/>
      <c r="F10" s="352"/>
      <c r="G10" s="352"/>
      <c r="H10" s="352"/>
      <c r="I10" s="352"/>
      <c r="J10" s="352"/>
      <c r="K10" s="352"/>
      <c r="L10" s="352"/>
      <c r="M10" s="11"/>
      <c r="N10" s="11"/>
      <c r="O10" s="11"/>
      <c r="P10" s="11"/>
      <c r="Q10" s="11"/>
      <c r="R10" s="11"/>
      <c r="S10" s="11"/>
      <c r="T10" s="11"/>
      <c r="U10" s="11"/>
      <c r="V10" s="11"/>
      <c r="W10" s="11"/>
      <c r="X10" s="11"/>
      <c r="Y10" s="11"/>
    </row>
    <row r="11" spans="1:25" x14ac:dyDescent="0.2">
      <c r="A11" s="11"/>
      <c r="B11" s="11"/>
      <c r="C11" s="11"/>
      <c r="D11" s="11"/>
      <c r="E11" s="11"/>
      <c r="F11" s="11"/>
      <c r="G11" s="11"/>
      <c r="H11" s="11"/>
      <c r="I11" s="11"/>
      <c r="J11" s="11"/>
      <c r="K11" s="11"/>
      <c r="L11" s="11"/>
      <c r="M11" s="11"/>
      <c r="N11" s="11"/>
      <c r="O11" s="11"/>
      <c r="P11" s="11"/>
      <c r="Q11" s="11"/>
      <c r="R11" s="11"/>
      <c r="S11" s="11"/>
      <c r="T11" s="11"/>
      <c r="U11" s="11"/>
      <c r="V11" s="11"/>
      <c r="W11" s="11"/>
      <c r="X11" s="11"/>
      <c r="Y11" s="11"/>
    </row>
    <row r="12" spans="1:25" x14ac:dyDescent="0.2">
      <c r="A12" s="11"/>
      <c r="B12" s="11"/>
      <c r="C12" s="11"/>
      <c r="D12" s="11"/>
      <c r="E12" s="11"/>
      <c r="F12" s="11"/>
      <c r="G12" s="11"/>
      <c r="H12" s="11"/>
      <c r="I12" s="11"/>
      <c r="J12" s="11"/>
      <c r="K12" s="11"/>
      <c r="L12" s="11"/>
      <c r="M12" s="11"/>
      <c r="N12" s="11"/>
      <c r="O12" s="11"/>
      <c r="P12" s="11"/>
      <c r="Q12" s="11"/>
      <c r="R12" s="11"/>
      <c r="S12" s="11"/>
      <c r="T12" s="11"/>
      <c r="U12" s="11"/>
      <c r="V12" s="11"/>
      <c r="W12" s="11"/>
      <c r="X12" s="11"/>
      <c r="Y12" s="11"/>
    </row>
    <row r="13" spans="1:25" ht="20" thickBot="1" x14ac:dyDescent="0.25">
      <c r="A13" s="11"/>
      <c r="B13" s="368" t="s">
        <v>110</v>
      </c>
      <c r="C13" s="368"/>
      <c r="D13" s="368"/>
      <c r="E13" s="368"/>
      <c r="F13" s="368"/>
      <c r="G13" s="11"/>
      <c r="H13" s="368" t="s">
        <v>111</v>
      </c>
      <c r="I13" s="368"/>
      <c r="J13" s="368"/>
      <c r="K13" s="368"/>
      <c r="L13" s="368"/>
      <c r="M13" s="11"/>
      <c r="N13" s="11"/>
      <c r="O13" s="11"/>
      <c r="P13" s="11"/>
      <c r="Q13" s="11"/>
      <c r="R13" s="11"/>
      <c r="S13" s="11"/>
      <c r="T13" s="11"/>
      <c r="U13" s="11"/>
      <c r="V13" s="11"/>
      <c r="W13" s="11"/>
      <c r="X13" s="11"/>
      <c r="Y13" s="11"/>
    </row>
    <row r="14" spans="1:25" ht="17" thickTop="1" x14ac:dyDescent="0.2">
      <c r="A14" s="11"/>
      <c r="B14" s="11"/>
      <c r="C14" s="11"/>
      <c r="D14" s="11"/>
      <c r="E14" s="11"/>
      <c r="F14" s="11"/>
      <c r="G14" s="11"/>
      <c r="H14" s="11"/>
      <c r="I14" s="11"/>
      <c r="J14" s="11"/>
      <c r="K14" s="11"/>
      <c r="L14" s="11"/>
      <c r="M14" s="11"/>
      <c r="N14" s="11"/>
      <c r="O14" s="11"/>
      <c r="P14" s="11"/>
      <c r="Q14" s="11"/>
      <c r="R14" s="11"/>
      <c r="S14" s="11"/>
      <c r="T14" s="11"/>
      <c r="U14" s="11"/>
      <c r="V14" s="11"/>
      <c r="W14" s="11"/>
      <c r="X14" s="11"/>
      <c r="Y14" s="11"/>
    </row>
    <row r="15" spans="1:25" x14ac:dyDescent="0.2">
      <c r="A15" s="11"/>
      <c r="B15" s="354" t="s">
        <v>112</v>
      </c>
      <c r="C15" s="354"/>
      <c r="D15" s="354"/>
      <c r="E15" s="363" t="s">
        <v>113</v>
      </c>
      <c r="F15" s="364"/>
      <c r="G15" s="11"/>
      <c r="H15" s="354" t="s">
        <v>114</v>
      </c>
      <c r="I15" s="354"/>
      <c r="J15" s="354"/>
      <c r="K15" s="358">
        <f>F39</f>
        <v>10241.594700937283</v>
      </c>
      <c r="L15" s="359"/>
      <c r="M15" s="11"/>
      <c r="N15" s="11"/>
      <c r="O15" s="11"/>
      <c r="P15" s="11"/>
      <c r="Q15" s="11"/>
      <c r="R15" s="11"/>
      <c r="S15" s="11"/>
      <c r="T15" s="11"/>
      <c r="U15" s="11"/>
      <c r="V15" s="11"/>
      <c r="W15" s="11"/>
      <c r="X15" s="11"/>
      <c r="Y15" s="11"/>
    </row>
    <row r="16" spans="1:25" x14ac:dyDescent="0.2">
      <c r="A16" s="11"/>
      <c r="B16" s="11"/>
      <c r="C16" s="11"/>
      <c r="D16" s="11"/>
      <c r="E16" s="11"/>
      <c r="F16" s="11"/>
      <c r="G16" s="11"/>
      <c r="H16" s="354" t="s">
        <v>115</v>
      </c>
      <c r="I16" s="354"/>
      <c r="J16" s="354"/>
      <c r="K16" s="358">
        <f>MIN(F39:F1048576)</f>
        <v>3154.652477920572</v>
      </c>
      <c r="L16" s="359"/>
      <c r="M16" s="11"/>
      <c r="N16" s="11"/>
      <c r="O16" s="11"/>
      <c r="P16" s="11"/>
      <c r="Q16" s="11"/>
      <c r="R16" s="11"/>
      <c r="S16" s="11"/>
      <c r="T16" s="11"/>
      <c r="U16" s="11"/>
      <c r="V16" s="11"/>
      <c r="W16" s="11"/>
      <c r="X16" s="11"/>
      <c r="Y16" s="11"/>
    </row>
    <row r="17" spans="1:25" x14ac:dyDescent="0.2">
      <c r="A17" s="11"/>
      <c r="B17" s="354" t="s">
        <v>116</v>
      </c>
      <c r="C17" s="354"/>
      <c r="D17" s="354"/>
      <c r="E17" s="369">
        <f>Summary!C13</f>
        <v>1000000</v>
      </c>
      <c r="F17" s="370"/>
      <c r="G17" s="11"/>
      <c r="H17" s="11"/>
      <c r="I17" s="11"/>
      <c r="J17" s="11"/>
      <c r="K17" s="11"/>
      <c r="L17" s="11"/>
      <c r="M17" s="11"/>
      <c r="N17" s="11"/>
      <c r="O17" s="11"/>
      <c r="P17" s="11"/>
      <c r="Q17" s="11"/>
      <c r="R17" s="11"/>
      <c r="S17" s="11"/>
      <c r="T17" s="11"/>
      <c r="U17" s="11"/>
      <c r="V17" s="11"/>
      <c r="W17" s="11"/>
      <c r="X17" s="11"/>
      <c r="Y17" s="11"/>
    </row>
    <row r="18" spans="1:25" x14ac:dyDescent="0.2">
      <c r="A18" s="11"/>
      <c r="B18" s="11"/>
      <c r="C18" s="11"/>
      <c r="D18" s="11"/>
      <c r="E18" s="11"/>
      <c r="F18" s="11"/>
      <c r="G18" s="11"/>
      <c r="H18" s="354" t="s">
        <v>117</v>
      </c>
      <c r="I18" s="354"/>
      <c r="J18" s="354"/>
      <c r="K18" s="358">
        <f>E31+E21</f>
        <v>252500</v>
      </c>
      <c r="L18" s="359"/>
      <c r="M18" s="11"/>
      <c r="N18" s="11"/>
      <c r="O18" s="11"/>
      <c r="P18" s="11"/>
      <c r="Q18" s="11"/>
      <c r="R18" s="11"/>
      <c r="S18" s="11"/>
      <c r="T18" s="11"/>
      <c r="U18" s="11"/>
      <c r="V18" s="11"/>
      <c r="W18" s="11"/>
      <c r="X18" s="11"/>
      <c r="Y18" s="11"/>
    </row>
    <row r="19" spans="1:25" x14ac:dyDescent="0.2">
      <c r="A19" s="11"/>
      <c r="B19" s="354" t="s">
        <v>118</v>
      </c>
      <c r="C19" s="354"/>
      <c r="D19" s="354"/>
      <c r="E19" s="355">
        <f>E21/E17</f>
        <v>0.25</v>
      </c>
      <c r="F19" s="356"/>
      <c r="G19" s="11"/>
      <c r="H19" s="198"/>
      <c r="I19" s="198"/>
      <c r="J19" s="198"/>
      <c r="K19" s="198"/>
      <c r="L19" s="198"/>
      <c r="M19" s="198"/>
      <c r="N19" s="11"/>
      <c r="O19" s="11"/>
      <c r="P19" s="11"/>
      <c r="Q19" s="11"/>
      <c r="R19" s="11"/>
      <c r="S19" s="11"/>
      <c r="T19" s="11"/>
      <c r="U19" s="11"/>
      <c r="V19" s="11"/>
      <c r="W19" s="11"/>
      <c r="X19" s="11"/>
      <c r="Y19" s="11"/>
    </row>
    <row r="20" spans="1:25" x14ac:dyDescent="0.2">
      <c r="A20" s="11"/>
      <c r="B20" s="11"/>
      <c r="C20" s="11"/>
      <c r="D20" s="11"/>
      <c r="E20" s="11"/>
      <c r="F20" s="11"/>
      <c r="G20" s="11"/>
      <c r="H20" s="354" t="s">
        <v>119</v>
      </c>
      <c r="I20" s="354"/>
      <c r="J20" s="354"/>
      <c r="K20" s="358">
        <f>SUM(F38:F1048576)</f>
        <v>1860049.6614629428</v>
      </c>
      <c r="L20" s="359"/>
      <c r="M20" s="11"/>
      <c r="N20" s="11"/>
      <c r="O20" s="15"/>
      <c r="P20" s="15"/>
      <c r="Q20" s="15"/>
      <c r="R20" s="11"/>
      <c r="S20" s="11"/>
      <c r="T20" s="11"/>
      <c r="U20" s="11"/>
      <c r="V20" s="11"/>
      <c r="W20" s="11"/>
      <c r="X20" s="11"/>
      <c r="Y20" s="11"/>
    </row>
    <row r="21" spans="1:25" x14ac:dyDescent="0.2">
      <c r="A21" s="11"/>
      <c r="B21" s="354" t="s">
        <v>120</v>
      </c>
      <c r="C21" s="354"/>
      <c r="D21" s="365"/>
      <c r="E21" s="363">
        <f>Summary!C15</f>
        <v>250000</v>
      </c>
      <c r="F21" s="364"/>
      <c r="G21" s="23"/>
      <c r="H21" s="11"/>
      <c r="I21" s="11"/>
      <c r="J21" s="11"/>
      <c r="K21" s="11"/>
      <c r="L21" s="11"/>
      <c r="M21" s="11"/>
      <c r="N21" s="11"/>
      <c r="O21" s="15"/>
      <c r="P21" s="15"/>
      <c r="Q21" s="15"/>
      <c r="R21" s="11"/>
      <c r="S21" s="11"/>
      <c r="T21" s="11"/>
      <c r="U21" s="11"/>
      <c r="V21" s="11"/>
      <c r="W21" s="11"/>
      <c r="X21" s="11"/>
      <c r="Y21" s="11"/>
    </row>
    <row r="22" spans="1:25" x14ac:dyDescent="0.2">
      <c r="A22" s="11"/>
      <c r="B22" s="11"/>
      <c r="C22" s="11"/>
      <c r="D22" s="11"/>
      <c r="E22" s="11"/>
      <c r="F22" s="11"/>
      <c r="G22" s="11"/>
      <c r="H22" s="354" t="s">
        <v>121</v>
      </c>
      <c r="I22" s="354"/>
      <c r="J22" s="354"/>
      <c r="K22" s="358">
        <f>SUM(H38:H1048576)</f>
        <v>857549.66146294272</v>
      </c>
      <c r="L22" s="359"/>
      <c r="M22" s="11"/>
      <c r="N22" s="11"/>
      <c r="O22" s="15"/>
      <c r="P22" s="15"/>
      <c r="Q22" s="15"/>
      <c r="R22" s="11"/>
      <c r="S22" s="11"/>
      <c r="T22" s="11"/>
      <c r="U22" s="11"/>
      <c r="V22" s="11"/>
      <c r="W22" s="11"/>
      <c r="X22" s="11"/>
      <c r="Y22" s="11"/>
    </row>
    <row r="23" spans="1:25" ht="16" customHeight="1" x14ac:dyDescent="0.2">
      <c r="A23" s="11"/>
      <c r="B23" s="354" t="s">
        <v>122</v>
      </c>
      <c r="C23" s="354"/>
      <c r="D23" s="365"/>
      <c r="E23" s="366">
        <f>E17-E21</f>
        <v>750000</v>
      </c>
      <c r="F23" s="367"/>
      <c r="G23" s="11"/>
      <c r="H23" s="15"/>
      <c r="I23" s="15"/>
      <c r="J23" s="15"/>
      <c r="K23" s="11"/>
      <c r="L23" s="11"/>
      <c r="M23" s="11"/>
      <c r="N23" s="11"/>
      <c r="O23" s="15"/>
      <c r="P23" s="15"/>
      <c r="Q23" s="15"/>
      <c r="R23" s="11"/>
      <c r="S23" s="11"/>
      <c r="T23" s="11"/>
      <c r="U23" s="11"/>
      <c r="V23" s="11"/>
      <c r="W23" s="11"/>
      <c r="X23" s="11"/>
      <c r="Y23" s="11"/>
    </row>
    <row r="24" spans="1:25" x14ac:dyDescent="0.2">
      <c r="A24" s="11"/>
      <c r="B24" s="11"/>
      <c r="C24" s="11"/>
      <c r="D24" s="11"/>
      <c r="E24" s="11"/>
      <c r="F24" s="11"/>
      <c r="G24" s="11"/>
      <c r="H24" s="354" t="s">
        <v>123</v>
      </c>
      <c r="I24" s="354"/>
      <c r="J24" s="354"/>
      <c r="K24" s="358">
        <f>K18+K20</f>
        <v>2112549.6614629431</v>
      </c>
      <c r="L24" s="359"/>
      <c r="M24" s="11"/>
      <c r="N24" s="11"/>
      <c r="O24" s="15"/>
      <c r="P24" s="15"/>
      <c r="Q24" s="15"/>
      <c r="R24" s="11"/>
      <c r="S24" s="11"/>
      <c r="T24" s="11"/>
      <c r="U24" s="11"/>
      <c r="V24" s="11"/>
      <c r="W24" s="11"/>
      <c r="X24" s="11"/>
      <c r="Y24" s="11"/>
    </row>
    <row r="25" spans="1:25" ht="16" customHeight="1" x14ac:dyDescent="0.2">
      <c r="A25" s="11"/>
      <c r="B25" s="354" t="s">
        <v>124</v>
      </c>
      <c r="C25" s="354"/>
      <c r="D25" s="365"/>
      <c r="E25" s="376">
        <f>Summary!C16</f>
        <v>240</v>
      </c>
      <c r="F25" s="377"/>
      <c r="G25" s="25"/>
      <c r="H25" s="15"/>
      <c r="I25" s="15"/>
      <c r="J25" s="15"/>
      <c r="K25" s="11"/>
      <c r="L25" s="11"/>
      <c r="M25" s="11"/>
      <c r="N25" s="15"/>
      <c r="O25" s="15"/>
      <c r="P25" s="15"/>
      <c r="Q25" s="11"/>
      <c r="R25" s="11"/>
      <c r="S25" s="11"/>
      <c r="T25" s="11"/>
      <c r="U25" s="11"/>
      <c r="V25" s="11"/>
      <c r="W25" s="11"/>
      <c r="X25" s="11"/>
      <c r="Y25" s="11"/>
    </row>
    <row r="26" spans="1:25" ht="16" customHeight="1" x14ac:dyDescent="0.2">
      <c r="A26" s="11"/>
      <c r="B26" s="11"/>
      <c r="C26" s="11"/>
      <c r="D26" s="11"/>
      <c r="E26" s="11"/>
      <c r="F26" s="11"/>
      <c r="G26" s="11"/>
      <c r="H26" s="371" t="s">
        <v>125</v>
      </c>
      <c r="I26" s="371"/>
      <c r="J26" s="371"/>
      <c r="K26" s="372">
        <f>K24-E17</f>
        <v>1112549.6614629431</v>
      </c>
      <c r="L26" s="373"/>
      <c r="M26" s="11"/>
      <c r="N26" s="360"/>
      <c r="O26" s="360"/>
      <c r="P26" s="360"/>
      <c r="Q26" s="11"/>
      <c r="R26" s="11"/>
      <c r="S26" s="11"/>
      <c r="T26" s="11"/>
      <c r="U26" s="11"/>
      <c r="V26" s="11"/>
      <c r="W26" s="11"/>
      <c r="X26" s="11"/>
      <c r="Y26" s="11"/>
    </row>
    <row r="27" spans="1:25" x14ac:dyDescent="0.2">
      <c r="A27" s="11"/>
      <c r="B27" s="354" t="s">
        <v>126</v>
      </c>
      <c r="C27" s="354"/>
      <c r="D27" s="365"/>
      <c r="E27" s="378">
        <f>Summary!C19</f>
        <v>0.12000000000000001</v>
      </c>
      <c r="F27" s="379"/>
      <c r="G27" s="11"/>
      <c r="H27" s="15"/>
      <c r="I27" s="15"/>
      <c r="J27" s="15"/>
      <c r="K27" s="11"/>
      <c r="L27" s="11"/>
      <c r="M27" s="11"/>
      <c r="N27" s="11"/>
      <c r="O27" s="11"/>
      <c r="P27" s="11"/>
      <c r="Q27" s="11"/>
      <c r="R27" s="11"/>
      <c r="S27" s="11"/>
      <c r="T27" s="11"/>
      <c r="U27" s="11"/>
      <c r="V27" s="11"/>
      <c r="W27" s="11"/>
      <c r="X27" s="11"/>
      <c r="Y27" s="11"/>
    </row>
    <row r="28" spans="1:25" ht="15" customHeight="1" x14ac:dyDescent="0.2">
      <c r="A28" s="11"/>
      <c r="B28" s="11"/>
      <c r="C28" s="11"/>
      <c r="D28" s="11"/>
      <c r="E28" s="11"/>
      <c r="F28" s="11"/>
      <c r="G28" s="11"/>
      <c r="H28" s="360" t="s">
        <v>127</v>
      </c>
      <c r="I28" s="360"/>
      <c r="J28" s="360"/>
      <c r="K28" s="361">
        <f>K22/K24</f>
        <v>0.40593112536303105</v>
      </c>
      <c r="L28" s="362"/>
      <c r="M28" s="11"/>
      <c r="N28" s="11"/>
      <c r="O28" s="11"/>
      <c r="P28" s="11"/>
      <c r="Q28" s="11"/>
      <c r="R28" s="11"/>
      <c r="S28" s="11"/>
      <c r="T28" s="11"/>
      <c r="U28" s="11"/>
      <c r="V28" s="11"/>
      <c r="W28" s="11"/>
      <c r="X28" s="11"/>
      <c r="Y28" s="11"/>
    </row>
    <row r="29" spans="1:25" x14ac:dyDescent="0.2">
      <c r="A29" s="11"/>
      <c r="B29" s="354" t="s">
        <v>128</v>
      </c>
      <c r="C29" s="354"/>
      <c r="D29" s="365"/>
      <c r="E29" s="374">
        <f>(1+E27)^(1/12)-1</f>
        <v>9.4887929345830457E-3</v>
      </c>
      <c r="F29" s="375"/>
      <c r="G29" s="11"/>
      <c r="H29" s="15"/>
      <c r="I29" s="15"/>
      <c r="J29" s="15"/>
      <c r="K29" s="11"/>
      <c r="L29" s="11"/>
      <c r="M29" s="11"/>
      <c r="N29" s="11"/>
      <c r="O29" s="11"/>
      <c r="P29" s="11"/>
      <c r="Q29" s="11"/>
      <c r="R29" s="11"/>
      <c r="S29" s="11"/>
      <c r="T29" s="11"/>
      <c r="U29" s="11"/>
      <c r="V29" s="11"/>
      <c r="W29" s="11"/>
      <c r="X29" s="11"/>
      <c r="Y29" s="11"/>
    </row>
    <row r="30" spans="1:25" x14ac:dyDescent="0.2">
      <c r="A30" s="11"/>
      <c r="B30" s="11"/>
      <c r="C30" s="11"/>
      <c r="D30" s="11"/>
      <c r="E30" s="11"/>
      <c r="F30" s="11"/>
      <c r="G30" s="11"/>
      <c r="H30" s="360" t="s">
        <v>129</v>
      </c>
      <c r="I30" s="360"/>
      <c r="J30" s="360"/>
      <c r="K30" s="361">
        <f>1-K28</f>
        <v>0.59406887463696889</v>
      </c>
      <c r="L30" s="362"/>
      <c r="M30" s="16"/>
      <c r="N30" s="11"/>
      <c r="O30" s="11"/>
      <c r="P30" s="11"/>
      <c r="Q30" s="11"/>
      <c r="R30" s="11"/>
      <c r="S30" s="11"/>
      <c r="T30" s="11"/>
      <c r="U30" s="11"/>
      <c r="V30" s="11"/>
      <c r="W30" s="11"/>
      <c r="X30" s="11"/>
      <c r="Y30" s="11"/>
    </row>
    <row r="31" spans="1:25" x14ac:dyDescent="0.2">
      <c r="A31" s="11"/>
      <c r="B31" s="354" t="s">
        <v>130</v>
      </c>
      <c r="C31" s="354"/>
      <c r="D31" s="354"/>
      <c r="E31" s="369">
        <v>2500</v>
      </c>
      <c r="F31" s="370"/>
      <c r="G31" s="11"/>
      <c r="H31" s="11"/>
      <c r="I31" s="11"/>
      <c r="J31" s="11"/>
      <c r="K31" s="11"/>
      <c r="L31" s="11"/>
      <c r="M31" s="11"/>
      <c r="N31" s="11"/>
      <c r="O31" s="11"/>
      <c r="P31" s="11"/>
      <c r="Q31" s="11"/>
      <c r="R31" s="11"/>
      <c r="S31" s="11"/>
      <c r="T31" s="11"/>
      <c r="U31" s="11"/>
      <c r="V31" s="11"/>
      <c r="W31" s="11"/>
      <c r="X31" s="11"/>
      <c r="Y31" s="11"/>
    </row>
    <row r="32" spans="1:25" x14ac:dyDescent="0.2">
      <c r="A32" s="11"/>
      <c r="B32" s="11"/>
      <c r="C32" s="11"/>
      <c r="D32" s="11"/>
      <c r="E32" s="11"/>
      <c r="F32" s="11"/>
      <c r="G32" s="11"/>
      <c r="H32" s="11"/>
      <c r="I32" s="11"/>
      <c r="J32" s="11"/>
      <c r="K32" s="11"/>
      <c r="L32" s="11"/>
      <c r="M32" s="11"/>
      <c r="N32" s="11"/>
      <c r="O32" s="11"/>
      <c r="P32" s="11"/>
      <c r="Q32" s="11"/>
      <c r="R32" s="11"/>
      <c r="S32" s="11"/>
      <c r="T32" s="11"/>
      <c r="U32" s="11"/>
      <c r="V32" s="11"/>
      <c r="W32" s="11"/>
      <c r="X32" s="11"/>
      <c r="Y32" s="11"/>
    </row>
    <row r="33" spans="1:25" x14ac:dyDescent="0.2">
      <c r="A33" s="11"/>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x14ac:dyDescent="0.2">
      <c r="A34" s="11"/>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ht="20" thickBot="1" x14ac:dyDescent="0.25">
      <c r="A35" s="11"/>
      <c r="B35" s="11"/>
      <c r="C35" s="11"/>
      <c r="D35" s="11"/>
      <c r="E35" s="357" t="str">
        <f>"Tabela Detalhada"&amp;" - "&amp;$E$15</f>
        <v>Tabela Detalhada - SAC</v>
      </c>
      <c r="F35" s="357"/>
      <c r="G35" s="357"/>
      <c r="H35" s="357"/>
      <c r="I35" s="357"/>
      <c r="J35" s="11"/>
      <c r="K35" s="11"/>
      <c r="L35" s="11"/>
      <c r="M35" s="11"/>
      <c r="N35" s="11"/>
      <c r="O35" s="11"/>
      <c r="P35" s="11"/>
      <c r="Q35" s="11"/>
      <c r="R35" s="11"/>
      <c r="S35" s="11"/>
      <c r="T35" s="11"/>
      <c r="U35" s="11"/>
      <c r="V35" s="11"/>
      <c r="W35" s="11"/>
      <c r="X35" s="11"/>
      <c r="Y35" s="11"/>
    </row>
    <row r="36" spans="1:25" ht="17" thickTop="1" x14ac:dyDescent="0.2">
      <c r="A36" s="11"/>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ht="31" customHeight="1" x14ac:dyDescent="0.2">
      <c r="A37" s="11"/>
      <c r="B37" s="11"/>
      <c r="C37" s="11"/>
      <c r="D37" s="11"/>
      <c r="E37" s="17" t="s">
        <v>131</v>
      </c>
      <c r="F37" s="17" t="s">
        <v>132</v>
      </c>
      <c r="G37" s="17" t="s">
        <v>133</v>
      </c>
      <c r="H37" s="17" t="s">
        <v>134</v>
      </c>
      <c r="I37" s="17" t="s">
        <v>135</v>
      </c>
      <c r="J37" s="11"/>
      <c r="K37" s="11"/>
      <c r="L37" s="11"/>
      <c r="M37" s="11"/>
      <c r="N37" s="11"/>
      <c r="O37" s="11"/>
      <c r="P37" s="11"/>
      <c r="Q37" s="11"/>
      <c r="R37" s="11"/>
      <c r="S37" s="11"/>
      <c r="T37" s="11"/>
      <c r="U37" s="11"/>
      <c r="V37" s="11"/>
      <c r="W37" s="11"/>
      <c r="X37" s="11"/>
      <c r="Y37" s="11"/>
    </row>
    <row r="38" spans="1:25" x14ac:dyDescent="0.2">
      <c r="A38" s="11"/>
      <c r="B38" s="11"/>
      <c r="C38" s="11"/>
      <c r="D38" s="11"/>
      <c r="E38" s="18">
        <v>0</v>
      </c>
      <c r="F38" s="22">
        <f>E21+E31</f>
        <v>252500</v>
      </c>
      <c r="G38" s="19"/>
      <c r="H38" s="19"/>
      <c r="I38" s="20">
        <f>E23</f>
        <v>750000</v>
      </c>
      <c r="J38" s="11"/>
      <c r="K38" s="11"/>
      <c r="L38" s="11"/>
      <c r="M38" s="11"/>
      <c r="N38" s="11"/>
      <c r="O38" s="11"/>
      <c r="P38" s="11"/>
      <c r="Q38" s="11"/>
      <c r="R38" s="11"/>
      <c r="S38" s="11"/>
      <c r="T38" s="11"/>
      <c r="U38" s="11"/>
      <c r="V38" s="11"/>
      <c r="W38" s="11"/>
      <c r="X38" s="11"/>
      <c r="Y38" s="11"/>
    </row>
    <row r="39" spans="1:25" x14ac:dyDescent="0.2">
      <c r="A39" s="11"/>
      <c r="B39" s="11"/>
      <c r="C39" s="11"/>
      <c r="D39" s="11"/>
      <c r="E39" s="18">
        <f>IFERROR(IF(E38+1&gt;$E$25,"",E38+1),"")</f>
        <v>1</v>
      </c>
      <c r="F39" s="19">
        <f t="shared" ref="F39:F102" si="0">IF(E39="","",IF($E$15="SAC",G39+H39,PMT($E$29,$E$25,-$E$23,,0)))</f>
        <v>10241.594700937283</v>
      </c>
      <c r="G39" s="19">
        <f t="shared" ref="G39:G102" si="1">IF(E39="","",IF($E$15="SAC",$E$23/$E$25,F39-H39))</f>
        <v>3125</v>
      </c>
      <c r="H39" s="19">
        <f t="shared" ref="H39:H102" si="2">IF(E39="","",IF($E$15="SAC",I38*$E$29,I38*$E$29))</f>
        <v>7116.594700937284</v>
      </c>
      <c r="I39" s="20">
        <f t="shared" ref="I39:I46" si="3">IF(E39="","",I38-G39)</f>
        <v>746875</v>
      </c>
      <c r="J39" s="11"/>
      <c r="K39" s="11"/>
      <c r="L39" s="11"/>
      <c r="M39" s="11"/>
      <c r="N39" s="11"/>
      <c r="O39" s="11"/>
      <c r="P39" s="11"/>
      <c r="Q39" s="11"/>
      <c r="R39" s="11"/>
      <c r="S39" s="11"/>
      <c r="T39" s="11"/>
      <c r="U39" s="11"/>
      <c r="V39" s="11"/>
      <c r="W39" s="11"/>
      <c r="X39" s="11"/>
      <c r="Y39" s="11"/>
    </row>
    <row r="40" spans="1:25" x14ac:dyDescent="0.2">
      <c r="A40" s="11"/>
      <c r="B40" s="11"/>
      <c r="C40" s="11"/>
      <c r="D40" s="11"/>
      <c r="E40" s="18">
        <f t="shared" ref="E40:E103" si="4">IFERROR(IF(E39+1&gt;$E$25,"",E39+1),"")</f>
        <v>2</v>
      </c>
      <c r="F40" s="19">
        <f t="shared" si="0"/>
        <v>10211.942223016711</v>
      </c>
      <c r="G40" s="19">
        <f t="shared" si="1"/>
        <v>3125</v>
      </c>
      <c r="H40" s="19">
        <f t="shared" si="2"/>
        <v>7086.942223016712</v>
      </c>
      <c r="I40" s="20">
        <f t="shared" si="3"/>
        <v>743750</v>
      </c>
      <c r="J40" s="11"/>
      <c r="K40" s="11"/>
      <c r="L40" s="11"/>
      <c r="M40" s="11"/>
      <c r="N40" s="11"/>
      <c r="O40" s="11"/>
      <c r="P40" s="11"/>
      <c r="Q40" s="11"/>
      <c r="R40" s="11"/>
      <c r="S40" s="11"/>
      <c r="T40" s="11"/>
      <c r="U40" s="11"/>
      <c r="V40" s="11"/>
      <c r="W40" s="11"/>
      <c r="X40" s="11"/>
      <c r="Y40" s="11"/>
    </row>
    <row r="41" spans="1:25" x14ac:dyDescent="0.2">
      <c r="A41" s="11"/>
      <c r="B41" s="11"/>
      <c r="C41" s="11"/>
      <c r="D41" s="11"/>
      <c r="E41" s="18">
        <f t="shared" si="4"/>
        <v>3</v>
      </c>
      <c r="F41" s="19">
        <f t="shared" si="0"/>
        <v>10182.289745096139</v>
      </c>
      <c r="G41" s="19">
        <f t="shared" si="1"/>
        <v>3125</v>
      </c>
      <c r="H41" s="19">
        <f t="shared" si="2"/>
        <v>7057.28974509614</v>
      </c>
      <c r="I41" s="20">
        <f t="shared" si="3"/>
        <v>740625</v>
      </c>
      <c r="J41" s="11"/>
      <c r="K41" s="11"/>
      <c r="L41" s="11"/>
      <c r="M41" s="11"/>
      <c r="N41" s="11"/>
      <c r="O41" s="11"/>
      <c r="P41" s="11"/>
      <c r="Q41" s="11"/>
      <c r="R41" s="11"/>
      <c r="S41" s="11"/>
      <c r="T41" s="11"/>
      <c r="U41" s="11"/>
      <c r="V41" s="11"/>
      <c r="W41" s="11"/>
      <c r="X41" s="11"/>
      <c r="Y41" s="11"/>
    </row>
    <row r="42" spans="1:25" x14ac:dyDescent="0.2">
      <c r="A42" s="11"/>
      <c r="B42" s="11"/>
      <c r="C42" s="11"/>
      <c r="D42" s="11"/>
      <c r="E42" s="18">
        <f t="shared" si="4"/>
        <v>4</v>
      </c>
      <c r="F42" s="19">
        <f t="shared" si="0"/>
        <v>10152.637267175567</v>
      </c>
      <c r="G42" s="19">
        <f t="shared" si="1"/>
        <v>3125</v>
      </c>
      <c r="H42" s="19">
        <f t="shared" si="2"/>
        <v>7027.637267175568</v>
      </c>
      <c r="I42" s="20">
        <f t="shared" si="3"/>
        <v>737500</v>
      </c>
      <c r="J42" s="11"/>
      <c r="K42" s="11"/>
      <c r="L42" s="11"/>
      <c r="M42" s="11"/>
      <c r="N42" s="11"/>
      <c r="O42" s="11"/>
      <c r="P42" s="11"/>
      <c r="Q42" s="11"/>
      <c r="R42" s="11"/>
      <c r="S42" s="11"/>
      <c r="T42" s="11"/>
      <c r="U42" s="11"/>
      <c r="V42" s="11"/>
      <c r="W42" s="11"/>
      <c r="X42" s="11"/>
      <c r="Y42" s="11"/>
    </row>
    <row r="43" spans="1:25" x14ac:dyDescent="0.2">
      <c r="A43" s="11"/>
      <c r="B43" s="11"/>
      <c r="C43" s="11"/>
      <c r="D43" s="11"/>
      <c r="E43" s="18">
        <f t="shared" si="4"/>
        <v>5</v>
      </c>
      <c r="F43" s="19">
        <f t="shared" si="0"/>
        <v>10122.984789254995</v>
      </c>
      <c r="G43" s="19">
        <f t="shared" si="1"/>
        <v>3125</v>
      </c>
      <c r="H43" s="19">
        <f t="shared" si="2"/>
        <v>6997.984789254996</v>
      </c>
      <c r="I43" s="20">
        <f t="shared" si="3"/>
        <v>734375</v>
      </c>
      <c r="J43" s="11"/>
      <c r="K43" s="11"/>
      <c r="L43" s="11"/>
      <c r="M43" s="11"/>
      <c r="N43" s="11"/>
      <c r="O43" s="11"/>
      <c r="P43" s="11"/>
      <c r="Q43" s="11"/>
      <c r="R43" s="11"/>
      <c r="S43" s="11"/>
      <c r="T43" s="11"/>
      <c r="U43" s="11"/>
      <c r="V43" s="11"/>
      <c r="W43" s="11"/>
      <c r="X43" s="11"/>
      <c r="Y43" s="11"/>
    </row>
    <row r="44" spans="1:25" x14ac:dyDescent="0.2">
      <c r="A44" s="11"/>
      <c r="B44" s="11"/>
      <c r="C44" s="11"/>
      <c r="D44" s="11"/>
      <c r="E44" s="18">
        <f t="shared" si="4"/>
        <v>6</v>
      </c>
      <c r="F44" s="19">
        <f t="shared" si="0"/>
        <v>10093.332311334423</v>
      </c>
      <c r="G44" s="19">
        <f t="shared" si="1"/>
        <v>3125</v>
      </c>
      <c r="H44" s="19">
        <f t="shared" si="2"/>
        <v>6968.332311334424</v>
      </c>
      <c r="I44" s="20">
        <f t="shared" si="3"/>
        <v>731250</v>
      </c>
      <c r="J44" s="11"/>
      <c r="K44" s="11"/>
      <c r="L44" s="11"/>
      <c r="M44" s="11"/>
      <c r="N44" s="11"/>
      <c r="O44" s="11"/>
      <c r="P44" s="11"/>
      <c r="Q44" s="11"/>
      <c r="R44" s="11"/>
      <c r="S44" s="11"/>
      <c r="T44" s="11"/>
      <c r="U44" s="11"/>
      <c r="V44" s="11"/>
      <c r="W44" s="11"/>
      <c r="X44" s="11"/>
      <c r="Y44" s="11"/>
    </row>
    <row r="45" spans="1:25" x14ac:dyDescent="0.2">
      <c r="A45" s="11"/>
      <c r="B45" s="11"/>
      <c r="C45" s="11"/>
      <c r="D45" s="11"/>
      <c r="E45" s="18">
        <f t="shared" si="4"/>
        <v>7</v>
      </c>
      <c r="F45" s="19">
        <f t="shared" si="0"/>
        <v>10063.679833413851</v>
      </c>
      <c r="G45" s="19">
        <f t="shared" si="1"/>
        <v>3125</v>
      </c>
      <c r="H45" s="19">
        <f t="shared" si="2"/>
        <v>6938.6798334138521</v>
      </c>
      <c r="I45" s="20">
        <f t="shared" si="3"/>
        <v>728125</v>
      </c>
      <c r="J45" s="11"/>
      <c r="K45" s="11"/>
      <c r="L45" s="11"/>
      <c r="M45" s="11"/>
      <c r="N45" s="11"/>
      <c r="O45" s="11"/>
      <c r="P45" s="11"/>
      <c r="Q45" s="11"/>
      <c r="R45" s="11"/>
      <c r="S45" s="11"/>
      <c r="T45" s="11"/>
      <c r="U45" s="11"/>
      <c r="V45" s="11"/>
      <c r="W45" s="11"/>
      <c r="X45" s="11"/>
      <c r="Y45" s="11"/>
    </row>
    <row r="46" spans="1:25" x14ac:dyDescent="0.2">
      <c r="A46" s="11"/>
      <c r="B46" s="11"/>
      <c r="C46" s="11"/>
      <c r="D46" s="11"/>
      <c r="E46" s="18">
        <f t="shared" si="4"/>
        <v>8</v>
      </c>
      <c r="F46" s="19">
        <f t="shared" si="0"/>
        <v>10034.027355493279</v>
      </c>
      <c r="G46" s="19">
        <f t="shared" si="1"/>
        <v>3125</v>
      </c>
      <c r="H46" s="19">
        <f t="shared" si="2"/>
        <v>6909.0273554932801</v>
      </c>
      <c r="I46" s="20">
        <f t="shared" si="3"/>
        <v>725000</v>
      </c>
      <c r="J46" s="11"/>
      <c r="K46" s="11"/>
      <c r="L46" s="11"/>
      <c r="M46" s="11"/>
      <c r="N46" s="11"/>
      <c r="O46" s="11"/>
      <c r="P46" s="11"/>
      <c r="Q46" s="11"/>
      <c r="R46" s="11"/>
      <c r="S46" s="11"/>
      <c r="T46" s="11"/>
      <c r="U46" s="11"/>
      <c r="V46" s="11"/>
      <c r="W46" s="11"/>
      <c r="X46" s="11"/>
      <c r="Y46" s="11"/>
    </row>
    <row r="47" spans="1:25" x14ac:dyDescent="0.2">
      <c r="A47" s="11"/>
      <c r="B47" s="11"/>
      <c r="C47" s="11"/>
      <c r="D47" s="11"/>
      <c r="E47" s="18">
        <f t="shared" si="4"/>
        <v>9</v>
      </c>
      <c r="F47" s="19">
        <f t="shared" si="0"/>
        <v>10004.374877572707</v>
      </c>
      <c r="G47" s="19">
        <f t="shared" si="1"/>
        <v>3125</v>
      </c>
      <c r="H47" s="19">
        <f t="shared" si="2"/>
        <v>6879.3748775727081</v>
      </c>
      <c r="I47" s="20">
        <f t="shared" ref="I47:I110" si="5">IF(E47="","",I46-G47)</f>
        <v>721875</v>
      </c>
      <c r="J47" s="11"/>
      <c r="K47" s="11"/>
      <c r="L47" s="11"/>
      <c r="M47" s="11"/>
      <c r="N47" s="11"/>
      <c r="O47" s="11"/>
      <c r="P47" s="11"/>
      <c r="Q47" s="11"/>
      <c r="R47" s="11"/>
      <c r="S47" s="11"/>
      <c r="T47" s="11"/>
      <c r="U47" s="11"/>
      <c r="V47" s="11"/>
      <c r="W47" s="11"/>
      <c r="X47" s="11"/>
      <c r="Y47" s="11"/>
    </row>
    <row r="48" spans="1:25" x14ac:dyDescent="0.2">
      <c r="A48" s="11"/>
      <c r="B48" s="11"/>
      <c r="C48" s="11"/>
      <c r="D48" s="11"/>
      <c r="E48" s="18">
        <f t="shared" si="4"/>
        <v>10</v>
      </c>
      <c r="F48" s="19">
        <f t="shared" si="0"/>
        <v>9974.7223996521352</v>
      </c>
      <c r="G48" s="19">
        <f t="shared" si="1"/>
        <v>3125</v>
      </c>
      <c r="H48" s="19">
        <f t="shared" si="2"/>
        <v>6849.7223996521361</v>
      </c>
      <c r="I48" s="20">
        <f t="shared" si="5"/>
        <v>718750</v>
      </c>
      <c r="J48" s="11"/>
      <c r="K48" s="11"/>
      <c r="L48" s="11"/>
      <c r="M48" s="11"/>
      <c r="N48" s="11"/>
      <c r="O48" s="11"/>
      <c r="P48" s="11"/>
      <c r="Q48" s="11"/>
      <c r="R48" s="11"/>
      <c r="S48" s="11"/>
      <c r="T48" s="11"/>
      <c r="U48" s="11"/>
      <c r="V48" s="11"/>
      <c r="W48" s="11"/>
      <c r="X48" s="11"/>
      <c r="Y48" s="11"/>
    </row>
    <row r="49" spans="1:25" x14ac:dyDescent="0.2">
      <c r="A49" s="11"/>
      <c r="B49" s="11"/>
      <c r="C49" s="11"/>
      <c r="D49" s="11"/>
      <c r="E49" s="18">
        <f t="shared" si="4"/>
        <v>11</v>
      </c>
      <c r="F49" s="19">
        <f t="shared" si="0"/>
        <v>9945.0699217315632</v>
      </c>
      <c r="G49" s="19">
        <f t="shared" si="1"/>
        <v>3125</v>
      </c>
      <c r="H49" s="19">
        <f t="shared" si="2"/>
        <v>6820.0699217315641</v>
      </c>
      <c r="I49" s="20">
        <f t="shared" si="5"/>
        <v>715625</v>
      </c>
      <c r="J49" s="11"/>
      <c r="K49" s="11"/>
      <c r="L49" s="11"/>
      <c r="M49" s="11"/>
      <c r="N49" s="11"/>
      <c r="O49" s="11"/>
      <c r="P49" s="11"/>
      <c r="Q49" s="11"/>
      <c r="R49" s="11"/>
      <c r="S49" s="11"/>
      <c r="T49" s="11"/>
      <c r="U49" s="11"/>
      <c r="V49" s="11"/>
      <c r="W49" s="11"/>
      <c r="X49" s="11"/>
      <c r="Y49" s="11"/>
    </row>
    <row r="50" spans="1:25" x14ac:dyDescent="0.2">
      <c r="A50" s="11"/>
      <c r="B50" s="11"/>
      <c r="C50" s="11"/>
      <c r="D50" s="11"/>
      <c r="E50" s="18">
        <f t="shared" si="4"/>
        <v>12</v>
      </c>
      <c r="F50" s="19">
        <f t="shared" si="0"/>
        <v>9915.4174438109912</v>
      </c>
      <c r="G50" s="19">
        <f t="shared" si="1"/>
        <v>3125</v>
      </c>
      <c r="H50" s="19">
        <f t="shared" si="2"/>
        <v>6790.4174438109922</v>
      </c>
      <c r="I50" s="20">
        <f t="shared" si="5"/>
        <v>712500</v>
      </c>
      <c r="J50" s="11"/>
      <c r="K50" s="11"/>
      <c r="L50" s="11"/>
      <c r="M50" s="11"/>
      <c r="N50" s="11"/>
      <c r="O50" s="11"/>
      <c r="P50" s="11"/>
      <c r="Q50" s="11"/>
      <c r="R50" s="11"/>
      <c r="S50" s="11"/>
      <c r="T50" s="11"/>
      <c r="U50" s="11"/>
      <c r="V50" s="11"/>
      <c r="W50" s="11"/>
      <c r="X50" s="11"/>
      <c r="Y50" s="11"/>
    </row>
    <row r="51" spans="1:25" x14ac:dyDescent="0.2">
      <c r="A51" s="11"/>
      <c r="B51" s="11"/>
      <c r="C51" s="11"/>
      <c r="D51" s="11"/>
      <c r="E51" s="18">
        <f t="shared" si="4"/>
        <v>13</v>
      </c>
      <c r="F51" s="19">
        <f t="shared" si="0"/>
        <v>9885.7649658904193</v>
      </c>
      <c r="G51" s="19">
        <f t="shared" si="1"/>
        <v>3125</v>
      </c>
      <c r="H51" s="19">
        <f t="shared" si="2"/>
        <v>6760.7649658904202</v>
      </c>
      <c r="I51" s="20">
        <f t="shared" si="5"/>
        <v>709375</v>
      </c>
      <c r="J51" s="11"/>
      <c r="K51" s="11"/>
      <c r="L51" s="11"/>
      <c r="M51" s="11"/>
      <c r="N51" s="11"/>
      <c r="O51" s="11"/>
      <c r="P51" s="11"/>
      <c r="Q51" s="11"/>
      <c r="R51" s="11"/>
      <c r="S51" s="11"/>
      <c r="T51" s="11"/>
      <c r="U51" s="11"/>
      <c r="V51" s="11"/>
      <c r="W51" s="11"/>
      <c r="X51" s="11"/>
      <c r="Y51" s="11"/>
    </row>
    <row r="52" spans="1:25" x14ac:dyDescent="0.2">
      <c r="A52" s="11"/>
      <c r="B52" s="11"/>
      <c r="C52" s="11"/>
      <c r="D52" s="11"/>
      <c r="E52" s="18">
        <f t="shared" si="4"/>
        <v>14</v>
      </c>
      <c r="F52" s="19">
        <f t="shared" si="0"/>
        <v>9856.1124879698473</v>
      </c>
      <c r="G52" s="19">
        <f t="shared" si="1"/>
        <v>3125</v>
      </c>
      <c r="H52" s="19">
        <f t="shared" si="2"/>
        <v>6731.1124879698482</v>
      </c>
      <c r="I52" s="20">
        <f t="shared" si="5"/>
        <v>706250</v>
      </c>
      <c r="J52" s="11"/>
      <c r="K52" s="11"/>
      <c r="L52" s="11"/>
      <c r="M52" s="11"/>
      <c r="N52" s="11"/>
      <c r="O52" s="11"/>
      <c r="P52" s="11"/>
      <c r="Q52" s="11"/>
      <c r="R52" s="11"/>
      <c r="S52" s="11"/>
      <c r="T52" s="11"/>
      <c r="U52" s="11"/>
      <c r="V52" s="11"/>
      <c r="W52" s="11"/>
      <c r="X52" s="11"/>
      <c r="Y52" s="11"/>
    </row>
    <row r="53" spans="1:25" x14ac:dyDescent="0.2">
      <c r="A53" s="11"/>
      <c r="B53" s="11"/>
      <c r="C53" s="11"/>
      <c r="D53" s="11"/>
      <c r="E53" s="18">
        <f t="shared" si="4"/>
        <v>15</v>
      </c>
      <c r="F53" s="19">
        <f t="shared" si="0"/>
        <v>9826.4600100492753</v>
      </c>
      <c r="G53" s="19">
        <f t="shared" si="1"/>
        <v>3125</v>
      </c>
      <c r="H53" s="19">
        <f t="shared" si="2"/>
        <v>6701.4600100492762</v>
      </c>
      <c r="I53" s="20">
        <f t="shared" si="5"/>
        <v>703125</v>
      </c>
      <c r="J53" s="11"/>
      <c r="K53" s="11"/>
      <c r="L53" s="11"/>
      <c r="M53" s="11"/>
      <c r="N53" s="11"/>
      <c r="O53" s="11"/>
      <c r="P53" s="11"/>
      <c r="Q53" s="11"/>
      <c r="R53" s="11"/>
      <c r="S53" s="11"/>
      <c r="T53" s="11"/>
      <c r="U53" s="11"/>
      <c r="V53" s="11"/>
      <c r="W53" s="11"/>
      <c r="X53" s="11"/>
      <c r="Y53" s="11"/>
    </row>
    <row r="54" spans="1:25" x14ac:dyDescent="0.2">
      <c r="A54" s="11"/>
      <c r="B54" s="11"/>
      <c r="C54" s="11"/>
      <c r="D54" s="11"/>
      <c r="E54" s="18">
        <f t="shared" si="4"/>
        <v>16</v>
      </c>
      <c r="F54" s="19">
        <f t="shared" si="0"/>
        <v>9796.8075321287033</v>
      </c>
      <c r="G54" s="19">
        <f t="shared" si="1"/>
        <v>3125</v>
      </c>
      <c r="H54" s="19">
        <f t="shared" si="2"/>
        <v>6671.8075321287042</v>
      </c>
      <c r="I54" s="20">
        <f t="shared" si="5"/>
        <v>700000</v>
      </c>
      <c r="J54" s="11"/>
      <c r="K54" s="11"/>
      <c r="L54" s="11"/>
      <c r="M54" s="11"/>
      <c r="N54" s="11"/>
      <c r="O54" s="11"/>
      <c r="P54" s="11"/>
      <c r="Q54" s="11"/>
      <c r="R54" s="11"/>
      <c r="S54" s="11"/>
      <c r="T54" s="11"/>
      <c r="U54" s="11"/>
      <c r="V54" s="11"/>
      <c r="W54" s="11"/>
      <c r="X54" s="11"/>
      <c r="Y54" s="11"/>
    </row>
    <row r="55" spans="1:25" x14ac:dyDescent="0.2">
      <c r="A55" s="11"/>
      <c r="B55" s="11"/>
      <c r="C55" s="11"/>
      <c r="D55" s="11"/>
      <c r="E55" s="18">
        <f t="shared" si="4"/>
        <v>17</v>
      </c>
      <c r="F55" s="19">
        <f t="shared" si="0"/>
        <v>9767.1550542081313</v>
      </c>
      <c r="G55" s="19">
        <f t="shared" si="1"/>
        <v>3125</v>
      </c>
      <c r="H55" s="19">
        <f t="shared" si="2"/>
        <v>6642.1550542081322</v>
      </c>
      <c r="I55" s="20">
        <f t="shared" si="5"/>
        <v>696875</v>
      </c>
      <c r="J55" s="11"/>
      <c r="K55" s="11"/>
      <c r="L55" s="11"/>
      <c r="M55" s="11"/>
      <c r="N55" s="11"/>
      <c r="O55" s="11"/>
      <c r="P55" s="11"/>
      <c r="Q55" s="11"/>
      <c r="R55" s="11"/>
      <c r="S55" s="11"/>
      <c r="T55" s="11"/>
      <c r="U55" s="11"/>
      <c r="V55" s="11"/>
      <c r="W55" s="11"/>
      <c r="X55" s="11"/>
      <c r="Y55" s="11"/>
    </row>
    <row r="56" spans="1:25" x14ac:dyDescent="0.2">
      <c r="A56" s="11"/>
      <c r="B56" s="11"/>
      <c r="C56" s="11"/>
      <c r="D56" s="11"/>
      <c r="E56" s="18">
        <f t="shared" si="4"/>
        <v>18</v>
      </c>
      <c r="F56" s="19">
        <f t="shared" si="0"/>
        <v>9737.5025762875594</v>
      </c>
      <c r="G56" s="19">
        <f t="shared" si="1"/>
        <v>3125</v>
      </c>
      <c r="H56" s="19">
        <f t="shared" si="2"/>
        <v>6612.5025762875603</v>
      </c>
      <c r="I56" s="20">
        <f t="shared" si="5"/>
        <v>693750</v>
      </c>
      <c r="J56" s="11"/>
      <c r="K56" s="11"/>
      <c r="L56" s="11"/>
      <c r="M56" s="11"/>
      <c r="N56" s="11"/>
      <c r="O56" s="11"/>
      <c r="P56" s="11"/>
      <c r="Q56" s="11"/>
      <c r="R56" s="11"/>
      <c r="S56" s="11"/>
      <c r="T56" s="11"/>
      <c r="U56" s="11"/>
      <c r="V56" s="11"/>
      <c r="W56" s="11"/>
      <c r="X56" s="11"/>
      <c r="Y56" s="11"/>
    </row>
    <row r="57" spans="1:25" x14ac:dyDescent="0.2">
      <c r="A57" s="11"/>
      <c r="B57" s="11"/>
      <c r="C57" s="11"/>
      <c r="D57" s="11"/>
      <c r="E57" s="18">
        <f t="shared" si="4"/>
        <v>19</v>
      </c>
      <c r="F57" s="19">
        <f t="shared" si="0"/>
        <v>9707.8500983669874</v>
      </c>
      <c r="G57" s="19">
        <f t="shared" si="1"/>
        <v>3125</v>
      </c>
      <c r="H57" s="19">
        <f t="shared" si="2"/>
        <v>6582.8500983669883</v>
      </c>
      <c r="I57" s="20">
        <f t="shared" si="5"/>
        <v>690625</v>
      </c>
      <c r="J57" s="11"/>
      <c r="K57" s="11"/>
      <c r="L57" s="11"/>
      <c r="M57" s="11"/>
      <c r="N57" s="11"/>
      <c r="O57" s="11"/>
      <c r="P57" s="11"/>
      <c r="Q57" s="11"/>
      <c r="R57" s="11"/>
      <c r="S57" s="11"/>
      <c r="T57" s="11"/>
      <c r="U57" s="11"/>
      <c r="V57" s="11"/>
      <c r="W57" s="11"/>
      <c r="X57" s="11"/>
      <c r="Y57" s="11"/>
    </row>
    <row r="58" spans="1:25" x14ac:dyDescent="0.2">
      <c r="A58" s="11"/>
      <c r="B58" s="11"/>
      <c r="C58" s="11"/>
      <c r="D58" s="11"/>
      <c r="E58" s="18">
        <f t="shared" si="4"/>
        <v>20</v>
      </c>
      <c r="F58" s="19">
        <f t="shared" si="0"/>
        <v>9678.1976204464154</v>
      </c>
      <c r="G58" s="19">
        <f t="shared" si="1"/>
        <v>3125</v>
      </c>
      <c r="H58" s="19">
        <f t="shared" si="2"/>
        <v>6553.1976204464163</v>
      </c>
      <c r="I58" s="20">
        <f t="shared" si="5"/>
        <v>687500</v>
      </c>
      <c r="J58" s="11"/>
      <c r="K58" s="11"/>
      <c r="L58" s="11"/>
      <c r="M58" s="11"/>
      <c r="N58" s="11"/>
      <c r="O58" s="11"/>
      <c r="P58" s="11"/>
      <c r="Q58" s="11"/>
      <c r="R58" s="11"/>
      <c r="S58" s="11"/>
      <c r="T58" s="11"/>
      <c r="U58" s="11"/>
      <c r="V58" s="11"/>
      <c r="W58" s="11"/>
      <c r="X58" s="11"/>
      <c r="Y58" s="11"/>
    </row>
    <row r="59" spans="1:25" x14ac:dyDescent="0.2">
      <c r="A59" s="11"/>
      <c r="B59" s="11"/>
      <c r="C59" s="11"/>
      <c r="D59" s="11"/>
      <c r="E59" s="18">
        <f t="shared" si="4"/>
        <v>21</v>
      </c>
      <c r="F59" s="19">
        <f t="shared" si="0"/>
        <v>9648.5451425258434</v>
      </c>
      <c r="G59" s="19">
        <f t="shared" si="1"/>
        <v>3125</v>
      </c>
      <c r="H59" s="19">
        <f t="shared" si="2"/>
        <v>6523.5451425258443</v>
      </c>
      <c r="I59" s="20">
        <f t="shared" si="5"/>
        <v>684375</v>
      </c>
      <c r="J59" s="11"/>
      <c r="K59" s="11"/>
      <c r="L59" s="11"/>
      <c r="M59" s="11"/>
      <c r="N59" s="11"/>
      <c r="O59" s="11"/>
      <c r="P59" s="11"/>
      <c r="Q59" s="11"/>
      <c r="R59" s="11"/>
      <c r="S59" s="11"/>
      <c r="T59" s="11"/>
      <c r="U59" s="11"/>
      <c r="V59" s="11"/>
      <c r="W59" s="11"/>
      <c r="X59" s="11"/>
      <c r="Y59" s="11"/>
    </row>
    <row r="60" spans="1:25" x14ac:dyDescent="0.2">
      <c r="A60" s="11"/>
      <c r="B60" s="11"/>
      <c r="C60" s="11"/>
      <c r="D60" s="11"/>
      <c r="E60" s="18">
        <f t="shared" si="4"/>
        <v>22</v>
      </c>
      <c r="F60" s="19">
        <f t="shared" si="0"/>
        <v>9618.8926646052714</v>
      </c>
      <c r="G60" s="19">
        <f t="shared" si="1"/>
        <v>3125</v>
      </c>
      <c r="H60" s="19">
        <f t="shared" si="2"/>
        <v>6493.8926646052723</v>
      </c>
      <c r="I60" s="20">
        <f t="shared" si="5"/>
        <v>681250</v>
      </c>
      <c r="J60" s="11"/>
      <c r="K60" s="11"/>
      <c r="L60" s="11"/>
      <c r="M60" s="11"/>
      <c r="N60" s="11"/>
      <c r="O60" s="11"/>
      <c r="P60" s="11"/>
      <c r="Q60" s="11"/>
      <c r="R60" s="11"/>
      <c r="S60" s="11"/>
      <c r="T60" s="11"/>
      <c r="U60" s="11"/>
      <c r="V60" s="11"/>
      <c r="W60" s="11"/>
      <c r="X60" s="11"/>
      <c r="Y60" s="11"/>
    </row>
    <row r="61" spans="1:25" x14ac:dyDescent="0.2">
      <c r="A61" s="11"/>
      <c r="B61" s="11"/>
      <c r="C61" s="11"/>
      <c r="D61" s="11"/>
      <c r="E61" s="18">
        <f t="shared" si="4"/>
        <v>23</v>
      </c>
      <c r="F61" s="19">
        <f t="shared" si="0"/>
        <v>9589.2401866846994</v>
      </c>
      <c r="G61" s="19">
        <f t="shared" si="1"/>
        <v>3125</v>
      </c>
      <c r="H61" s="19">
        <f t="shared" si="2"/>
        <v>6464.2401866847003</v>
      </c>
      <c r="I61" s="20">
        <f t="shared" si="5"/>
        <v>678125</v>
      </c>
      <c r="J61" s="11"/>
      <c r="K61" s="11"/>
      <c r="L61" s="11"/>
      <c r="M61" s="11"/>
      <c r="N61" s="11"/>
      <c r="O61" s="11"/>
      <c r="P61" s="11"/>
      <c r="Q61" s="11"/>
      <c r="R61" s="11"/>
      <c r="S61" s="11"/>
      <c r="T61" s="11"/>
      <c r="U61" s="11"/>
      <c r="V61" s="11"/>
      <c r="W61" s="11"/>
      <c r="X61" s="11"/>
      <c r="Y61" s="11"/>
    </row>
    <row r="62" spans="1:25" x14ac:dyDescent="0.2">
      <c r="A62" s="11"/>
      <c r="B62" s="11"/>
      <c r="C62" s="11"/>
      <c r="D62" s="11"/>
      <c r="E62" s="18">
        <f t="shared" si="4"/>
        <v>24</v>
      </c>
      <c r="F62" s="19">
        <f t="shared" si="0"/>
        <v>9559.5877087641275</v>
      </c>
      <c r="G62" s="19">
        <f t="shared" si="1"/>
        <v>3125</v>
      </c>
      <c r="H62" s="19">
        <f t="shared" si="2"/>
        <v>6434.5877087641275</v>
      </c>
      <c r="I62" s="20">
        <f t="shared" si="5"/>
        <v>675000</v>
      </c>
      <c r="J62" s="11"/>
      <c r="K62" s="11"/>
      <c r="L62" s="11"/>
      <c r="M62" s="11"/>
      <c r="N62" s="11"/>
      <c r="O62" s="11"/>
      <c r="P62" s="11"/>
      <c r="Q62" s="11"/>
      <c r="R62" s="11"/>
      <c r="S62" s="11"/>
      <c r="T62" s="11"/>
      <c r="U62" s="11"/>
      <c r="V62" s="11"/>
      <c r="W62" s="11"/>
      <c r="X62" s="11"/>
      <c r="Y62" s="11"/>
    </row>
    <row r="63" spans="1:25" x14ac:dyDescent="0.2">
      <c r="A63" s="11"/>
      <c r="B63" s="11"/>
      <c r="C63" s="11"/>
      <c r="D63" s="11"/>
      <c r="E63" s="18">
        <f t="shared" si="4"/>
        <v>25</v>
      </c>
      <c r="F63" s="19">
        <f t="shared" si="0"/>
        <v>9529.9352308435555</v>
      </c>
      <c r="G63" s="19">
        <f t="shared" si="1"/>
        <v>3125</v>
      </c>
      <c r="H63" s="19">
        <f t="shared" si="2"/>
        <v>6404.9352308435555</v>
      </c>
      <c r="I63" s="20">
        <f t="shared" si="5"/>
        <v>671875</v>
      </c>
      <c r="J63" s="11"/>
      <c r="K63" s="11"/>
      <c r="L63" s="11"/>
      <c r="M63" s="11"/>
      <c r="N63" s="11"/>
      <c r="O63" s="11"/>
      <c r="P63" s="11"/>
      <c r="Q63" s="11"/>
      <c r="R63" s="11"/>
      <c r="S63" s="11"/>
      <c r="T63" s="11"/>
      <c r="U63" s="11"/>
      <c r="V63" s="11"/>
      <c r="W63" s="11"/>
      <c r="X63" s="11"/>
      <c r="Y63" s="11"/>
    </row>
    <row r="64" spans="1:25" x14ac:dyDescent="0.2">
      <c r="A64" s="11"/>
      <c r="B64" s="11"/>
      <c r="C64" s="11"/>
      <c r="D64" s="11"/>
      <c r="E64" s="18">
        <f t="shared" si="4"/>
        <v>26</v>
      </c>
      <c r="F64" s="19">
        <f t="shared" si="0"/>
        <v>9500.2827529229835</v>
      </c>
      <c r="G64" s="19">
        <f t="shared" si="1"/>
        <v>3125</v>
      </c>
      <c r="H64" s="19">
        <f t="shared" si="2"/>
        <v>6375.2827529229835</v>
      </c>
      <c r="I64" s="20">
        <f t="shared" si="5"/>
        <v>668750</v>
      </c>
      <c r="J64" s="11"/>
      <c r="K64" s="11"/>
      <c r="L64" s="11"/>
      <c r="M64" s="11"/>
      <c r="N64" s="11"/>
      <c r="O64" s="11"/>
      <c r="P64" s="11"/>
      <c r="Q64" s="11"/>
      <c r="R64" s="11"/>
      <c r="S64" s="11"/>
      <c r="T64" s="11"/>
      <c r="U64" s="11"/>
      <c r="V64" s="11"/>
      <c r="W64" s="11"/>
      <c r="X64" s="11"/>
      <c r="Y64" s="11"/>
    </row>
    <row r="65" spans="1:25" x14ac:dyDescent="0.2">
      <c r="A65" s="11"/>
      <c r="B65" s="11"/>
      <c r="C65" s="11"/>
      <c r="D65" s="11"/>
      <c r="E65" s="18">
        <f t="shared" si="4"/>
        <v>27</v>
      </c>
      <c r="F65" s="19">
        <f t="shared" si="0"/>
        <v>9470.6302750024115</v>
      </c>
      <c r="G65" s="19">
        <f t="shared" si="1"/>
        <v>3125</v>
      </c>
      <c r="H65" s="19">
        <f t="shared" si="2"/>
        <v>6345.6302750024115</v>
      </c>
      <c r="I65" s="20">
        <f t="shared" si="5"/>
        <v>665625</v>
      </c>
      <c r="J65" s="11"/>
      <c r="K65" s="11"/>
      <c r="L65" s="11"/>
      <c r="M65" s="11"/>
      <c r="N65" s="11"/>
      <c r="O65" s="11"/>
      <c r="P65" s="11"/>
      <c r="Q65" s="11"/>
      <c r="R65" s="11"/>
      <c r="S65" s="11"/>
      <c r="T65" s="11"/>
      <c r="U65" s="11"/>
      <c r="V65" s="11"/>
      <c r="W65" s="11"/>
      <c r="X65" s="11"/>
      <c r="Y65" s="11"/>
    </row>
    <row r="66" spans="1:25" x14ac:dyDescent="0.2">
      <c r="A66" s="11"/>
      <c r="B66" s="11"/>
      <c r="C66" s="11"/>
      <c r="D66" s="11"/>
      <c r="E66" s="18">
        <f t="shared" si="4"/>
        <v>28</v>
      </c>
      <c r="F66" s="19">
        <f t="shared" si="0"/>
        <v>9440.9777970818395</v>
      </c>
      <c r="G66" s="19">
        <f t="shared" si="1"/>
        <v>3125</v>
      </c>
      <c r="H66" s="19">
        <f t="shared" si="2"/>
        <v>6315.9777970818395</v>
      </c>
      <c r="I66" s="20">
        <f t="shared" si="5"/>
        <v>662500</v>
      </c>
      <c r="J66" s="28"/>
      <c r="K66" s="11"/>
      <c r="L66" s="11"/>
      <c r="M66" s="11"/>
      <c r="N66" s="11"/>
      <c r="O66" s="11"/>
      <c r="P66" s="11"/>
      <c r="Q66" s="11"/>
      <c r="R66" s="11"/>
      <c r="S66" s="11"/>
      <c r="T66" s="11"/>
      <c r="U66" s="11"/>
      <c r="V66" s="11"/>
      <c r="W66" s="11"/>
      <c r="X66" s="11"/>
      <c r="Y66" s="11"/>
    </row>
    <row r="67" spans="1:25" x14ac:dyDescent="0.2">
      <c r="A67" s="11"/>
      <c r="B67" s="11"/>
      <c r="C67" s="11"/>
      <c r="D67" s="11"/>
      <c r="E67" s="18">
        <f t="shared" si="4"/>
        <v>29</v>
      </c>
      <c r="F67" s="19">
        <f t="shared" si="0"/>
        <v>9411.3253191612675</v>
      </c>
      <c r="G67" s="19">
        <f t="shared" si="1"/>
        <v>3125</v>
      </c>
      <c r="H67" s="19">
        <f t="shared" si="2"/>
        <v>6286.3253191612675</v>
      </c>
      <c r="I67" s="20">
        <f t="shared" si="5"/>
        <v>659375</v>
      </c>
      <c r="J67" s="28"/>
      <c r="K67" s="11"/>
      <c r="L67" s="11"/>
      <c r="M67" s="11"/>
      <c r="N67" s="11"/>
      <c r="O67" s="11"/>
      <c r="P67" s="11"/>
      <c r="Q67" s="11"/>
      <c r="R67" s="11"/>
      <c r="S67" s="11"/>
      <c r="T67" s="11"/>
      <c r="U67" s="11"/>
      <c r="V67" s="11"/>
      <c r="W67" s="11"/>
      <c r="X67" s="11"/>
      <c r="Y67" s="11"/>
    </row>
    <row r="68" spans="1:25" x14ac:dyDescent="0.2">
      <c r="A68" s="11"/>
      <c r="B68" s="11"/>
      <c r="C68" s="11"/>
      <c r="D68" s="11"/>
      <c r="E68" s="18">
        <f t="shared" si="4"/>
        <v>30</v>
      </c>
      <c r="F68" s="19">
        <f t="shared" si="0"/>
        <v>9381.6728412406956</v>
      </c>
      <c r="G68" s="19">
        <f t="shared" si="1"/>
        <v>3125</v>
      </c>
      <c r="H68" s="19">
        <f t="shared" si="2"/>
        <v>6256.6728412406956</v>
      </c>
      <c r="I68" s="20">
        <f t="shared" si="5"/>
        <v>656250</v>
      </c>
      <c r="J68" s="28"/>
      <c r="K68" s="11"/>
      <c r="L68" s="11"/>
      <c r="M68" s="11"/>
      <c r="N68" s="11"/>
      <c r="O68" s="11"/>
      <c r="P68" s="11"/>
      <c r="Q68" s="11"/>
      <c r="R68" s="11"/>
      <c r="S68" s="11"/>
      <c r="T68" s="11"/>
      <c r="U68" s="11"/>
      <c r="V68" s="11"/>
      <c r="W68" s="11"/>
      <c r="X68" s="11"/>
      <c r="Y68" s="11"/>
    </row>
    <row r="69" spans="1:25" x14ac:dyDescent="0.2">
      <c r="A69" s="11"/>
      <c r="B69" s="11"/>
      <c r="C69" s="11"/>
      <c r="D69" s="11"/>
      <c r="E69" s="18">
        <f t="shared" si="4"/>
        <v>31</v>
      </c>
      <c r="F69" s="19">
        <f t="shared" si="0"/>
        <v>9352.0203633201236</v>
      </c>
      <c r="G69" s="19">
        <f t="shared" si="1"/>
        <v>3125</v>
      </c>
      <c r="H69" s="19">
        <f t="shared" si="2"/>
        <v>6227.0203633201236</v>
      </c>
      <c r="I69" s="20">
        <f t="shared" si="5"/>
        <v>653125</v>
      </c>
      <c r="J69" s="28"/>
      <c r="K69" s="11"/>
      <c r="L69" s="11"/>
      <c r="M69" s="11"/>
      <c r="N69" s="11"/>
      <c r="O69" s="11"/>
      <c r="P69" s="11"/>
      <c r="Q69" s="11"/>
      <c r="R69" s="11"/>
      <c r="S69" s="11"/>
      <c r="T69" s="11"/>
      <c r="U69" s="11"/>
      <c r="V69" s="11"/>
      <c r="W69" s="11"/>
      <c r="X69" s="11"/>
      <c r="Y69" s="11"/>
    </row>
    <row r="70" spans="1:25" x14ac:dyDescent="0.2">
      <c r="A70" s="11"/>
      <c r="B70" s="11"/>
      <c r="C70" s="11"/>
      <c r="D70" s="11"/>
      <c r="E70" s="18">
        <f t="shared" si="4"/>
        <v>32</v>
      </c>
      <c r="F70" s="19">
        <f t="shared" si="0"/>
        <v>9322.3678853995516</v>
      </c>
      <c r="G70" s="19">
        <f t="shared" si="1"/>
        <v>3125</v>
      </c>
      <c r="H70" s="19">
        <f t="shared" si="2"/>
        <v>6197.3678853995516</v>
      </c>
      <c r="I70" s="20">
        <f t="shared" si="5"/>
        <v>650000</v>
      </c>
      <c r="J70" s="28"/>
      <c r="K70" s="11"/>
      <c r="L70" s="11"/>
      <c r="M70" s="11"/>
      <c r="N70" s="11"/>
      <c r="O70" s="11"/>
      <c r="P70" s="11"/>
      <c r="Q70" s="11"/>
      <c r="R70" s="11"/>
      <c r="S70" s="11"/>
      <c r="T70" s="11"/>
      <c r="U70" s="11"/>
      <c r="V70" s="11"/>
      <c r="W70" s="11"/>
      <c r="X70" s="11"/>
      <c r="Y70" s="11"/>
    </row>
    <row r="71" spans="1:25" x14ac:dyDescent="0.2">
      <c r="A71" s="11"/>
      <c r="B71" s="11"/>
      <c r="C71" s="11"/>
      <c r="D71" s="11"/>
      <c r="E71" s="18">
        <f t="shared" si="4"/>
        <v>33</v>
      </c>
      <c r="F71" s="19">
        <f t="shared" si="0"/>
        <v>9292.7154074789796</v>
      </c>
      <c r="G71" s="19">
        <f t="shared" si="1"/>
        <v>3125</v>
      </c>
      <c r="H71" s="19">
        <f t="shared" si="2"/>
        <v>6167.7154074789796</v>
      </c>
      <c r="I71" s="20">
        <f t="shared" si="5"/>
        <v>646875</v>
      </c>
      <c r="J71" s="28"/>
      <c r="K71" s="11"/>
      <c r="L71" s="11"/>
      <c r="M71" s="11"/>
      <c r="N71" s="11"/>
      <c r="O71" s="11"/>
      <c r="P71" s="11"/>
      <c r="Q71" s="11"/>
      <c r="R71" s="11"/>
      <c r="S71" s="11"/>
      <c r="T71" s="11"/>
      <c r="U71" s="11"/>
      <c r="V71" s="11"/>
      <c r="W71" s="11"/>
      <c r="X71" s="11"/>
      <c r="Y71" s="11"/>
    </row>
    <row r="72" spans="1:25" x14ac:dyDescent="0.2">
      <c r="A72" s="11"/>
      <c r="B72" s="11"/>
      <c r="C72" s="11"/>
      <c r="D72" s="11"/>
      <c r="E72" s="18">
        <f t="shared" si="4"/>
        <v>34</v>
      </c>
      <c r="F72" s="19">
        <f t="shared" si="0"/>
        <v>9263.0629295584076</v>
      </c>
      <c r="G72" s="19">
        <f t="shared" si="1"/>
        <v>3125</v>
      </c>
      <c r="H72" s="19">
        <f t="shared" si="2"/>
        <v>6138.0629295584076</v>
      </c>
      <c r="I72" s="20">
        <f t="shared" si="5"/>
        <v>643750</v>
      </c>
      <c r="J72" s="28"/>
      <c r="K72" s="11"/>
      <c r="L72" s="11"/>
      <c r="M72" s="11"/>
      <c r="N72" s="11"/>
      <c r="O72" s="11"/>
      <c r="P72" s="11"/>
      <c r="Q72" s="11"/>
      <c r="R72" s="11"/>
      <c r="S72" s="11"/>
      <c r="T72" s="11"/>
      <c r="U72" s="11"/>
      <c r="V72" s="11"/>
      <c r="W72" s="11"/>
      <c r="X72" s="11"/>
      <c r="Y72" s="11"/>
    </row>
    <row r="73" spans="1:25" x14ac:dyDescent="0.2">
      <c r="A73" s="11"/>
      <c r="B73" s="11"/>
      <c r="C73" s="11"/>
      <c r="D73" s="11"/>
      <c r="E73" s="18">
        <f t="shared" si="4"/>
        <v>35</v>
      </c>
      <c r="F73" s="19">
        <f t="shared" si="0"/>
        <v>9233.4104516378356</v>
      </c>
      <c r="G73" s="19">
        <f t="shared" si="1"/>
        <v>3125</v>
      </c>
      <c r="H73" s="19">
        <f t="shared" si="2"/>
        <v>6108.4104516378356</v>
      </c>
      <c r="I73" s="20">
        <f t="shared" si="5"/>
        <v>640625</v>
      </c>
      <c r="J73" s="28"/>
      <c r="K73" s="11"/>
      <c r="L73" s="11"/>
      <c r="M73" s="11"/>
      <c r="N73" s="11"/>
      <c r="O73" s="11"/>
      <c r="P73" s="11"/>
      <c r="Q73" s="11"/>
      <c r="R73" s="11"/>
      <c r="S73" s="11"/>
      <c r="T73" s="11"/>
      <c r="U73" s="11"/>
      <c r="V73" s="11"/>
      <c r="W73" s="11"/>
      <c r="X73" s="11"/>
      <c r="Y73" s="11"/>
    </row>
    <row r="74" spans="1:25" x14ac:dyDescent="0.2">
      <c r="A74" s="11"/>
      <c r="B74" s="11"/>
      <c r="C74" s="11"/>
      <c r="D74" s="11"/>
      <c r="E74" s="18">
        <f t="shared" si="4"/>
        <v>36</v>
      </c>
      <c r="F74" s="19">
        <f t="shared" si="0"/>
        <v>9203.7579737172637</v>
      </c>
      <c r="G74" s="19">
        <f t="shared" si="1"/>
        <v>3125</v>
      </c>
      <c r="H74" s="19">
        <f t="shared" si="2"/>
        <v>6078.7579737172637</v>
      </c>
      <c r="I74" s="20">
        <f t="shared" si="5"/>
        <v>637500</v>
      </c>
      <c r="J74" s="28"/>
      <c r="K74" s="11"/>
      <c r="L74" s="11"/>
      <c r="M74" s="11"/>
      <c r="N74" s="11"/>
      <c r="O74" s="11"/>
      <c r="P74" s="11"/>
      <c r="Q74" s="11"/>
      <c r="R74" s="11"/>
      <c r="S74" s="11"/>
      <c r="T74" s="11"/>
      <c r="U74" s="11"/>
      <c r="V74" s="11"/>
      <c r="W74" s="11"/>
      <c r="X74" s="11"/>
      <c r="Y74" s="11"/>
    </row>
    <row r="75" spans="1:25" x14ac:dyDescent="0.2">
      <c r="A75" s="11"/>
      <c r="B75" s="11"/>
      <c r="C75" s="11"/>
      <c r="D75" s="11"/>
      <c r="E75" s="18">
        <f t="shared" si="4"/>
        <v>37</v>
      </c>
      <c r="F75" s="19">
        <f t="shared" si="0"/>
        <v>9174.1054957966917</v>
      </c>
      <c r="G75" s="19">
        <f t="shared" si="1"/>
        <v>3125</v>
      </c>
      <c r="H75" s="19">
        <f t="shared" si="2"/>
        <v>6049.1054957966917</v>
      </c>
      <c r="I75" s="20">
        <f t="shared" si="5"/>
        <v>634375</v>
      </c>
      <c r="J75" s="28"/>
      <c r="K75" s="11"/>
      <c r="L75" s="11"/>
      <c r="M75" s="11"/>
      <c r="N75" s="11"/>
      <c r="O75" s="11"/>
      <c r="P75" s="11"/>
      <c r="Q75" s="11"/>
      <c r="R75" s="11"/>
      <c r="S75" s="11"/>
      <c r="T75" s="11"/>
      <c r="U75" s="11"/>
      <c r="V75" s="11"/>
      <c r="W75" s="11"/>
      <c r="X75" s="11"/>
      <c r="Y75" s="11"/>
    </row>
    <row r="76" spans="1:25" x14ac:dyDescent="0.2">
      <c r="A76" s="11"/>
      <c r="B76" s="11"/>
      <c r="C76" s="11"/>
      <c r="D76" s="11"/>
      <c r="E76" s="18">
        <f t="shared" si="4"/>
        <v>38</v>
      </c>
      <c r="F76" s="19">
        <f t="shared" si="0"/>
        <v>9144.4530178761197</v>
      </c>
      <c r="G76" s="19">
        <f t="shared" si="1"/>
        <v>3125</v>
      </c>
      <c r="H76" s="19">
        <f t="shared" si="2"/>
        <v>6019.4530178761197</v>
      </c>
      <c r="I76" s="20">
        <f t="shared" si="5"/>
        <v>631250</v>
      </c>
      <c r="J76" s="28"/>
      <c r="K76" s="11"/>
      <c r="L76" s="11"/>
      <c r="M76" s="11"/>
      <c r="N76" s="11"/>
      <c r="O76" s="11"/>
      <c r="P76" s="11"/>
      <c r="Q76" s="11"/>
      <c r="R76" s="11"/>
      <c r="S76" s="11"/>
      <c r="T76" s="11"/>
      <c r="U76" s="11"/>
      <c r="V76" s="11"/>
      <c r="W76" s="11"/>
      <c r="X76" s="11"/>
      <c r="Y76" s="11"/>
    </row>
    <row r="77" spans="1:25" x14ac:dyDescent="0.2">
      <c r="A77" s="11"/>
      <c r="B77" s="11"/>
      <c r="C77" s="11"/>
      <c r="D77" s="11"/>
      <c r="E77" s="18">
        <f t="shared" si="4"/>
        <v>39</v>
      </c>
      <c r="F77" s="19">
        <f t="shared" si="0"/>
        <v>9114.8005399555477</v>
      </c>
      <c r="G77" s="19">
        <f t="shared" si="1"/>
        <v>3125</v>
      </c>
      <c r="H77" s="19">
        <f t="shared" si="2"/>
        <v>5989.8005399555477</v>
      </c>
      <c r="I77" s="20">
        <f t="shared" si="5"/>
        <v>628125</v>
      </c>
      <c r="J77" s="28"/>
      <c r="K77" s="11"/>
      <c r="L77" s="11"/>
      <c r="M77" s="11"/>
      <c r="N77" s="11"/>
      <c r="O77" s="11"/>
      <c r="P77" s="11"/>
      <c r="Q77" s="11"/>
      <c r="R77" s="11"/>
      <c r="S77" s="11"/>
      <c r="T77" s="11"/>
      <c r="U77" s="11"/>
      <c r="V77" s="11"/>
      <c r="W77" s="11"/>
      <c r="X77" s="11"/>
      <c r="Y77" s="11"/>
    </row>
    <row r="78" spans="1:25" x14ac:dyDescent="0.2">
      <c r="A78" s="11"/>
      <c r="B78" s="11"/>
      <c r="C78" s="11"/>
      <c r="D78" s="11"/>
      <c r="E78" s="18">
        <f t="shared" si="4"/>
        <v>40</v>
      </c>
      <c r="F78" s="19">
        <f t="shared" si="0"/>
        <v>9085.1480620349757</v>
      </c>
      <c r="G78" s="19">
        <f t="shared" si="1"/>
        <v>3125</v>
      </c>
      <c r="H78" s="19">
        <f t="shared" si="2"/>
        <v>5960.1480620349757</v>
      </c>
      <c r="I78" s="20">
        <f t="shared" si="5"/>
        <v>625000</v>
      </c>
      <c r="J78" s="28"/>
      <c r="K78" s="11"/>
      <c r="L78" s="11"/>
      <c r="M78" s="11"/>
      <c r="N78" s="11"/>
      <c r="O78" s="11"/>
      <c r="P78" s="11"/>
      <c r="Q78" s="11"/>
      <c r="R78" s="11"/>
      <c r="S78" s="11"/>
      <c r="T78" s="11"/>
      <c r="U78" s="11"/>
      <c r="V78" s="11"/>
      <c r="W78" s="11"/>
      <c r="X78" s="11"/>
      <c r="Y78" s="11"/>
    </row>
    <row r="79" spans="1:25" x14ac:dyDescent="0.2">
      <c r="A79" s="11"/>
      <c r="B79" s="11"/>
      <c r="C79" s="11"/>
      <c r="D79" s="11"/>
      <c r="E79" s="18">
        <f t="shared" si="4"/>
        <v>41</v>
      </c>
      <c r="F79" s="19">
        <f t="shared" si="0"/>
        <v>9055.4955841144038</v>
      </c>
      <c r="G79" s="19">
        <f t="shared" si="1"/>
        <v>3125</v>
      </c>
      <c r="H79" s="19">
        <f t="shared" si="2"/>
        <v>5930.4955841144038</v>
      </c>
      <c r="I79" s="20">
        <f t="shared" si="5"/>
        <v>621875</v>
      </c>
      <c r="J79" s="28"/>
      <c r="K79" s="11"/>
      <c r="L79" s="11"/>
      <c r="M79" s="11"/>
      <c r="N79" s="11"/>
      <c r="O79" s="11"/>
      <c r="P79" s="11"/>
      <c r="Q79" s="11"/>
      <c r="R79" s="11"/>
      <c r="S79" s="11"/>
      <c r="T79" s="11"/>
      <c r="U79" s="11"/>
      <c r="V79" s="11"/>
      <c r="W79" s="11"/>
      <c r="X79" s="11"/>
      <c r="Y79" s="11"/>
    </row>
    <row r="80" spans="1:25" x14ac:dyDescent="0.2">
      <c r="A80" s="11"/>
      <c r="B80" s="11"/>
      <c r="C80" s="11"/>
      <c r="D80" s="11"/>
      <c r="E80" s="18">
        <f t="shared" si="4"/>
        <v>42</v>
      </c>
      <c r="F80" s="19">
        <f t="shared" si="0"/>
        <v>9025.8431061938318</v>
      </c>
      <c r="G80" s="19">
        <f t="shared" si="1"/>
        <v>3125</v>
      </c>
      <c r="H80" s="19">
        <f t="shared" si="2"/>
        <v>5900.8431061938318</v>
      </c>
      <c r="I80" s="20">
        <f t="shared" si="5"/>
        <v>618750</v>
      </c>
      <c r="J80" s="28"/>
      <c r="K80" s="11"/>
      <c r="L80" s="11"/>
      <c r="M80" s="11"/>
      <c r="N80" s="11"/>
      <c r="O80" s="11"/>
      <c r="P80" s="11"/>
      <c r="Q80" s="11"/>
      <c r="R80" s="11"/>
      <c r="S80" s="11"/>
      <c r="T80" s="11"/>
      <c r="U80" s="11"/>
      <c r="V80" s="11"/>
      <c r="W80" s="11"/>
      <c r="X80" s="11"/>
      <c r="Y80" s="11"/>
    </row>
    <row r="81" spans="1:25" x14ac:dyDescent="0.2">
      <c r="A81" s="11"/>
      <c r="B81" s="11"/>
      <c r="C81" s="11"/>
      <c r="D81" s="11"/>
      <c r="E81" s="18">
        <f t="shared" si="4"/>
        <v>43</v>
      </c>
      <c r="F81" s="19">
        <f t="shared" si="0"/>
        <v>8996.1906282732598</v>
      </c>
      <c r="G81" s="19">
        <f t="shared" si="1"/>
        <v>3125</v>
      </c>
      <c r="H81" s="19">
        <f t="shared" si="2"/>
        <v>5871.1906282732598</v>
      </c>
      <c r="I81" s="20">
        <f t="shared" si="5"/>
        <v>615625</v>
      </c>
      <c r="J81" s="28"/>
      <c r="K81" s="11"/>
      <c r="L81" s="11"/>
      <c r="M81" s="11"/>
      <c r="N81" s="11"/>
      <c r="O81" s="11"/>
      <c r="P81" s="11"/>
      <c r="Q81" s="11"/>
      <c r="R81" s="11"/>
      <c r="S81" s="11"/>
      <c r="T81" s="11"/>
      <c r="U81" s="11"/>
      <c r="V81" s="11"/>
      <c r="W81" s="11"/>
      <c r="X81" s="11"/>
      <c r="Y81" s="11"/>
    </row>
    <row r="82" spans="1:25" x14ac:dyDescent="0.2">
      <c r="A82" s="11"/>
      <c r="B82" s="11"/>
      <c r="C82" s="11"/>
      <c r="D82" s="11"/>
      <c r="E82" s="18">
        <f t="shared" si="4"/>
        <v>44</v>
      </c>
      <c r="F82" s="19">
        <f t="shared" si="0"/>
        <v>8966.5381503526878</v>
      </c>
      <c r="G82" s="19">
        <f t="shared" si="1"/>
        <v>3125</v>
      </c>
      <c r="H82" s="19">
        <f t="shared" si="2"/>
        <v>5841.5381503526878</v>
      </c>
      <c r="I82" s="20">
        <f t="shared" si="5"/>
        <v>612500</v>
      </c>
      <c r="J82" s="28"/>
      <c r="K82" s="11"/>
      <c r="L82" s="11"/>
      <c r="M82" s="11"/>
      <c r="N82" s="11"/>
      <c r="O82" s="11"/>
      <c r="P82" s="11"/>
      <c r="Q82" s="11"/>
      <c r="R82" s="11"/>
      <c r="S82" s="11"/>
      <c r="T82" s="11"/>
      <c r="U82" s="11"/>
      <c r="V82" s="11"/>
      <c r="W82" s="11"/>
      <c r="X82" s="11"/>
      <c r="Y82" s="11"/>
    </row>
    <row r="83" spans="1:25" x14ac:dyDescent="0.2">
      <c r="A83" s="11"/>
      <c r="B83" s="11"/>
      <c r="C83" s="11"/>
      <c r="D83" s="11"/>
      <c r="E83" s="18">
        <f t="shared" si="4"/>
        <v>45</v>
      </c>
      <c r="F83" s="19">
        <f t="shared" si="0"/>
        <v>8936.8856724321158</v>
      </c>
      <c r="G83" s="19">
        <f t="shared" si="1"/>
        <v>3125</v>
      </c>
      <c r="H83" s="19">
        <f t="shared" si="2"/>
        <v>5811.8856724321158</v>
      </c>
      <c r="I83" s="20">
        <f t="shared" si="5"/>
        <v>609375</v>
      </c>
      <c r="J83" s="28"/>
      <c r="K83" s="11"/>
      <c r="L83" s="11"/>
      <c r="M83" s="11"/>
      <c r="N83" s="11"/>
      <c r="O83" s="11"/>
      <c r="P83" s="11"/>
      <c r="Q83" s="11"/>
      <c r="R83" s="11"/>
      <c r="S83" s="11"/>
      <c r="T83" s="11"/>
      <c r="U83" s="11"/>
      <c r="V83" s="11"/>
      <c r="W83" s="11"/>
      <c r="X83" s="11"/>
      <c r="Y83" s="11"/>
    </row>
    <row r="84" spans="1:25" x14ac:dyDescent="0.2">
      <c r="A84" s="11"/>
      <c r="B84" s="11"/>
      <c r="C84" s="11"/>
      <c r="D84" s="11"/>
      <c r="E84" s="18">
        <f t="shared" si="4"/>
        <v>46</v>
      </c>
      <c r="F84" s="19">
        <f t="shared" si="0"/>
        <v>8907.2331945115438</v>
      </c>
      <c r="G84" s="19">
        <f t="shared" si="1"/>
        <v>3125</v>
      </c>
      <c r="H84" s="19">
        <f t="shared" si="2"/>
        <v>5782.2331945115438</v>
      </c>
      <c r="I84" s="20">
        <f t="shared" si="5"/>
        <v>606250</v>
      </c>
      <c r="J84" s="28"/>
      <c r="K84" s="11"/>
      <c r="L84" s="11"/>
      <c r="M84" s="11"/>
      <c r="N84" s="11"/>
      <c r="O84" s="11"/>
      <c r="P84" s="11"/>
      <c r="Q84" s="11"/>
      <c r="R84" s="11"/>
      <c r="S84" s="11"/>
      <c r="T84" s="11"/>
      <c r="U84" s="11"/>
      <c r="V84" s="11"/>
      <c r="W84" s="11"/>
      <c r="X84" s="11"/>
      <c r="Y84" s="11"/>
    </row>
    <row r="85" spans="1:25" x14ac:dyDescent="0.2">
      <c r="A85" s="11"/>
      <c r="B85" s="11"/>
      <c r="C85" s="11"/>
      <c r="D85" s="11"/>
      <c r="E85" s="18">
        <f t="shared" si="4"/>
        <v>47</v>
      </c>
      <c r="F85" s="19">
        <f t="shared" si="0"/>
        <v>8877.5807165909719</v>
      </c>
      <c r="G85" s="19">
        <f t="shared" si="1"/>
        <v>3125</v>
      </c>
      <c r="H85" s="19">
        <f t="shared" si="2"/>
        <v>5752.5807165909719</v>
      </c>
      <c r="I85" s="20">
        <f t="shared" si="5"/>
        <v>603125</v>
      </c>
      <c r="J85" s="28"/>
      <c r="K85" s="11"/>
      <c r="L85" s="11"/>
      <c r="M85" s="11"/>
      <c r="N85" s="11"/>
      <c r="O85" s="11"/>
      <c r="P85" s="11"/>
      <c r="Q85" s="11"/>
      <c r="R85" s="11"/>
      <c r="S85" s="11"/>
      <c r="T85" s="11"/>
      <c r="U85" s="11"/>
      <c r="V85" s="11"/>
      <c r="W85" s="11"/>
      <c r="X85" s="11"/>
      <c r="Y85" s="11"/>
    </row>
    <row r="86" spans="1:25" x14ac:dyDescent="0.2">
      <c r="A86" s="11"/>
      <c r="B86" s="11"/>
      <c r="C86" s="11"/>
      <c r="D86" s="11"/>
      <c r="E86" s="18">
        <f t="shared" si="4"/>
        <v>48</v>
      </c>
      <c r="F86" s="19">
        <f t="shared" si="0"/>
        <v>8847.9282386703999</v>
      </c>
      <c r="G86" s="19">
        <f t="shared" si="1"/>
        <v>3125</v>
      </c>
      <c r="H86" s="19">
        <f t="shared" si="2"/>
        <v>5722.9282386703999</v>
      </c>
      <c r="I86" s="20">
        <f t="shared" si="5"/>
        <v>600000</v>
      </c>
      <c r="J86" s="28"/>
      <c r="K86" s="11"/>
      <c r="L86" s="11"/>
      <c r="M86" s="11"/>
      <c r="N86" s="11"/>
      <c r="O86" s="11"/>
      <c r="P86" s="11"/>
      <c r="Q86" s="11"/>
      <c r="R86" s="11"/>
      <c r="S86" s="11"/>
      <c r="T86" s="11"/>
      <c r="U86" s="11"/>
      <c r="V86" s="11"/>
      <c r="W86" s="11"/>
      <c r="X86" s="11"/>
      <c r="Y86" s="11"/>
    </row>
    <row r="87" spans="1:25" x14ac:dyDescent="0.2">
      <c r="A87" s="11"/>
      <c r="B87" s="11"/>
      <c r="C87" s="11"/>
      <c r="D87" s="11"/>
      <c r="E87" s="18">
        <f t="shared" si="4"/>
        <v>49</v>
      </c>
      <c r="F87" s="19">
        <f t="shared" si="0"/>
        <v>8818.2757607498279</v>
      </c>
      <c r="G87" s="19">
        <f t="shared" si="1"/>
        <v>3125</v>
      </c>
      <c r="H87" s="19">
        <f t="shared" si="2"/>
        <v>5693.2757607498279</v>
      </c>
      <c r="I87" s="20">
        <f t="shared" si="5"/>
        <v>596875</v>
      </c>
      <c r="J87" s="28"/>
      <c r="K87" s="11"/>
      <c r="L87" s="11"/>
      <c r="M87" s="11"/>
      <c r="N87" s="11"/>
      <c r="O87" s="11"/>
      <c r="P87" s="11"/>
      <c r="Q87" s="11"/>
      <c r="R87" s="11"/>
      <c r="S87" s="11"/>
      <c r="T87" s="11"/>
      <c r="U87" s="11"/>
      <c r="V87" s="11"/>
      <c r="W87" s="11"/>
      <c r="X87" s="11"/>
      <c r="Y87" s="11"/>
    </row>
    <row r="88" spans="1:25" x14ac:dyDescent="0.2">
      <c r="A88" s="11"/>
      <c r="B88" s="11"/>
      <c r="C88" s="11"/>
      <c r="D88" s="11"/>
      <c r="E88" s="18">
        <f t="shared" si="4"/>
        <v>50</v>
      </c>
      <c r="F88" s="19">
        <f t="shared" si="0"/>
        <v>8788.6232828292559</v>
      </c>
      <c r="G88" s="19">
        <f t="shared" si="1"/>
        <v>3125</v>
      </c>
      <c r="H88" s="19">
        <f t="shared" si="2"/>
        <v>5663.623282829255</v>
      </c>
      <c r="I88" s="20">
        <f t="shared" si="5"/>
        <v>593750</v>
      </c>
      <c r="J88" s="28"/>
      <c r="K88" s="11"/>
      <c r="L88" s="11"/>
      <c r="M88" s="11"/>
      <c r="N88" s="11"/>
      <c r="O88" s="11"/>
      <c r="P88" s="11"/>
      <c r="Q88" s="11"/>
      <c r="R88" s="11"/>
      <c r="S88" s="11"/>
      <c r="T88" s="11"/>
      <c r="U88" s="11"/>
      <c r="V88" s="11"/>
      <c r="W88" s="11"/>
      <c r="X88" s="11"/>
      <c r="Y88" s="11"/>
    </row>
    <row r="89" spans="1:25" x14ac:dyDescent="0.2">
      <c r="A89" s="11"/>
      <c r="B89" s="11"/>
      <c r="C89" s="11"/>
      <c r="D89" s="11"/>
      <c r="E89" s="18">
        <f t="shared" si="4"/>
        <v>51</v>
      </c>
      <c r="F89" s="19">
        <f t="shared" si="0"/>
        <v>8758.9708049086839</v>
      </c>
      <c r="G89" s="19">
        <f t="shared" si="1"/>
        <v>3125</v>
      </c>
      <c r="H89" s="19">
        <f t="shared" si="2"/>
        <v>5633.970804908683</v>
      </c>
      <c r="I89" s="20">
        <f t="shared" si="5"/>
        <v>590625</v>
      </c>
      <c r="J89" s="28"/>
      <c r="K89" s="11"/>
      <c r="L89" s="11"/>
      <c r="M89" s="11"/>
      <c r="N89" s="11"/>
      <c r="O89" s="11"/>
      <c r="P89" s="11"/>
      <c r="Q89" s="11"/>
      <c r="R89" s="11"/>
      <c r="S89" s="11"/>
      <c r="T89" s="11"/>
      <c r="U89" s="11"/>
      <c r="V89" s="11"/>
      <c r="W89" s="11"/>
      <c r="X89" s="11"/>
      <c r="Y89" s="11"/>
    </row>
    <row r="90" spans="1:25" x14ac:dyDescent="0.2">
      <c r="A90" s="11"/>
      <c r="B90" s="11"/>
      <c r="C90" s="11"/>
      <c r="D90" s="11"/>
      <c r="E90" s="18">
        <f t="shared" si="4"/>
        <v>52</v>
      </c>
      <c r="F90" s="19">
        <f t="shared" si="0"/>
        <v>8729.3183269881119</v>
      </c>
      <c r="G90" s="19">
        <f t="shared" si="1"/>
        <v>3125</v>
      </c>
      <c r="H90" s="19">
        <f t="shared" si="2"/>
        <v>5604.318326988111</v>
      </c>
      <c r="I90" s="20">
        <f t="shared" si="5"/>
        <v>587500</v>
      </c>
      <c r="J90" s="28"/>
      <c r="K90" s="11"/>
      <c r="L90" s="11"/>
      <c r="M90" s="11"/>
      <c r="N90" s="11"/>
      <c r="O90" s="11"/>
      <c r="P90" s="11"/>
      <c r="Q90" s="11"/>
      <c r="R90" s="11"/>
      <c r="S90" s="11"/>
      <c r="T90" s="11"/>
      <c r="U90" s="11"/>
      <c r="V90" s="11"/>
      <c r="W90" s="11"/>
      <c r="X90" s="11"/>
      <c r="Y90" s="11"/>
    </row>
    <row r="91" spans="1:25" x14ac:dyDescent="0.2">
      <c r="A91" s="11"/>
      <c r="B91" s="11"/>
      <c r="C91" s="11"/>
      <c r="D91" s="11"/>
      <c r="E91" s="18">
        <f t="shared" si="4"/>
        <v>53</v>
      </c>
      <c r="F91" s="19">
        <f t="shared" si="0"/>
        <v>8699.66584906754</v>
      </c>
      <c r="G91" s="19">
        <f t="shared" si="1"/>
        <v>3125</v>
      </c>
      <c r="H91" s="19">
        <f t="shared" si="2"/>
        <v>5574.6658490675391</v>
      </c>
      <c r="I91" s="20">
        <f t="shared" si="5"/>
        <v>584375</v>
      </c>
      <c r="J91" s="28"/>
      <c r="K91" s="11"/>
      <c r="L91" s="11"/>
      <c r="M91" s="11"/>
      <c r="N91" s="11"/>
      <c r="O91" s="11"/>
      <c r="P91" s="11"/>
      <c r="Q91" s="11"/>
      <c r="R91" s="11"/>
      <c r="S91" s="11"/>
      <c r="T91" s="11"/>
      <c r="U91" s="11"/>
      <c r="V91" s="11"/>
      <c r="W91" s="11"/>
      <c r="X91" s="11"/>
      <c r="Y91" s="11"/>
    </row>
    <row r="92" spans="1:25" x14ac:dyDescent="0.2">
      <c r="A92" s="11"/>
      <c r="B92" s="11"/>
      <c r="C92" s="11"/>
      <c r="D92" s="11"/>
      <c r="E92" s="18">
        <f t="shared" si="4"/>
        <v>54</v>
      </c>
      <c r="F92" s="19">
        <f t="shared" si="0"/>
        <v>8670.013371146968</v>
      </c>
      <c r="G92" s="19">
        <f t="shared" si="1"/>
        <v>3125</v>
      </c>
      <c r="H92" s="19">
        <f t="shared" si="2"/>
        <v>5545.0133711469671</v>
      </c>
      <c r="I92" s="20">
        <f t="shared" si="5"/>
        <v>581250</v>
      </c>
      <c r="J92" s="28"/>
      <c r="K92" s="11"/>
      <c r="L92" s="11"/>
      <c r="M92" s="11"/>
      <c r="N92" s="11"/>
      <c r="O92" s="11"/>
      <c r="P92" s="11"/>
      <c r="Q92" s="11"/>
      <c r="R92" s="11"/>
      <c r="S92" s="11"/>
      <c r="T92" s="11"/>
      <c r="U92" s="11"/>
      <c r="V92" s="11"/>
      <c r="W92" s="11"/>
      <c r="X92" s="11"/>
      <c r="Y92" s="11"/>
    </row>
    <row r="93" spans="1:25" x14ac:dyDescent="0.2">
      <c r="A93" s="11"/>
      <c r="B93" s="11"/>
      <c r="C93" s="11"/>
      <c r="D93" s="11"/>
      <c r="E93" s="18">
        <f t="shared" si="4"/>
        <v>55</v>
      </c>
      <c r="F93" s="19">
        <f t="shared" si="0"/>
        <v>8640.360893226396</v>
      </c>
      <c r="G93" s="19">
        <f t="shared" si="1"/>
        <v>3125</v>
      </c>
      <c r="H93" s="19">
        <f t="shared" si="2"/>
        <v>5515.3608932263951</v>
      </c>
      <c r="I93" s="20">
        <f t="shared" si="5"/>
        <v>578125</v>
      </c>
      <c r="J93" s="28"/>
      <c r="K93" s="11"/>
      <c r="L93" s="11"/>
      <c r="M93" s="11"/>
      <c r="N93" s="11"/>
      <c r="O93" s="11"/>
      <c r="P93" s="11"/>
      <c r="Q93" s="11"/>
      <c r="R93" s="11"/>
      <c r="S93" s="11"/>
      <c r="T93" s="11"/>
      <c r="U93" s="11"/>
      <c r="V93" s="11"/>
      <c r="W93" s="11"/>
      <c r="X93" s="11"/>
      <c r="Y93" s="11"/>
    </row>
    <row r="94" spans="1:25" x14ac:dyDescent="0.2">
      <c r="A94" s="11"/>
      <c r="B94" s="11"/>
      <c r="C94" s="11"/>
      <c r="D94" s="11"/>
      <c r="E94" s="18">
        <f t="shared" si="4"/>
        <v>56</v>
      </c>
      <c r="F94" s="19">
        <f t="shared" si="0"/>
        <v>8610.708415305824</v>
      </c>
      <c r="G94" s="19">
        <f t="shared" si="1"/>
        <v>3125</v>
      </c>
      <c r="H94" s="19">
        <f t="shared" si="2"/>
        <v>5485.7084153058231</v>
      </c>
      <c r="I94" s="20">
        <f t="shared" si="5"/>
        <v>575000</v>
      </c>
      <c r="J94" s="28"/>
      <c r="K94" s="11"/>
      <c r="L94" s="11"/>
      <c r="M94" s="11"/>
      <c r="N94" s="11"/>
      <c r="O94" s="11"/>
      <c r="P94" s="11"/>
      <c r="Q94" s="11"/>
      <c r="R94" s="11"/>
      <c r="S94" s="11"/>
      <c r="T94" s="11"/>
      <c r="U94" s="11"/>
      <c r="V94" s="11"/>
      <c r="W94" s="11"/>
      <c r="X94" s="11"/>
      <c r="Y94" s="11"/>
    </row>
    <row r="95" spans="1:25" x14ac:dyDescent="0.2">
      <c r="A95" s="11"/>
      <c r="B95" s="11"/>
      <c r="C95" s="11"/>
      <c r="D95" s="11"/>
      <c r="E95" s="18">
        <f t="shared" si="4"/>
        <v>57</v>
      </c>
      <c r="F95" s="19">
        <f t="shared" si="0"/>
        <v>8581.055937385252</v>
      </c>
      <c r="G95" s="19">
        <f t="shared" si="1"/>
        <v>3125</v>
      </c>
      <c r="H95" s="19">
        <f t="shared" si="2"/>
        <v>5456.0559373852511</v>
      </c>
      <c r="I95" s="20">
        <f t="shared" si="5"/>
        <v>571875</v>
      </c>
      <c r="J95" s="28"/>
      <c r="K95" s="11"/>
      <c r="L95" s="11"/>
      <c r="M95" s="11"/>
      <c r="N95" s="11"/>
      <c r="O95" s="11"/>
      <c r="P95" s="11"/>
      <c r="Q95" s="11"/>
      <c r="R95" s="11"/>
      <c r="S95" s="11"/>
      <c r="T95" s="11"/>
      <c r="U95" s="11"/>
      <c r="V95" s="11"/>
      <c r="W95" s="11"/>
      <c r="X95" s="11"/>
      <c r="Y95" s="11"/>
    </row>
    <row r="96" spans="1:25" x14ac:dyDescent="0.2">
      <c r="A96" s="11"/>
      <c r="B96" s="11"/>
      <c r="C96" s="11"/>
      <c r="D96" s="11"/>
      <c r="E96" s="18">
        <f t="shared" si="4"/>
        <v>58</v>
      </c>
      <c r="F96" s="19">
        <f t="shared" si="0"/>
        <v>8551.4034594646801</v>
      </c>
      <c r="G96" s="19">
        <f t="shared" si="1"/>
        <v>3125</v>
      </c>
      <c r="H96" s="19">
        <f t="shared" si="2"/>
        <v>5426.4034594646791</v>
      </c>
      <c r="I96" s="20">
        <f t="shared" si="5"/>
        <v>568750</v>
      </c>
      <c r="J96" s="28"/>
      <c r="K96" s="11"/>
      <c r="L96" s="11"/>
      <c r="M96" s="11"/>
      <c r="N96" s="11"/>
      <c r="O96" s="11"/>
      <c r="P96" s="11"/>
      <c r="Q96" s="11"/>
      <c r="R96" s="11"/>
      <c r="S96" s="11"/>
      <c r="T96" s="11"/>
      <c r="U96" s="11"/>
      <c r="V96" s="11"/>
      <c r="W96" s="11"/>
      <c r="X96" s="11"/>
      <c r="Y96" s="11"/>
    </row>
    <row r="97" spans="1:25" x14ac:dyDescent="0.2">
      <c r="A97" s="11"/>
      <c r="B97" s="11"/>
      <c r="C97" s="11"/>
      <c r="D97" s="11"/>
      <c r="E97" s="18">
        <f t="shared" si="4"/>
        <v>59</v>
      </c>
      <c r="F97" s="19">
        <f t="shared" si="0"/>
        <v>8521.7509815441081</v>
      </c>
      <c r="G97" s="19">
        <f t="shared" si="1"/>
        <v>3125</v>
      </c>
      <c r="H97" s="19">
        <f t="shared" si="2"/>
        <v>5396.7509815441072</v>
      </c>
      <c r="I97" s="20">
        <f t="shared" si="5"/>
        <v>565625</v>
      </c>
      <c r="J97" s="28"/>
      <c r="K97" s="11"/>
      <c r="L97" s="11"/>
      <c r="M97" s="11"/>
      <c r="N97" s="11"/>
      <c r="O97" s="11"/>
      <c r="P97" s="11"/>
      <c r="Q97" s="11"/>
      <c r="R97" s="11"/>
      <c r="S97" s="11"/>
      <c r="T97" s="11"/>
      <c r="U97" s="11"/>
      <c r="V97" s="11"/>
      <c r="W97" s="11"/>
      <c r="X97" s="11"/>
      <c r="Y97" s="11"/>
    </row>
    <row r="98" spans="1:25" x14ac:dyDescent="0.2">
      <c r="A98" s="11"/>
      <c r="B98" s="11"/>
      <c r="C98" s="11"/>
      <c r="D98" s="11"/>
      <c r="E98" s="18">
        <f t="shared" si="4"/>
        <v>60</v>
      </c>
      <c r="F98" s="19">
        <f t="shared" si="0"/>
        <v>8492.0985036235361</v>
      </c>
      <c r="G98" s="19">
        <f t="shared" si="1"/>
        <v>3125</v>
      </c>
      <c r="H98" s="19">
        <f t="shared" si="2"/>
        <v>5367.0985036235352</v>
      </c>
      <c r="I98" s="20">
        <f t="shared" si="5"/>
        <v>562500</v>
      </c>
      <c r="J98" s="28"/>
      <c r="K98" s="11"/>
      <c r="L98" s="11"/>
      <c r="M98" s="11"/>
      <c r="N98" s="11"/>
      <c r="O98" s="11"/>
      <c r="P98" s="11"/>
      <c r="Q98" s="11"/>
      <c r="R98" s="11"/>
      <c r="S98" s="11"/>
      <c r="T98" s="11"/>
      <c r="U98" s="11"/>
      <c r="V98" s="11"/>
      <c r="W98" s="11"/>
      <c r="X98" s="11"/>
      <c r="Y98" s="11"/>
    </row>
    <row r="99" spans="1:25" x14ac:dyDescent="0.2">
      <c r="A99" s="11"/>
      <c r="B99" s="11"/>
      <c r="C99" s="11"/>
      <c r="D99" s="11"/>
      <c r="E99" s="18">
        <f t="shared" si="4"/>
        <v>61</v>
      </c>
      <c r="F99" s="19">
        <f t="shared" si="0"/>
        <v>8462.4460257029641</v>
      </c>
      <c r="G99" s="19">
        <f t="shared" si="1"/>
        <v>3125</v>
      </c>
      <c r="H99" s="19">
        <f t="shared" si="2"/>
        <v>5337.4460257029632</v>
      </c>
      <c r="I99" s="20">
        <f t="shared" si="5"/>
        <v>559375</v>
      </c>
      <c r="J99" s="28"/>
      <c r="K99" s="11"/>
      <c r="L99" s="11"/>
      <c r="M99" s="11"/>
      <c r="N99" s="11"/>
      <c r="O99" s="11"/>
      <c r="P99" s="11"/>
      <c r="Q99" s="11"/>
      <c r="R99" s="11"/>
      <c r="S99" s="11"/>
      <c r="T99" s="11"/>
      <c r="U99" s="11"/>
      <c r="V99" s="11"/>
      <c r="W99" s="11"/>
      <c r="X99" s="11"/>
      <c r="Y99" s="11"/>
    </row>
    <row r="100" spans="1:25" x14ac:dyDescent="0.2">
      <c r="A100" s="11"/>
      <c r="B100" s="11"/>
      <c r="C100" s="11"/>
      <c r="D100" s="11"/>
      <c r="E100" s="18">
        <f t="shared" si="4"/>
        <v>62</v>
      </c>
      <c r="F100" s="19">
        <f t="shared" si="0"/>
        <v>8432.7935477823921</v>
      </c>
      <c r="G100" s="19">
        <f t="shared" si="1"/>
        <v>3125</v>
      </c>
      <c r="H100" s="19">
        <f t="shared" si="2"/>
        <v>5307.7935477823912</v>
      </c>
      <c r="I100" s="20">
        <f t="shared" si="5"/>
        <v>556250</v>
      </c>
      <c r="J100" s="28"/>
      <c r="K100" s="11"/>
      <c r="L100" s="11"/>
      <c r="M100" s="11"/>
      <c r="N100" s="11"/>
      <c r="O100" s="11"/>
      <c r="P100" s="11"/>
      <c r="Q100" s="11"/>
      <c r="R100" s="11"/>
      <c r="S100" s="11"/>
      <c r="T100" s="11"/>
      <c r="U100" s="11"/>
      <c r="V100" s="11"/>
      <c r="W100" s="11"/>
      <c r="X100" s="11"/>
      <c r="Y100" s="11"/>
    </row>
    <row r="101" spans="1:25" x14ac:dyDescent="0.2">
      <c r="A101" s="11"/>
      <c r="B101" s="11"/>
      <c r="C101" s="11"/>
      <c r="D101" s="11"/>
      <c r="E101" s="18">
        <f t="shared" si="4"/>
        <v>63</v>
      </c>
      <c r="F101" s="19">
        <f t="shared" si="0"/>
        <v>8403.1410698618201</v>
      </c>
      <c r="G101" s="19">
        <f t="shared" si="1"/>
        <v>3125</v>
      </c>
      <c r="H101" s="19">
        <f t="shared" si="2"/>
        <v>5278.1410698618192</v>
      </c>
      <c r="I101" s="20">
        <f t="shared" si="5"/>
        <v>553125</v>
      </c>
      <c r="J101" s="28"/>
      <c r="K101" s="11"/>
      <c r="L101" s="11"/>
      <c r="M101" s="11"/>
      <c r="N101" s="11"/>
      <c r="O101" s="11"/>
      <c r="P101" s="11"/>
      <c r="Q101" s="11"/>
      <c r="R101" s="11"/>
      <c r="S101" s="11"/>
      <c r="T101" s="11"/>
      <c r="U101" s="11"/>
      <c r="V101" s="11"/>
      <c r="W101" s="11"/>
      <c r="X101" s="11"/>
      <c r="Y101" s="11"/>
    </row>
    <row r="102" spans="1:25" x14ac:dyDescent="0.2">
      <c r="A102" s="11"/>
      <c r="B102" s="11"/>
      <c r="C102" s="11"/>
      <c r="D102" s="11"/>
      <c r="E102" s="18">
        <f t="shared" si="4"/>
        <v>64</v>
      </c>
      <c r="F102" s="19">
        <f t="shared" si="0"/>
        <v>8373.4885919412482</v>
      </c>
      <c r="G102" s="19">
        <f t="shared" si="1"/>
        <v>3125</v>
      </c>
      <c r="H102" s="19">
        <f t="shared" si="2"/>
        <v>5248.4885919412473</v>
      </c>
      <c r="I102" s="20">
        <f t="shared" si="5"/>
        <v>550000</v>
      </c>
      <c r="J102" s="28"/>
      <c r="K102" s="11"/>
      <c r="L102" s="11"/>
      <c r="M102" s="11"/>
      <c r="N102" s="11"/>
      <c r="O102" s="11"/>
      <c r="P102" s="11"/>
      <c r="Q102" s="11"/>
      <c r="R102" s="11"/>
      <c r="S102" s="11"/>
      <c r="T102" s="11"/>
      <c r="U102" s="11"/>
      <c r="V102" s="11"/>
      <c r="W102" s="11"/>
      <c r="X102" s="11"/>
      <c r="Y102" s="11"/>
    </row>
    <row r="103" spans="1:25" x14ac:dyDescent="0.2">
      <c r="A103" s="11"/>
      <c r="B103" s="11"/>
      <c r="C103" s="11"/>
      <c r="D103" s="11"/>
      <c r="E103" s="18">
        <f t="shared" si="4"/>
        <v>65</v>
      </c>
      <c r="F103" s="19">
        <f t="shared" ref="F103:F166" si="6">IF(E103="","",IF($E$15="SAC",G103+H103,PMT($E$29,$E$25,-$E$23,,0)))</f>
        <v>8343.8361140206762</v>
      </c>
      <c r="G103" s="19">
        <f t="shared" ref="G103:G166" si="7">IF(E103="","",IF($E$15="SAC",$E$23/$E$25,F103-H103))</f>
        <v>3125</v>
      </c>
      <c r="H103" s="19">
        <f t="shared" ref="H103:H166" si="8">IF(E103="","",IF($E$15="SAC",I102*$E$29,I102*$E$29))</f>
        <v>5218.8361140206753</v>
      </c>
      <c r="I103" s="20">
        <f t="shared" si="5"/>
        <v>546875</v>
      </c>
      <c r="J103" s="28"/>
      <c r="K103" s="11"/>
      <c r="L103" s="11"/>
      <c r="M103" s="11"/>
      <c r="N103" s="11"/>
      <c r="O103" s="11"/>
      <c r="P103" s="11"/>
      <c r="Q103" s="11"/>
      <c r="R103" s="11"/>
      <c r="S103" s="11"/>
      <c r="T103" s="11"/>
      <c r="U103" s="11"/>
      <c r="V103" s="11"/>
      <c r="W103" s="11"/>
      <c r="X103" s="11"/>
      <c r="Y103" s="11"/>
    </row>
    <row r="104" spans="1:25" x14ac:dyDescent="0.2">
      <c r="A104" s="11"/>
      <c r="B104" s="11"/>
      <c r="C104" s="11"/>
      <c r="D104" s="11"/>
      <c r="E104" s="18">
        <f t="shared" ref="E104:E167" si="9">IFERROR(IF(E103+1&gt;$E$25,"",E103+1),"")</f>
        <v>66</v>
      </c>
      <c r="F104" s="19">
        <f t="shared" si="6"/>
        <v>8314.1836361001042</v>
      </c>
      <c r="G104" s="19">
        <f t="shared" si="7"/>
        <v>3125</v>
      </c>
      <c r="H104" s="19">
        <f t="shared" si="8"/>
        <v>5189.1836361001033</v>
      </c>
      <c r="I104" s="20">
        <f t="shared" si="5"/>
        <v>543750</v>
      </c>
      <c r="J104" s="28"/>
      <c r="K104" s="11"/>
      <c r="L104" s="11"/>
      <c r="M104" s="11"/>
      <c r="N104" s="11"/>
      <c r="O104" s="11"/>
      <c r="P104" s="11"/>
      <c r="Q104" s="11"/>
      <c r="R104" s="11"/>
      <c r="S104" s="11"/>
      <c r="T104" s="11"/>
      <c r="U104" s="11"/>
      <c r="V104" s="11"/>
      <c r="W104" s="11"/>
      <c r="X104" s="11"/>
      <c r="Y104" s="11"/>
    </row>
    <row r="105" spans="1:25" x14ac:dyDescent="0.2">
      <c r="A105" s="11"/>
      <c r="B105" s="11"/>
      <c r="C105" s="11"/>
      <c r="D105" s="11"/>
      <c r="E105" s="18">
        <f t="shared" si="9"/>
        <v>67</v>
      </c>
      <c r="F105" s="19">
        <f t="shared" si="6"/>
        <v>8284.5311581795322</v>
      </c>
      <c r="G105" s="19">
        <f t="shared" si="7"/>
        <v>3125</v>
      </c>
      <c r="H105" s="19">
        <f t="shared" si="8"/>
        <v>5159.5311581795313</v>
      </c>
      <c r="I105" s="20">
        <f t="shared" si="5"/>
        <v>540625</v>
      </c>
      <c r="J105" s="28"/>
      <c r="K105" s="11"/>
      <c r="L105" s="11"/>
      <c r="M105" s="11"/>
      <c r="N105" s="11"/>
      <c r="O105" s="11"/>
      <c r="P105" s="11"/>
      <c r="Q105" s="11"/>
      <c r="R105" s="11"/>
      <c r="S105" s="11"/>
      <c r="T105" s="11"/>
      <c r="U105" s="11"/>
      <c r="V105" s="11"/>
      <c r="W105" s="11"/>
      <c r="X105" s="11"/>
      <c r="Y105" s="11"/>
    </row>
    <row r="106" spans="1:25" x14ac:dyDescent="0.2">
      <c r="A106" s="11"/>
      <c r="B106" s="11"/>
      <c r="C106" s="11"/>
      <c r="D106" s="11"/>
      <c r="E106" s="18">
        <f t="shared" si="9"/>
        <v>68</v>
      </c>
      <c r="F106" s="19">
        <f t="shared" si="6"/>
        <v>8254.8786802589602</v>
      </c>
      <c r="G106" s="19">
        <f t="shared" si="7"/>
        <v>3125</v>
      </c>
      <c r="H106" s="19">
        <f t="shared" si="8"/>
        <v>5129.8786802589593</v>
      </c>
      <c r="I106" s="20">
        <f t="shared" si="5"/>
        <v>537500</v>
      </c>
      <c r="J106" s="28"/>
      <c r="K106" s="11"/>
      <c r="L106" s="11"/>
      <c r="M106" s="11"/>
      <c r="N106" s="11"/>
      <c r="O106" s="11"/>
      <c r="P106" s="11"/>
      <c r="Q106" s="11"/>
      <c r="R106" s="11"/>
      <c r="S106" s="11"/>
      <c r="T106" s="11"/>
      <c r="U106" s="11"/>
      <c r="V106" s="11"/>
      <c r="W106" s="11"/>
      <c r="X106" s="11"/>
      <c r="Y106" s="11"/>
    </row>
    <row r="107" spans="1:25" x14ac:dyDescent="0.2">
      <c r="A107" s="11"/>
      <c r="B107" s="11"/>
      <c r="C107" s="11"/>
      <c r="D107" s="11"/>
      <c r="E107" s="18">
        <f t="shared" si="9"/>
        <v>69</v>
      </c>
      <c r="F107" s="19">
        <f t="shared" si="6"/>
        <v>8225.2262023383882</v>
      </c>
      <c r="G107" s="19">
        <f t="shared" si="7"/>
        <v>3125</v>
      </c>
      <c r="H107" s="19">
        <f t="shared" si="8"/>
        <v>5100.2262023383873</v>
      </c>
      <c r="I107" s="20">
        <f t="shared" si="5"/>
        <v>534375</v>
      </c>
      <c r="J107" s="28"/>
      <c r="K107" s="11"/>
      <c r="L107" s="11"/>
      <c r="M107" s="11"/>
      <c r="N107" s="11"/>
      <c r="O107" s="11"/>
      <c r="P107" s="11"/>
      <c r="Q107" s="11"/>
      <c r="R107" s="11"/>
      <c r="S107" s="11"/>
      <c r="T107" s="11"/>
      <c r="U107" s="11"/>
      <c r="V107" s="11"/>
      <c r="W107" s="11"/>
      <c r="X107" s="11"/>
      <c r="Y107" s="11"/>
    </row>
    <row r="108" spans="1:25" x14ac:dyDescent="0.2">
      <c r="A108" s="11"/>
      <c r="B108" s="11"/>
      <c r="C108" s="11"/>
      <c r="D108" s="11"/>
      <c r="E108" s="18">
        <f t="shared" si="9"/>
        <v>70</v>
      </c>
      <c r="F108" s="19">
        <f t="shared" si="6"/>
        <v>8195.5737244178163</v>
      </c>
      <c r="G108" s="19">
        <f t="shared" si="7"/>
        <v>3125</v>
      </c>
      <c r="H108" s="19">
        <f t="shared" si="8"/>
        <v>5070.5737244178154</v>
      </c>
      <c r="I108" s="20">
        <f t="shared" si="5"/>
        <v>531250</v>
      </c>
      <c r="J108" s="28"/>
      <c r="K108" s="11"/>
      <c r="L108" s="11"/>
      <c r="M108" s="11"/>
      <c r="N108" s="11"/>
      <c r="O108" s="11"/>
      <c r="P108" s="11"/>
      <c r="Q108" s="11"/>
      <c r="R108" s="11"/>
      <c r="S108" s="11"/>
      <c r="T108" s="11"/>
      <c r="U108" s="11"/>
      <c r="V108" s="11"/>
      <c r="W108" s="11"/>
      <c r="X108" s="11"/>
      <c r="Y108" s="11"/>
    </row>
    <row r="109" spans="1:25" x14ac:dyDescent="0.2">
      <c r="A109" s="11"/>
      <c r="B109" s="11"/>
      <c r="C109" s="11"/>
      <c r="D109" s="11"/>
      <c r="E109" s="18">
        <f t="shared" si="9"/>
        <v>71</v>
      </c>
      <c r="F109" s="19">
        <f t="shared" si="6"/>
        <v>8165.9212464972434</v>
      </c>
      <c r="G109" s="19">
        <f t="shared" si="7"/>
        <v>3125</v>
      </c>
      <c r="H109" s="19">
        <f t="shared" si="8"/>
        <v>5040.9212464972434</v>
      </c>
      <c r="I109" s="20">
        <f t="shared" si="5"/>
        <v>528125</v>
      </c>
      <c r="J109" s="28"/>
      <c r="K109" s="11"/>
      <c r="L109" s="11"/>
      <c r="M109" s="11"/>
      <c r="N109" s="11"/>
      <c r="O109" s="11"/>
      <c r="P109" s="11"/>
      <c r="Q109" s="11"/>
      <c r="R109" s="11"/>
      <c r="S109" s="11"/>
      <c r="T109" s="11"/>
      <c r="U109" s="11"/>
      <c r="V109" s="11"/>
      <c r="W109" s="11"/>
      <c r="X109" s="11"/>
      <c r="Y109" s="11"/>
    </row>
    <row r="110" spans="1:25" x14ac:dyDescent="0.2">
      <c r="A110" s="11"/>
      <c r="B110" s="11"/>
      <c r="C110" s="11"/>
      <c r="D110" s="11"/>
      <c r="E110" s="18">
        <f t="shared" si="9"/>
        <v>72</v>
      </c>
      <c r="F110" s="19">
        <f t="shared" si="6"/>
        <v>8136.2687685766714</v>
      </c>
      <c r="G110" s="19">
        <f t="shared" si="7"/>
        <v>3125</v>
      </c>
      <c r="H110" s="19">
        <f t="shared" si="8"/>
        <v>5011.2687685766714</v>
      </c>
      <c r="I110" s="20">
        <f t="shared" si="5"/>
        <v>525000</v>
      </c>
      <c r="J110" s="28"/>
      <c r="K110" s="11"/>
      <c r="L110" s="11"/>
      <c r="M110" s="11"/>
      <c r="N110" s="11"/>
      <c r="O110" s="11"/>
      <c r="P110" s="11"/>
      <c r="Q110" s="11"/>
      <c r="R110" s="11"/>
      <c r="S110" s="11"/>
      <c r="T110" s="11"/>
      <c r="U110" s="11"/>
      <c r="V110" s="11"/>
      <c r="W110" s="11"/>
      <c r="X110" s="11"/>
      <c r="Y110" s="11"/>
    </row>
    <row r="111" spans="1:25" x14ac:dyDescent="0.2">
      <c r="A111" s="11"/>
      <c r="B111" s="11"/>
      <c r="C111" s="11"/>
      <c r="D111" s="11"/>
      <c r="E111" s="18">
        <f t="shared" si="9"/>
        <v>73</v>
      </c>
      <c r="F111" s="19">
        <f t="shared" si="6"/>
        <v>8106.6162906560994</v>
      </c>
      <c r="G111" s="19">
        <f t="shared" si="7"/>
        <v>3125</v>
      </c>
      <c r="H111" s="19">
        <f t="shared" si="8"/>
        <v>4981.6162906560994</v>
      </c>
      <c r="I111" s="20">
        <f t="shared" ref="I111:I174" si="10">IF(E111="","",I110-G111)</f>
        <v>521875</v>
      </c>
      <c r="J111" s="28"/>
      <c r="K111" s="11"/>
      <c r="L111" s="11"/>
      <c r="M111" s="11"/>
      <c r="N111" s="11"/>
      <c r="O111" s="11"/>
      <c r="P111" s="11"/>
      <c r="Q111" s="11"/>
      <c r="R111" s="11"/>
      <c r="S111" s="11"/>
      <c r="T111" s="11"/>
      <c r="U111" s="11"/>
      <c r="V111" s="11"/>
      <c r="W111" s="11"/>
      <c r="X111" s="11"/>
      <c r="Y111" s="11"/>
    </row>
    <row r="112" spans="1:25" x14ac:dyDescent="0.2">
      <c r="A112" s="11"/>
      <c r="B112" s="11"/>
      <c r="C112" s="11"/>
      <c r="D112" s="11"/>
      <c r="E112" s="18">
        <f t="shared" si="9"/>
        <v>74</v>
      </c>
      <c r="F112" s="19">
        <f t="shared" si="6"/>
        <v>8076.9638127355274</v>
      </c>
      <c r="G112" s="19">
        <f t="shared" si="7"/>
        <v>3125</v>
      </c>
      <c r="H112" s="19">
        <f t="shared" si="8"/>
        <v>4951.9638127355274</v>
      </c>
      <c r="I112" s="20">
        <f t="shared" si="10"/>
        <v>518750</v>
      </c>
      <c r="J112" s="28"/>
      <c r="K112" s="11"/>
      <c r="L112" s="11"/>
      <c r="M112" s="11"/>
      <c r="N112" s="11"/>
      <c r="O112" s="11"/>
      <c r="P112" s="11"/>
      <c r="Q112" s="11"/>
      <c r="R112" s="11"/>
      <c r="S112" s="11"/>
      <c r="T112" s="11"/>
      <c r="U112" s="11"/>
      <c r="V112" s="11"/>
      <c r="W112" s="11"/>
      <c r="X112" s="11"/>
      <c r="Y112" s="11"/>
    </row>
    <row r="113" spans="1:25" x14ac:dyDescent="0.2">
      <c r="A113" s="11"/>
      <c r="B113" s="11"/>
      <c r="C113" s="11"/>
      <c r="D113" s="11"/>
      <c r="E113" s="18">
        <f t="shared" si="9"/>
        <v>75</v>
      </c>
      <c r="F113" s="19">
        <f t="shared" si="6"/>
        <v>8047.3113348149545</v>
      </c>
      <c r="G113" s="19">
        <f t="shared" si="7"/>
        <v>3125</v>
      </c>
      <c r="H113" s="19">
        <f t="shared" si="8"/>
        <v>4922.3113348149545</v>
      </c>
      <c r="I113" s="20">
        <f t="shared" si="10"/>
        <v>515625</v>
      </c>
      <c r="J113" s="28"/>
      <c r="K113" s="11"/>
      <c r="L113" s="11"/>
      <c r="M113" s="11"/>
      <c r="N113" s="11"/>
      <c r="O113" s="11"/>
      <c r="P113" s="11"/>
      <c r="Q113" s="11"/>
      <c r="R113" s="11"/>
      <c r="S113" s="11"/>
      <c r="T113" s="11"/>
      <c r="U113" s="11"/>
      <c r="V113" s="11"/>
      <c r="W113" s="11"/>
      <c r="X113" s="11"/>
      <c r="Y113" s="11"/>
    </row>
    <row r="114" spans="1:25" x14ac:dyDescent="0.2">
      <c r="A114" s="11"/>
      <c r="B114" s="11"/>
      <c r="C114" s="11"/>
      <c r="D114" s="11"/>
      <c r="E114" s="18">
        <f t="shared" si="9"/>
        <v>76</v>
      </c>
      <c r="F114" s="19">
        <f t="shared" si="6"/>
        <v>8017.6588568943826</v>
      </c>
      <c r="G114" s="19">
        <f t="shared" si="7"/>
        <v>3125</v>
      </c>
      <c r="H114" s="19">
        <f t="shared" si="8"/>
        <v>4892.6588568943826</v>
      </c>
      <c r="I114" s="20">
        <f t="shared" si="10"/>
        <v>512500</v>
      </c>
      <c r="J114" s="28"/>
      <c r="K114" s="11"/>
      <c r="L114" s="11"/>
      <c r="M114" s="11"/>
      <c r="N114" s="11"/>
      <c r="O114" s="11"/>
      <c r="P114" s="11"/>
      <c r="Q114" s="11"/>
      <c r="R114" s="11"/>
      <c r="S114" s="11"/>
      <c r="T114" s="11"/>
      <c r="U114" s="11"/>
      <c r="V114" s="11"/>
      <c r="W114" s="11"/>
      <c r="X114" s="11"/>
      <c r="Y114" s="11"/>
    </row>
    <row r="115" spans="1:25" x14ac:dyDescent="0.2">
      <c r="A115" s="11"/>
      <c r="B115" s="11"/>
      <c r="C115" s="11"/>
      <c r="D115" s="11"/>
      <c r="E115" s="18">
        <f t="shared" si="9"/>
        <v>77</v>
      </c>
      <c r="F115" s="19">
        <f t="shared" si="6"/>
        <v>7988.0063789738106</v>
      </c>
      <c r="G115" s="19">
        <f t="shared" si="7"/>
        <v>3125</v>
      </c>
      <c r="H115" s="19">
        <f t="shared" si="8"/>
        <v>4863.0063789738106</v>
      </c>
      <c r="I115" s="20">
        <f t="shared" si="10"/>
        <v>509375</v>
      </c>
      <c r="J115" s="28"/>
      <c r="K115" s="11"/>
      <c r="L115" s="11"/>
      <c r="M115" s="11"/>
      <c r="N115" s="11"/>
      <c r="O115" s="11"/>
      <c r="P115" s="11"/>
      <c r="Q115" s="11"/>
      <c r="R115" s="11"/>
      <c r="S115" s="11"/>
      <c r="T115" s="11"/>
      <c r="U115" s="11"/>
      <c r="V115" s="11"/>
      <c r="W115" s="11"/>
      <c r="X115" s="11"/>
      <c r="Y115" s="11"/>
    </row>
    <row r="116" spans="1:25" x14ac:dyDescent="0.2">
      <c r="A116" s="11"/>
      <c r="B116" s="11"/>
      <c r="C116" s="11"/>
      <c r="D116" s="11"/>
      <c r="E116" s="18">
        <f t="shared" si="9"/>
        <v>78</v>
      </c>
      <c r="F116" s="19">
        <f t="shared" si="6"/>
        <v>7958.3539010532386</v>
      </c>
      <c r="G116" s="19">
        <f t="shared" si="7"/>
        <v>3125</v>
      </c>
      <c r="H116" s="19">
        <f t="shared" si="8"/>
        <v>4833.3539010532386</v>
      </c>
      <c r="I116" s="20">
        <f t="shared" si="10"/>
        <v>506250</v>
      </c>
      <c r="J116" s="28"/>
      <c r="K116" s="11"/>
      <c r="L116" s="11"/>
      <c r="M116" s="11"/>
      <c r="N116" s="11"/>
      <c r="O116" s="11"/>
      <c r="P116" s="11"/>
      <c r="Q116" s="11"/>
      <c r="R116" s="11"/>
      <c r="S116" s="11"/>
      <c r="T116" s="11"/>
      <c r="U116" s="11"/>
      <c r="V116" s="11"/>
      <c r="W116" s="11"/>
      <c r="X116" s="11"/>
      <c r="Y116" s="11"/>
    </row>
    <row r="117" spans="1:25" x14ac:dyDescent="0.2">
      <c r="A117" s="11"/>
      <c r="B117" s="11"/>
      <c r="C117" s="11"/>
      <c r="D117" s="11"/>
      <c r="E117" s="18">
        <f t="shared" si="9"/>
        <v>79</v>
      </c>
      <c r="F117" s="19">
        <f t="shared" si="6"/>
        <v>7928.7014231326666</v>
      </c>
      <c r="G117" s="19">
        <f t="shared" si="7"/>
        <v>3125</v>
      </c>
      <c r="H117" s="19">
        <f t="shared" si="8"/>
        <v>4803.7014231326666</v>
      </c>
      <c r="I117" s="20">
        <f t="shared" si="10"/>
        <v>503125</v>
      </c>
      <c r="J117" s="28"/>
      <c r="K117" s="11"/>
      <c r="L117" s="11"/>
      <c r="M117" s="11"/>
      <c r="N117" s="11"/>
      <c r="O117" s="11"/>
      <c r="P117" s="11"/>
      <c r="Q117" s="11"/>
      <c r="R117" s="11"/>
      <c r="S117" s="11"/>
      <c r="T117" s="11"/>
      <c r="U117" s="11"/>
      <c r="V117" s="11"/>
      <c r="W117" s="11"/>
      <c r="X117" s="11"/>
      <c r="Y117" s="11"/>
    </row>
    <row r="118" spans="1:25" x14ac:dyDescent="0.2">
      <c r="A118" s="11"/>
      <c r="B118" s="11"/>
      <c r="C118" s="11"/>
      <c r="D118" s="11"/>
      <c r="E118" s="18">
        <f t="shared" si="9"/>
        <v>80</v>
      </c>
      <c r="F118" s="19">
        <f t="shared" si="6"/>
        <v>7899.0489452120946</v>
      </c>
      <c r="G118" s="19">
        <f t="shared" si="7"/>
        <v>3125</v>
      </c>
      <c r="H118" s="19">
        <f t="shared" si="8"/>
        <v>4774.0489452120946</v>
      </c>
      <c r="I118" s="20">
        <f t="shared" si="10"/>
        <v>500000</v>
      </c>
      <c r="J118" s="28"/>
      <c r="K118" s="11"/>
      <c r="L118" s="11"/>
      <c r="M118" s="11"/>
      <c r="N118" s="11"/>
      <c r="O118" s="11"/>
      <c r="P118" s="11"/>
      <c r="Q118" s="11"/>
      <c r="R118" s="11"/>
      <c r="S118" s="11"/>
      <c r="T118" s="11"/>
      <c r="U118" s="11"/>
      <c r="V118" s="11"/>
      <c r="W118" s="11"/>
      <c r="X118" s="11"/>
      <c r="Y118" s="11"/>
    </row>
    <row r="119" spans="1:25" x14ac:dyDescent="0.2">
      <c r="A119" s="11"/>
      <c r="B119" s="11"/>
      <c r="C119" s="11"/>
      <c r="D119" s="11"/>
      <c r="E119" s="18">
        <f t="shared" si="9"/>
        <v>81</v>
      </c>
      <c r="F119" s="19">
        <f t="shared" si="6"/>
        <v>7869.3964672915226</v>
      </c>
      <c r="G119" s="19">
        <f t="shared" si="7"/>
        <v>3125</v>
      </c>
      <c r="H119" s="19">
        <f t="shared" si="8"/>
        <v>4744.3964672915226</v>
      </c>
      <c r="I119" s="20">
        <f t="shared" si="10"/>
        <v>496875</v>
      </c>
      <c r="J119" s="28"/>
      <c r="K119" s="11"/>
      <c r="L119" s="11"/>
      <c r="M119" s="11"/>
      <c r="N119" s="11"/>
      <c r="O119" s="11"/>
      <c r="P119" s="11"/>
      <c r="Q119" s="11"/>
      <c r="R119" s="11"/>
      <c r="S119" s="11"/>
      <c r="T119" s="11"/>
      <c r="U119" s="11"/>
      <c r="V119" s="11"/>
      <c r="W119" s="11"/>
      <c r="X119" s="11"/>
      <c r="Y119" s="11"/>
    </row>
    <row r="120" spans="1:25" x14ac:dyDescent="0.2">
      <c r="A120" s="11"/>
      <c r="B120" s="11"/>
      <c r="C120" s="11"/>
      <c r="D120" s="11"/>
      <c r="E120" s="18">
        <f t="shared" si="9"/>
        <v>82</v>
      </c>
      <c r="F120" s="19">
        <f t="shared" si="6"/>
        <v>7839.7439893709507</v>
      </c>
      <c r="G120" s="19">
        <f t="shared" si="7"/>
        <v>3125</v>
      </c>
      <c r="H120" s="19">
        <f t="shared" si="8"/>
        <v>4714.7439893709507</v>
      </c>
      <c r="I120" s="20">
        <f t="shared" si="10"/>
        <v>493750</v>
      </c>
      <c r="J120" s="28"/>
      <c r="K120" s="11"/>
      <c r="L120" s="11"/>
      <c r="M120" s="11"/>
      <c r="N120" s="11"/>
      <c r="O120" s="11"/>
      <c r="P120" s="11"/>
      <c r="Q120" s="11"/>
      <c r="R120" s="11"/>
      <c r="S120" s="11"/>
      <c r="T120" s="11"/>
      <c r="U120" s="11"/>
      <c r="V120" s="11"/>
      <c r="W120" s="11"/>
      <c r="X120" s="11"/>
      <c r="Y120" s="11"/>
    </row>
    <row r="121" spans="1:25" x14ac:dyDescent="0.2">
      <c r="A121" s="11"/>
      <c r="B121" s="11"/>
      <c r="C121" s="11"/>
      <c r="D121" s="11"/>
      <c r="E121" s="18">
        <f t="shared" si="9"/>
        <v>83</v>
      </c>
      <c r="F121" s="19">
        <f t="shared" si="6"/>
        <v>7810.0915114503787</v>
      </c>
      <c r="G121" s="19">
        <f t="shared" si="7"/>
        <v>3125</v>
      </c>
      <c r="H121" s="19">
        <f t="shared" si="8"/>
        <v>4685.0915114503787</v>
      </c>
      <c r="I121" s="20">
        <f t="shared" si="10"/>
        <v>490625</v>
      </c>
      <c r="J121" s="28"/>
      <c r="K121" s="11"/>
      <c r="L121" s="11"/>
      <c r="M121" s="11"/>
      <c r="N121" s="11"/>
      <c r="O121" s="11"/>
      <c r="P121" s="11"/>
      <c r="Q121" s="11"/>
      <c r="R121" s="11"/>
      <c r="S121" s="11"/>
      <c r="T121" s="11"/>
      <c r="U121" s="11"/>
      <c r="V121" s="11"/>
      <c r="W121" s="11"/>
      <c r="X121" s="11"/>
      <c r="Y121" s="11"/>
    </row>
    <row r="122" spans="1:25" x14ac:dyDescent="0.2">
      <c r="A122" s="11"/>
      <c r="B122" s="11"/>
      <c r="C122" s="11"/>
      <c r="D122" s="11"/>
      <c r="E122" s="18">
        <f t="shared" si="9"/>
        <v>84</v>
      </c>
      <c r="F122" s="19">
        <f t="shared" si="6"/>
        <v>7780.4390335298067</v>
      </c>
      <c r="G122" s="19">
        <f t="shared" si="7"/>
        <v>3125</v>
      </c>
      <c r="H122" s="19">
        <f t="shared" si="8"/>
        <v>4655.4390335298067</v>
      </c>
      <c r="I122" s="20">
        <f t="shared" si="10"/>
        <v>487500</v>
      </c>
      <c r="J122" s="28"/>
      <c r="K122" s="11"/>
      <c r="L122" s="11"/>
      <c r="M122" s="11"/>
      <c r="N122" s="11"/>
      <c r="O122" s="11"/>
      <c r="P122" s="11"/>
      <c r="Q122" s="11"/>
      <c r="R122" s="11"/>
      <c r="S122" s="11"/>
      <c r="T122" s="11"/>
      <c r="U122" s="11"/>
      <c r="V122" s="11"/>
      <c r="W122" s="11"/>
      <c r="X122" s="11"/>
      <c r="Y122" s="11"/>
    </row>
    <row r="123" spans="1:25" x14ac:dyDescent="0.2">
      <c r="A123" s="11"/>
      <c r="B123" s="11"/>
      <c r="C123" s="11"/>
      <c r="D123" s="11"/>
      <c r="E123" s="18">
        <f t="shared" si="9"/>
        <v>85</v>
      </c>
      <c r="F123" s="19">
        <f t="shared" si="6"/>
        <v>7750.7865556092347</v>
      </c>
      <c r="G123" s="19">
        <f t="shared" si="7"/>
        <v>3125</v>
      </c>
      <c r="H123" s="19">
        <f t="shared" si="8"/>
        <v>4625.7865556092347</v>
      </c>
      <c r="I123" s="20">
        <f t="shared" si="10"/>
        <v>484375</v>
      </c>
      <c r="J123" s="28"/>
      <c r="K123" s="11"/>
      <c r="L123" s="11"/>
      <c r="M123" s="11"/>
      <c r="N123" s="11"/>
      <c r="O123" s="11"/>
      <c r="P123" s="11"/>
      <c r="Q123" s="11"/>
      <c r="R123" s="11"/>
      <c r="S123" s="11"/>
      <c r="T123" s="11"/>
      <c r="U123" s="11"/>
      <c r="V123" s="11"/>
      <c r="W123" s="11"/>
      <c r="X123" s="11"/>
      <c r="Y123" s="11"/>
    </row>
    <row r="124" spans="1:25" x14ac:dyDescent="0.2">
      <c r="A124" s="11"/>
      <c r="B124" s="11"/>
      <c r="C124" s="11"/>
      <c r="D124" s="11"/>
      <c r="E124" s="18">
        <f t="shared" si="9"/>
        <v>86</v>
      </c>
      <c r="F124" s="19">
        <f t="shared" si="6"/>
        <v>7721.1340776886627</v>
      </c>
      <c r="G124" s="19">
        <f t="shared" si="7"/>
        <v>3125</v>
      </c>
      <c r="H124" s="19">
        <f t="shared" si="8"/>
        <v>4596.1340776886627</v>
      </c>
      <c r="I124" s="20">
        <f t="shared" si="10"/>
        <v>481250</v>
      </c>
      <c r="J124" s="28"/>
      <c r="K124" s="11"/>
      <c r="L124" s="11"/>
      <c r="M124" s="11"/>
      <c r="N124" s="11"/>
      <c r="O124" s="11"/>
      <c r="P124" s="11"/>
      <c r="Q124" s="11"/>
      <c r="R124" s="11"/>
      <c r="S124" s="11"/>
      <c r="T124" s="11"/>
      <c r="U124" s="11"/>
      <c r="V124" s="11"/>
      <c r="W124" s="11"/>
      <c r="X124" s="11"/>
      <c r="Y124" s="11"/>
    </row>
    <row r="125" spans="1:25" x14ac:dyDescent="0.2">
      <c r="A125" s="11"/>
      <c r="B125" s="11"/>
      <c r="C125" s="11"/>
      <c r="D125" s="11"/>
      <c r="E125" s="18">
        <f t="shared" si="9"/>
        <v>87</v>
      </c>
      <c r="F125" s="19">
        <f t="shared" si="6"/>
        <v>7691.4815997680907</v>
      </c>
      <c r="G125" s="19">
        <f t="shared" si="7"/>
        <v>3125</v>
      </c>
      <c r="H125" s="19">
        <f t="shared" si="8"/>
        <v>4566.4815997680907</v>
      </c>
      <c r="I125" s="20">
        <f t="shared" si="10"/>
        <v>478125</v>
      </c>
      <c r="J125" s="28"/>
      <c r="K125" s="11"/>
      <c r="L125" s="11"/>
      <c r="M125" s="11"/>
      <c r="N125" s="11"/>
      <c r="O125" s="11"/>
      <c r="P125" s="11"/>
      <c r="Q125" s="11"/>
      <c r="R125" s="11"/>
      <c r="S125" s="11"/>
      <c r="T125" s="11"/>
      <c r="U125" s="11"/>
      <c r="V125" s="11"/>
      <c r="W125" s="11"/>
      <c r="X125" s="11"/>
      <c r="Y125" s="11"/>
    </row>
    <row r="126" spans="1:25" x14ac:dyDescent="0.2">
      <c r="A126" s="11"/>
      <c r="B126" s="11"/>
      <c r="C126" s="11"/>
      <c r="D126" s="11"/>
      <c r="E126" s="18">
        <f t="shared" si="9"/>
        <v>88</v>
      </c>
      <c r="F126" s="19">
        <f t="shared" si="6"/>
        <v>7661.8291218475188</v>
      </c>
      <c r="G126" s="19">
        <f t="shared" si="7"/>
        <v>3125</v>
      </c>
      <c r="H126" s="19">
        <f t="shared" si="8"/>
        <v>4536.8291218475188</v>
      </c>
      <c r="I126" s="20">
        <f t="shared" si="10"/>
        <v>475000</v>
      </c>
      <c r="J126" s="28"/>
      <c r="K126" s="11"/>
      <c r="L126" s="11"/>
      <c r="M126" s="11"/>
      <c r="N126" s="11"/>
      <c r="O126" s="11"/>
      <c r="P126" s="11"/>
      <c r="Q126" s="11"/>
      <c r="R126" s="11"/>
      <c r="S126" s="11"/>
      <c r="T126" s="11"/>
      <c r="U126" s="11"/>
      <c r="V126" s="11"/>
      <c r="W126" s="11"/>
      <c r="X126" s="11"/>
      <c r="Y126" s="11"/>
    </row>
    <row r="127" spans="1:25" x14ac:dyDescent="0.2">
      <c r="A127" s="11"/>
      <c r="B127" s="11"/>
      <c r="C127" s="11"/>
      <c r="D127" s="11"/>
      <c r="E127" s="18">
        <f t="shared" si="9"/>
        <v>89</v>
      </c>
      <c r="F127" s="19">
        <f t="shared" si="6"/>
        <v>7632.1766439269468</v>
      </c>
      <c r="G127" s="19">
        <f t="shared" si="7"/>
        <v>3125</v>
      </c>
      <c r="H127" s="19">
        <f t="shared" si="8"/>
        <v>4507.1766439269468</v>
      </c>
      <c r="I127" s="20">
        <f t="shared" si="10"/>
        <v>471875</v>
      </c>
      <c r="J127" s="28"/>
      <c r="K127" s="11"/>
      <c r="L127" s="11"/>
      <c r="M127" s="11"/>
      <c r="N127" s="11"/>
      <c r="O127" s="11"/>
      <c r="P127" s="11"/>
      <c r="Q127" s="11"/>
      <c r="R127" s="11"/>
      <c r="S127" s="11"/>
      <c r="T127" s="11"/>
      <c r="U127" s="11"/>
      <c r="V127" s="11"/>
      <c r="W127" s="11"/>
      <c r="X127" s="11"/>
      <c r="Y127" s="11"/>
    </row>
    <row r="128" spans="1:25" x14ac:dyDescent="0.2">
      <c r="A128" s="11"/>
      <c r="B128" s="11"/>
      <c r="C128" s="11"/>
      <c r="D128" s="11"/>
      <c r="E128" s="18">
        <f t="shared" si="9"/>
        <v>90</v>
      </c>
      <c r="F128" s="19">
        <f t="shared" si="6"/>
        <v>7602.5241660063748</v>
      </c>
      <c r="G128" s="19">
        <f t="shared" si="7"/>
        <v>3125</v>
      </c>
      <c r="H128" s="19">
        <f t="shared" si="8"/>
        <v>4477.5241660063748</v>
      </c>
      <c r="I128" s="20">
        <f t="shared" si="10"/>
        <v>468750</v>
      </c>
      <c r="J128" s="28"/>
      <c r="K128" s="11"/>
      <c r="L128" s="11"/>
      <c r="M128" s="11"/>
      <c r="N128" s="11"/>
      <c r="O128" s="11"/>
      <c r="P128" s="11"/>
      <c r="Q128" s="11"/>
      <c r="R128" s="11"/>
      <c r="S128" s="11"/>
      <c r="T128" s="11"/>
      <c r="U128" s="11"/>
      <c r="V128" s="11"/>
      <c r="W128" s="11"/>
      <c r="X128" s="11"/>
      <c r="Y128" s="11"/>
    </row>
    <row r="129" spans="1:25" x14ac:dyDescent="0.2">
      <c r="A129" s="11"/>
      <c r="B129" s="11"/>
      <c r="C129" s="11"/>
      <c r="D129" s="11"/>
      <c r="E129" s="18">
        <f t="shared" si="9"/>
        <v>91</v>
      </c>
      <c r="F129" s="19">
        <f t="shared" si="6"/>
        <v>7572.8716880858028</v>
      </c>
      <c r="G129" s="19">
        <f t="shared" si="7"/>
        <v>3125</v>
      </c>
      <c r="H129" s="19">
        <f t="shared" si="8"/>
        <v>4447.8716880858028</v>
      </c>
      <c r="I129" s="20">
        <f t="shared" si="10"/>
        <v>465625</v>
      </c>
      <c r="J129" s="28"/>
      <c r="K129" s="11"/>
      <c r="L129" s="11"/>
      <c r="M129" s="11"/>
      <c r="N129" s="11"/>
      <c r="O129" s="11"/>
      <c r="P129" s="11"/>
      <c r="Q129" s="11"/>
      <c r="R129" s="11"/>
      <c r="S129" s="11"/>
      <c r="T129" s="11"/>
      <c r="U129" s="11"/>
      <c r="V129" s="11"/>
      <c r="W129" s="11"/>
      <c r="X129" s="11"/>
      <c r="Y129" s="11"/>
    </row>
    <row r="130" spans="1:25" x14ac:dyDescent="0.2">
      <c r="A130" s="11"/>
      <c r="B130" s="11"/>
      <c r="C130" s="11"/>
      <c r="D130" s="11"/>
      <c r="E130" s="18">
        <f t="shared" si="9"/>
        <v>92</v>
      </c>
      <c r="F130" s="19">
        <f t="shared" si="6"/>
        <v>7543.2192101652308</v>
      </c>
      <c r="G130" s="19">
        <f t="shared" si="7"/>
        <v>3125</v>
      </c>
      <c r="H130" s="19">
        <f t="shared" si="8"/>
        <v>4418.2192101652308</v>
      </c>
      <c r="I130" s="20">
        <f t="shared" si="10"/>
        <v>462500</v>
      </c>
      <c r="J130" s="28"/>
      <c r="K130" s="11"/>
      <c r="L130" s="11"/>
      <c r="M130" s="11"/>
      <c r="N130" s="11"/>
      <c r="O130" s="11"/>
      <c r="P130" s="11"/>
      <c r="Q130" s="11"/>
      <c r="R130" s="11"/>
      <c r="S130" s="11"/>
      <c r="T130" s="11"/>
      <c r="U130" s="11"/>
      <c r="V130" s="11"/>
      <c r="W130" s="11"/>
      <c r="X130" s="11"/>
      <c r="Y130" s="11"/>
    </row>
    <row r="131" spans="1:25" x14ac:dyDescent="0.2">
      <c r="A131" s="11"/>
      <c r="B131" s="11"/>
      <c r="C131" s="11"/>
      <c r="D131" s="11"/>
      <c r="E131" s="18">
        <f t="shared" si="9"/>
        <v>93</v>
      </c>
      <c r="F131" s="19">
        <f t="shared" si="6"/>
        <v>7513.5667322446589</v>
      </c>
      <c r="G131" s="19">
        <f t="shared" si="7"/>
        <v>3125</v>
      </c>
      <c r="H131" s="19">
        <f t="shared" si="8"/>
        <v>4388.5667322446589</v>
      </c>
      <c r="I131" s="20">
        <f t="shared" si="10"/>
        <v>459375</v>
      </c>
      <c r="J131" s="28"/>
      <c r="K131" s="11"/>
      <c r="L131" s="11"/>
      <c r="M131" s="11"/>
      <c r="N131" s="11"/>
      <c r="O131" s="11"/>
      <c r="P131" s="11"/>
      <c r="Q131" s="11"/>
      <c r="R131" s="11"/>
      <c r="S131" s="11"/>
      <c r="T131" s="11"/>
      <c r="U131" s="11"/>
      <c r="V131" s="11"/>
      <c r="W131" s="11"/>
      <c r="X131" s="11"/>
      <c r="Y131" s="11"/>
    </row>
    <row r="132" spans="1:25" x14ac:dyDescent="0.2">
      <c r="A132" s="11"/>
      <c r="B132" s="11"/>
      <c r="C132" s="11"/>
      <c r="D132" s="11"/>
      <c r="E132" s="18">
        <f t="shared" si="9"/>
        <v>94</v>
      </c>
      <c r="F132" s="19">
        <f t="shared" si="6"/>
        <v>7483.9142543240869</v>
      </c>
      <c r="G132" s="19">
        <f t="shared" si="7"/>
        <v>3125</v>
      </c>
      <c r="H132" s="19">
        <f t="shared" si="8"/>
        <v>4358.9142543240869</v>
      </c>
      <c r="I132" s="20">
        <f t="shared" si="10"/>
        <v>456250</v>
      </c>
      <c r="J132" s="28"/>
      <c r="K132" s="11"/>
      <c r="L132" s="11"/>
      <c r="M132" s="11"/>
      <c r="N132" s="11"/>
      <c r="O132" s="11"/>
      <c r="P132" s="11"/>
      <c r="Q132" s="11"/>
      <c r="R132" s="11"/>
      <c r="S132" s="11"/>
      <c r="T132" s="11"/>
      <c r="U132" s="11"/>
      <c r="V132" s="11"/>
      <c r="W132" s="11"/>
      <c r="X132" s="11"/>
      <c r="Y132" s="11"/>
    </row>
    <row r="133" spans="1:25" x14ac:dyDescent="0.2">
      <c r="A133" s="11"/>
      <c r="B133" s="11"/>
      <c r="C133" s="11"/>
      <c r="D133" s="11"/>
      <c r="E133" s="18">
        <f t="shared" si="9"/>
        <v>95</v>
      </c>
      <c r="F133" s="19">
        <f t="shared" si="6"/>
        <v>7454.2617764035149</v>
      </c>
      <c r="G133" s="19">
        <f t="shared" si="7"/>
        <v>3125</v>
      </c>
      <c r="H133" s="19">
        <f t="shared" si="8"/>
        <v>4329.2617764035149</v>
      </c>
      <c r="I133" s="20">
        <f t="shared" si="10"/>
        <v>453125</v>
      </c>
      <c r="J133" s="28"/>
      <c r="K133" s="11"/>
      <c r="L133" s="11"/>
      <c r="M133" s="11"/>
      <c r="N133" s="11"/>
      <c r="O133" s="11"/>
      <c r="P133" s="11"/>
      <c r="Q133" s="11"/>
      <c r="R133" s="11"/>
      <c r="S133" s="11"/>
      <c r="T133" s="11"/>
      <c r="U133" s="11"/>
      <c r="V133" s="11"/>
      <c r="W133" s="11"/>
      <c r="X133" s="11"/>
      <c r="Y133" s="11"/>
    </row>
    <row r="134" spans="1:25" x14ac:dyDescent="0.2">
      <c r="A134" s="11"/>
      <c r="B134" s="11"/>
      <c r="C134" s="11"/>
      <c r="D134" s="11"/>
      <c r="E134" s="18">
        <f t="shared" si="9"/>
        <v>96</v>
      </c>
      <c r="F134" s="19">
        <f t="shared" si="6"/>
        <v>7424.6092984829429</v>
      </c>
      <c r="G134" s="19">
        <f t="shared" si="7"/>
        <v>3125</v>
      </c>
      <c r="H134" s="19">
        <f t="shared" si="8"/>
        <v>4299.6092984829429</v>
      </c>
      <c r="I134" s="20">
        <f t="shared" si="10"/>
        <v>450000</v>
      </c>
      <c r="J134" s="28"/>
      <c r="K134" s="11"/>
      <c r="L134" s="11"/>
      <c r="M134" s="11"/>
      <c r="N134" s="11"/>
      <c r="O134" s="11"/>
      <c r="P134" s="11"/>
      <c r="Q134" s="11"/>
      <c r="R134" s="11"/>
      <c r="S134" s="11"/>
      <c r="T134" s="11"/>
      <c r="U134" s="11"/>
      <c r="V134" s="11"/>
      <c r="W134" s="11"/>
      <c r="X134" s="11"/>
      <c r="Y134" s="11"/>
    </row>
    <row r="135" spans="1:25" x14ac:dyDescent="0.2">
      <c r="A135" s="11"/>
      <c r="B135" s="11"/>
      <c r="C135" s="11"/>
      <c r="D135" s="11"/>
      <c r="E135" s="18">
        <f t="shared" si="9"/>
        <v>97</v>
      </c>
      <c r="F135" s="19">
        <f t="shared" si="6"/>
        <v>7394.9568205623709</v>
      </c>
      <c r="G135" s="19">
        <f t="shared" si="7"/>
        <v>3125</v>
      </c>
      <c r="H135" s="19">
        <f t="shared" si="8"/>
        <v>4269.9568205623709</v>
      </c>
      <c r="I135" s="20">
        <f t="shared" si="10"/>
        <v>446875</v>
      </c>
      <c r="J135" s="28"/>
      <c r="K135" s="11"/>
      <c r="L135" s="11"/>
      <c r="M135" s="11"/>
      <c r="N135" s="11"/>
      <c r="O135" s="11"/>
      <c r="P135" s="11"/>
      <c r="Q135" s="11"/>
      <c r="R135" s="11"/>
      <c r="S135" s="11"/>
      <c r="T135" s="11"/>
      <c r="U135" s="11"/>
      <c r="V135" s="11"/>
      <c r="W135" s="11"/>
      <c r="X135" s="11"/>
      <c r="Y135" s="11"/>
    </row>
    <row r="136" spans="1:25" x14ac:dyDescent="0.2">
      <c r="A136" s="11"/>
      <c r="B136" s="11"/>
      <c r="C136" s="11"/>
      <c r="D136" s="11"/>
      <c r="E136" s="18">
        <f t="shared" si="9"/>
        <v>98</v>
      </c>
      <c r="F136" s="19">
        <f t="shared" si="6"/>
        <v>7365.3043426417989</v>
      </c>
      <c r="G136" s="19">
        <f t="shared" si="7"/>
        <v>3125</v>
      </c>
      <c r="H136" s="19">
        <f t="shared" si="8"/>
        <v>4240.3043426417989</v>
      </c>
      <c r="I136" s="20">
        <f t="shared" si="10"/>
        <v>443750</v>
      </c>
      <c r="J136" s="28"/>
      <c r="K136" s="11"/>
      <c r="L136" s="11"/>
      <c r="M136" s="11"/>
      <c r="N136" s="11"/>
      <c r="O136" s="11"/>
      <c r="P136" s="11"/>
      <c r="Q136" s="11"/>
      <c r="R136" s="11"/>
      <c r="S136" s="11"/>
      <c r="T136" s="11"/>
      <c r="U136" s="11"/>
      <c r="V136" s="11"/>
      <c r="W136" s="11"/>
      <c r="X136" s="11"/>
      <c r="Y136" s="11"/>
    </row>
    <row r="137" spans="1:25" x14ac:dyDescent="0.2">
      <c r="A137" s="11"/>
      <c r="B137" s="11"/>
      <c r="C137" s="11"/>
      <c r="D137" s="11"/>
      <c r="E137" s="18">
        <f t="shared" si="9"/>
        <v>99</v>
      </c>
      <c r="F137" s="19">
        <f t="shared" si="6"/>
        <v>7335.651864721227</v>
      </c>
      <c r="G137" s="19">
        <f t="shared" si="7"/>
        <v>3125</v>
      </c>
      <c r="H137" s="19">
        <f t="shared" si="8"/>
        <v>4210.651864721227</v>
      </c>
      <c r="I137" s="20">
        <f t="shared" si="10"/>
        <v>440625</v>
      </c>
      <c r="J137" s="28"/>
      <c r="K137" s="11"/>
      <c r="L137" s="11"/>
      <c r="M137" s="11"/>
      <c r="N137" s="11"/>
      <c r="O137" s="11"/>
      <c r="P137" s="11"/>
      <c r="Q137" s="11"/>
      <c r="R137" s="11"/>
      <c r="S137" s="11"/>
      <c r="T137" s="11"/>
      <c r="U137" s="11"/>
      <c r="V137" s="11"/>
      <c r="W137" s="11"/>
      <c r="X137" s="11"/>
      <c r="Y137" s="11"/>
    </row>
    <row r="138" spans="1:25" x14ac:dyDescent="0.2">
      <c r="A138" s="11"/>
      <c r="B138" s="11"/>
      <c r="C138" s="11"/>
      <c r="D138" s="11"/>
      <c r="E138" s="18">
        <f t="shared" si="9"/>
        <v>100</v>
      </c>
      <c r="F138" s="19">
        <f t="shared" si="6"/>
        <v>7305.999386800655</v>
      </c>
      <c r="G138" s="19">
        <f t="shared" si="7"/>
        <v>3125</v>
      </c>
      <c r="H138" s="19">
        <f t="shared" si="8"/>
        <v>4180.999386800655</v>
      </c>
      <c r="I138" s="20">
        <f t="shared" si="10"/>
        <v>437500</v>
      </c>
      <c r="J138" s="28"/>
      <c r="K138" s="11"/>
      <c r="L138" s="11"/>
      <c r="M138" s="11"/>
      <c r="N138" s="11"/>
      <c r="O138" s="11"/>
      <c r="P138" s="11"/>
      <c r="Q138" s="11"/>
      <c r="R138" s="11"/>
      <c r="S138" s="11"/>
      <c r="T138" s="11"/>
      <c r="U138" s="11"/>
      <c r="V138" s="11"/>
      <c r="W138" s="11"/>
      <c r="X138" s="11"/>
      <c r="Y138" s="11"/>
    </row>
    <row r="139" spans="1:25" x14ac:dyDescent="0.2">
      <c r="A139" s="11"/>
      <c r="B139" s="11"/>
      <c r="C139" s="11"/>
      <c r="D139" s="11"/>
      <c r="E139" s="18">
        <f t="shared" si="9"/>
        <v>101</v>
      </c>
      <c r="F139" s="19">
        <f t="shared" si="6"/>
        <v>7276.3469088800821</v>
      </c>
      <c r="G139" s="19">
        <f t="shared" si="7"/>
        <v>3125</v>
      </c>
      <c r="H139" s="19">
        <f t="shared" si="8"/>
        <v>4151.3469088800821</v>
      </c>
      <c r="I139" s="20">
        <f t="shared" si="10"/>
        <v>434375</v>
      </c>
      <c r="J139" s="28"/>
      <c r="K139" s="11"/>
      <c r="L139" s="11"/>
      <c r="M139" s="11"/>
      <c r="N139" s="11"/>
      <c r="O139" s="11"/>
      <c r="P139" s="11"/>
      <c r="Q139" s="11"/>
      <c r="R139" s="11"/>
      <c r="S139" s="11"/>
      <c r="T139" s="11"/>
      <c r="U139" s="11"/>
      <c r="V139" s="11"/>
      <c r="W139" s="11"/>
      <c r="X139" s="11"/>
      <c r="Y139" s="11"/>
    </row>
    <row r="140" spans="1:25" x14ac:dyDescent="0.2">
      <c r="A140" s="11"/>
      <c r="B140" s="11"/>
      <c r="C140" s="11"/>
      <c r="D140" s="11"/>
      <c r="E140" s="18">
        <f t="shared" si="9"/>
        <v>102</v>
      </c>
      <c r="F140" s="19">
        <f t="shared" si="6"/>
        <v>7246.6944309595101</v>
      </c>
      <c r="G140" s="19">
        <f t="shared" si="7"/>
        <v>3125</v>
      </c>
      <c r="H140" s="19">
        <f t="shared" si="8"/>
        <v>4121.6944309595101</v>
      </c>
      <c r="I140" s="20">
        <f t="shared" si="10"/>
        <v>431250</v>
      </c>
      <c r="J140" s="28"/>
      <c r="K140" s="11"/>
      <c r="L140" s="11"/>
      <c r="M140" s="11"/>
      <c r="N140" s="11"/>
      <c r="O140" s="11"/>
      <c r="P140" s="11"/>
      <c r="Q140" s="11"/>
      <c r="R140" s="11"/>
      <c r="S140" s="11"/>
      <c r="T140" s="11"/>
      <c r="U140" s="11"/>
      <c r="V140" s="11"/>
      <c r="W140" s="11"/>
      <c r="X140" s="11"/>
      <c r="Y140" s="11"/>
    </row>
    <row r="141" spans="1:25" x14ac:dyDescent="0.2">
      <c r="A141" s="11"/>
      <c r="B141" s="11"/>
      <c r="C141" s="11"/>
      <c r="D141" s="11"/>
      <c r="E141" s="18">
        <f t="shared" si="9"/>
        <v>103</v>
      </c>
      <c r="F141" s="19">
        <f t="shared" si="6"/>
        <v>7217.041953038939</v>
      </c>
      <c r="G141" s="19">
        <f t="shared" si="7"/>
        <v>3125</v>
      </c>
      <c r="H141" s="19">
        <f t="shared" si="8"/>
        <v>4092.0419530389386</v>
      </c>
      <c r="I141" s="20">
        <f t="shared" si="10"/>
        <v>428125</v>
      </c>
      <c r="J141" s="28"/>
      <c r="K141" s="11"/>
      <c r="L141" s="11"/>
      <c r="M141" s="11"/>
      <c r="N141" s="11"/>
      <c r="O141" s="11"/>
      <c r="P141" s="11"/>
      <c r="Q141" s="11"/>
      <c r="R141" s="11"/>
      <c r="S141" s="11"/>
      <c r="T141" s="11"/>
      <c r="U141" s="11"/>
      <c r="V141" s="11"/>
      <c r="W141" s="11"/>
      <c r="X141" s="11"/>
      <c r="Y141" s="11"/>
    </row>
    <row r="142" spans="1:25" x14ac:dyDescent="0.2">
      <c r="A142" s="11"/>
      <c r="B142" s="11"/>
      <c r="C142" s="11"/>
      <c r="D142" s="11"/>
      <c r="E142" s="18">
        <f t="shared" si="9"/>
        <v>104</v>
      </c>
      <c r="F142" s="19">
        <f t="shared" si="6"/>
        <v>7187.389475118367</v>
      </c>
      <c r="G142" s="19">
        <f t="shared" si="7"/>
        <v>3125</v>
      </c>
      <c r="H142" s="19">
        <f t="shared" si="8"/>
        <v>4062.3894751183666</v>
      </c>
      <c r="I142" s="20">
        <f t="shared" si="10"/>
        <v>425000</v>
      </c>
      <c r="J142" s="28"/>
      <c r="K142" s="11"/>
      <c r="L142" s="11"/>
      <c r="M142" s="11"/>
      <c r="N142" s="11"/>
      <c r="O142" s="11"/>
      <c r="P142" s="11"/>
      <c r="Q142" s="11"/>
      <c r="R142" s="11"/>
      <c r="S142" s="11"/>
      <c r="T142" s="11"/>
      <c r="U142" s="11"/>
      <c r="V142" s="11"/>
      <c r="W142" s="11"/>
      <c r="X142" s="11"/>
      <c r="Y142" s="11"/>
    </row>
    <row r="143" spans="1:25" x14ac:dyDescent="0.2">
      <c r="A143" s="11"/>
      <c r="B143" s="11"/>
      <c r="C143" s="11"/>
      <c r="D143" s="11"/>
      <c r="E143" s="18">
        <f t="shared" si="9"/>
        <v>105</v>
      </c>
      <c r="F143" s="19">
        <f t="shared" si="6"/>
        <v>7157.7369971977951</v>
      </c>
      <c r="G143" s="19">
        <f t="shared" si="7"/>
        <v>3125</v>
      </c>
      <c r="H143" s="19">
        <f t="shared" si="8"/>
        <v>4032.7369971977946</v>
      </c>
      <c r="I143" s="20">
        <f t="shared" si="10"/>
        <v>421875</v>
      </c>
      <c r="J143" s="28"/>
      <c r="K143" s="11"/>
      <c r="L143" s="11"/>
      <c r="M143" s="11"/>
      <c r="N143" s="11"/>
      <c r="O143" s="11"/>
      <c r="P143" s="11"/>
      <c r="Q143" s="11"/>
      <c r="R143" s="11"/>
      <c r="S143" s="11"/>
      <c r="T143" s="11"/>
      <c r="U143" s="11"/>
      <c r="V143" s="11"/>
      <c r="W143" s="11"/>
      <c r="X143" s="11"/>
      <c r="Y143" s="11"/>
    </row>
    <row r="144" spans="1:25" x14ac:dyDescent="0.2">
      <c r="A144" s="11"/>
      <c r="B144" s="11"/>
      <c r="C144" s="11"/>
      <c r="D144" s="11"/>
      <c r="E144" s="18">
        <f t="shared" si="9"/>
        <v>106</v>
      </c>
      <c r="F144" s="19">
        <f t="shared" si="6"/>
        <v>7128.0845192772231</v>
      </c>
      <c r="G144" s="19">
        <f t="shared" si="7"/>
        <v>3125</v>
      </c>
      <c r="H144" s="19">
        <f t="shared" si="8"/>
        <v>4003.0845192772226</v>
      </c>
      <c r="I144" s="20">
        <f t="shared" si="10"/>
        <v>418750</v>
      </c>
      <c r="J144" s="28"/>
      <c r="K144" s="11"/>
      <c r="L144" s="11"/>
      <c r="M144" s="11"/>
      <c r="N144" s="11"/>
      <c r="O144" s="11"/>
      <c r="P144" s="11"/>
      <c r="Q144" s="11"/>
      <c r="R144" s="11"/>
      <c r="S144" s="11"/>
      <c r="T144" s="11"/>
      <c r="U144" s="11"/>
      <c r="V144" s="11"/>
      <c r="W144" s="11"/>
      <c r="X144" s="11"/>
      <c r="Y144" s="11"/>
    </row>
    <row r="145" spans="1:25" x14ac:dyDescent="0.2">
      <c r="A145" s="11"/>
      <c r="B145" s="11"/>
      <c r="C145" s="11"/>
      <c r="D145" s="11"/>
      <c r="E145" s="18">
        <f t="shared" si="9"/>
        <v>107</v>
      </c>
      <c r="F145" s="19">
        <f t="shared" si="6"/>
        <v>7098.4320413566502</v>
      </c>
      <c r="G145" s="19">
        <f t="shared" si="7"/>
        <v>3125</v>
      </c>
      <c r="H145" s="19">
        <f t="shared" si="8"/>
        <v>3973.4320413566502</v>
      </c>
      <c r="I145" s="20">
        <f t="shared" si="10"/>
        <v>415625</v>
      </c>
      <c r="J145" s="28"/>
      <c r="K145" s="11"/>
      <c r="L145" s="11"/>
      <c r="M145" s="11"/>
      <c r="N145" s="11"/>
      <c r="O145" s="11"/>
      <c r="P145" s="11"/>
      <c r="Q145" s="11"/>
      <c r="R145" s="11"/>
      <c r="S145" s="11"/>
      <c r="T145" s="11"/>
      <c r="U145" s="11"/>
      <c r="V145" s="11"/>
      <c r="W145" s="11"/>
      <c r="X145" s="11"/>
      <c r="Y145" s="11"/>
    </row>
    <row r="146" spans="1:25" x14ac:dyDescent="0.2">
      <c r="A146" s="11"/>
      <c r="B146" s="11"/>
      <c r="C146" s="11"/>
      <c r="D146" s="11"/>
      <c r="E146" s="18">
        <f t="shared" si="9"/>
        <v>108</v>
      </c>
      <c r="F146" s="19">
        <f t="shared" si="6"/>
        <v>7068.7795634360782</v>
      </c>
      <c r="G146" s="19">
        <f t="shared" si="7"/>
        <v>3125</v>
      </c>
      <c r="H146" s="19">
        <f t="shared" si="8"/>
        <v>3943.7795634360782</v>
      </c>
      <c r="I146" s="20">
        <f t="shared" si="10"/>
        <v>412500</v>
      </c>
      <c r="J146" s="28"/>
      <c r="K146" s="11"/>
      <c r="L146" s="11"/>
      <c r="M146" s="11"/>
      <c r="N146" s="11"/>
      <c r="O146" s="11"/>
      <c r="P146" s="11"/>
      <c r="Q146" s="11"/>
      <c r="R146" s="11"/>
      <c r="S146" s="11"/>
      <c r="T146" s="11"/>
      <c r="U146" s="11"/>
      <c r="V146" s="11"/>
      <c r="W146" s="11"/>
      <c r="X146" s="11"/>
      <c r="Y146" s="11"/>
    </row>
    <row r="147" spans="1:25" x14ac:dyDescent="0.2">
      <c r="A147" s="11"/>
      <c r="B147" s="11"/>
      <c r="C147" s="11"/>
      <c r="D147" s="11"/>
      <c r="E147" s="18">
        <f t="shared" si="9"/>
        <v>109</v>
      </c>
      <c r="F147" s="19">
        <f t="shared" si="6"/>
        <v>7039.1270855155062</v>
      </c>
      <c r="G147" s="19">
        <f t="shared" si="7"/>
        <v>3125</v>
      </c>
      <c r="H147" s="19">
        <f t="shared" si="8"/>
        <v>3914.1270855155062</v>
      </c>
      <c r="I147" s="20">
        <f t="shared" si="10"/>
        <v>409375</v>
      </c>
      <c r="J147" s="28"/>
      <c r="K147" s="11"/>
      <c r="L147" s="11"/>
      <c r="M147" s="11"/>
      <c r="N147" s="11"/>
      <c r="O147" s="11"/>
      <c r="P147" s="11"/>
      <c r="Q147" s="11"/>
      <c r="R147" s="11"/>
      <c r="S147" s="11"/>
      <c r="T147" s="11"/>
      <c r="U147" s="11"/>
      <c r="V147" s="11"/>
      <c r="W147" s="11"/>
      <c r="X147" s="11"/>
      <c r="Y147" s="11"/>
    </row>
    <row r="148" spans="1:25" x14ac:dyDescent="0.2">
      <c r="A148" s="11"/>
      <c r="B148" s="11"/>
      <c r="C148" s="11"/>
      <c r="D148" s="11"/>
      <c r="E148" s="18">
        <f t="shared" si="9"/>
        <v>110</v>
      </c>
      <c r="F148" s="19">
        <f t="shared" si="6"/>
        <v>7009.4746075949342</v>
      </c>
      <c r="G148" s="19">
        <f t="shared" si="7"/>
        <v>3125</v>
      </c>
      <c r="H148" s="19">
        <f t="shared" si="8"/>
        <v>3884.4746075949342</v>
      </c>
      <c r="I148" s="20">
        <f t="shared" si="10"/>
        <v>406250</v>
      </c>
      <c r="J148" s="28"/>
      <c r="K148" s="11"/>
      <c r="L148" s="11"/>
      <c r="M148" s="11"/>
      <c r="N148" s="11"/>
      <c r="O148" s="11"/>
      <c r="P148" s="11"/>
      <c r="Q148" s="11"/>
      <c r="R148" s="11"/>
      <c r="S148" s="11"/>
      <c r="T148" s="11"/>
      <c r="U148" s="11"/>
      <c r="V148" s="11"/>
      <c r="W148" s="11"/>
      <c r="X148" s="11"/>
      <c r="Y148" s="11"/>
    </row>
    <row r="149" spans="1:25" x14ac:dyDescent="0.2">
      <c r="A149" s="11"/>
      <c r="B149" s="11"/>
      <c r="C149" s="11"/>
      <c r="D149" s="11"/>
      <c r="E149" s="18">
        <f t="shared" si="9"/>
        <v>111</v>
      </c>
      <c r="F149" s="19">
        <f t="shared" si="6"/>
        <v>6979.8221296743623</v>
      </c>
      <c r="G149" s="19">
        <f t="shared" si="7"/>
        <v>3125</v>
      </c>
      <c r="H149" s="19">
        <f t="shared" si="8"/>
        <v>3854.8221296743623</v>
      </c>
      <c r="I149" s="20">
        <f t="shared" si="10"/>
        <v>403125</v>
      </c>
      <c r="J149" s="28"/>
      <c r="K149" s="11"/>
      <c r="L149" s="11"/>
      <c r="M149" s="11"/>
      <c r="N149" s="11"/>
      <c r="O149" s="11"/>
      <c r="P149" s="11"/>
      <c r="Q149" s="11"/>
      <c r="R149" s="11"/>
      <c r="S149" s="11"/>
      <c r="T149" s="11"/>
      <c r="U149" s="11"/>
      <c r="V149" s="11"/>
      <c r="W149" s="11"/>
      <c r="X149" s="11"/>
      <c r="Y149" s="11"/>
    </row>
    <row r="150" spans="1:25" x14ac:dyDescent="0.2">
      <c r="A150" s="11"/>
      <c r="B150" s="11"/>
      <c r="C150" s="11"/>
      <c r="D150" s="11"/>
      <c r="E150" s="18">
        <f t="shared" si="9"/>
        <v>112</v>
      </c>
      <c r="F150" s="19">
        <f t="shared" si="6"/>
        <v>6950.1696517537903</v>
      </c>
      <c r="G150" s="19">
        <f t="shared" si="7"/>
        <v>3125</v>
      </c>
      <c r="H150" s="19">
        <f t="shared" si="8"/>
        <v>3825.1696517537903</v>
      </c>
      <c r="I150" s="20">
        <f t="shared" si="10"/>
        <v>400000</v>
      </c>
      <c r="J150" s="28"/>
      <c r="K150" s="11"/>
      <c r="L150" s="11"/>
      <c r="M150" s="11"/>
      <c r="N150" s="11"/>
      <c r="O150" s="11"/>
      <c r="P150" s="11"/>
      <c r="Q150" s="11"/>
      <c r="R150" s="11"/>
      <c r="S150" s="11"/>
      <c r="T150" s="11"/>
      <c r="U150" s="11"/>
      <c r="V150" s="11"/>
      <c r="W150" s="11"/>
      <c r="X150" s="11"/>
      <c r="Y150" s="11"/>
    </row>
    <row r="151" spans="1:25" x14ac:dyDescent="0.2">
      <c r="A151" s="11"/>
      <c r="B151" s="11"/>
      <c r="C151" s="11"/>
      <c r="D151" s="11"/>
      <c r="E151" s="18">
        <f t="shared" si="9"/>
        <v>113</v>
      </c>
      <c r="F151" s="19">
        <f t="shared" si="6"/>
        <v>6920.5171738332183</v>
      </c>
      <c r="G151" s="19">
        <f t="shared" si="7"/>
        <v>3125</v>
      </c>
      <c r="H151" s="19">
        <f t="shared" si="8"/>
        <v>3795.5171738332183</v>
      </c>
      <c r="I151" s="20">
        <f t="shared" si="10"/>
        <v>396875</v>
      </c>
      <c r="J151" s="28"/>
      <c r="K151" s="11"/>
      <c r="L151" s="11"/>
      <c r="M151" s="11"/>
      <c r="N151" s="11"/>
      <c r="O151" s="11"/>
      <c r="P151" s="11"/>
      <c r="Q151" s="11"/>
      <c r="R151" s="11"/>
      <c r="S151" s="11"/>
      <c r="T151" s="11"/>
      <c r="U151" s="11"/>
      <c r="V151" s="11"/>
      <c r="W151" s="11"/>
      <c r="X151" s="11"/>
      <c r="Y151" s="11"/>
    </row>
    <row r="152" spans="1:25" x14ac:dyDescent="0.2">
      <c r="A152" s="11"/>
      <c r="B152" s="11"/>
      <c r="C152" s="11"/>
      <c r="D152" s="11"/>
      <c r="E152" s="18">
        <f t="shared" si="9"/>
        <v>114</v>
      </c>
      <c r="F152" s="19">
        <f t="shared" si="6"/>
        <v>6890.8646959126463</v>
      </c>
      <c r="G152" s="19">
        <f t="shared" si="7"/>
        <v>3125</v>
      </c>
      <c r="H152" s="19">
        <f t="shared" si="8"/>
        <v>3765.8646959126463</v>
      </c>
      <c r="I152" s="20">
        <f t="shared" si="10"/>
        <v>393750</v>
      </c>
      <c r="J152" s="28"/>
      <c r="K152" s="11"/>
      <c r="L152" s="11"/>
      <c r="M152" s="11"/>
      <c r="N152" s="11"/>
      <c r="O152" s="11"/>
      <c r="P152" s="11"/>
      <c r="Q152" s="11"/>
      <c r="R152" s="11"/>
      <c r="S152" s="11"/>
      <c r="T152" s="11"/>
      <c r="U152" s="11"/>
      <c r="V152" s="11"/>
      <c r="W152" s="11"/>
      <c r="X152" s="11"/>
      <c r="Y152" s="11"/>
    </row>
    <row r="153" spans="1:25" x14ac:dyDescent="0.2">
      <c r="A153" s="11"/>
      <c r="B153" s="11"/>
      <c r="C153" s="11"/>
      <c r="D153" s="11"/>
      <c r="E153" s="18">
        <f t="shared" si="9"/>
        <v>115</v>
      </c>
      <c r="F153" s="19">
        <f t="shared" si="6"/>
        <v>6861.2122179920743</v>
      </c>
      <c r="G153" s="19">
        <f t="shared" si="7"/>
        <v>3125</v>
      </c>
      <c r="H153" s="19">
        <f t="shared" si="8"/>
        <v>3736.2122179920743</v>
      </c>
      <c r="I153" s="20">
        <f t="shared" si="10"/>
        <v>390625</v>
      </c>
      <c r="J153" s="28"/>
      <c r="K153" s="11"/>
      <c r="L153" s="11"/>
      <c r="M153" s="11"/>
      <c r="N153" s="11"/>
      <c r="O153" s="11"/>
      <c r="P153" s="11"/>
      <c r="Q153" s="11"/>
      <c r="R153" s="11"/>
      <c r="S153" s="11"/>
      <c r="T153" s="11"/>
      <c r="U153" s="11"/>
      <c r="V153" s="11"/>
      <c r="W153" s="11"/>
      <c r="X153" s="11"/>
      <c r="Y153" s="11"/>
    </row>
    <row r="154" spans="1:25" x14ac:dyDescent="0.2">
      <c r="A154" s="11"/>
      <c r="B154" s="11"/>
      <c r="C154" s="11"/>
      <c r="D154" s="11"/>
      <c r="E154" s="18">
        <f t="shared" si="9"/>
        <v>116</v>
      </c>
      <c r="F154" s="19">
        <f t="shared" si="6"/>
        <v>6831.5597400715023</v>
      </c>
      <c r="G154" s="19">
        <f t="shared" si="7"/>
        <v>3125</v>
      </c>
      <c r="H154" s="19">
        <f t="shared" si="8"/>
        <v>3706.5597400715023</v>
      </c>
      <c r="I154" s="20">
        <f t="shared" si="10"/>
        <v>387500</v>
      </c>
      <c r="J154" s="28"/>
      <c r="K154" s="11"/>
      <c r="L154" s="11"/>
      <c r="M154" s="11"/>
      <c r="N154" s="11"/>
      <c r="O154" s="11"/>
      <c r="P154" s="11"/>
      <c r="Q154" s="11"/>
      <c r="R154" s="11"/>
      <c r="S154" s="11"/>
      <c r="T154" s="11"/>
      <c r="U154" s="11"/>
      <c r="V154" s="11"/>
      <c r="W154" s="11"/>
      <c r="X154" s="11"/>
      <c r="Y154" s="11"/>
    </row>
    <row r="155" spans="1:25" x14ac:dyDescent="0.2">
      <c r="A155" s="11"/>
      <c r="B155" s="11"/>
      <c r="C155" s="11"/>
      <c r="D155" s="11"/>
      <c r="E155" s="18">
        <f t="shared" si="9"/>
        <v>117</v>
      </c>
      <c r="F155" s="19">
        <f t="shared" si="6"/>
        <v>6801.9072621509304</v>
      </c>
      <c r="G155" s="19">
        <f t="shared" si="7"/>
        <v>3125</v>
      </c>
      <c r="H155" s="19">
        <f t="shared" si="8"/>
        <v>3676.9072621509304</v>
      </c>
      <c r="I155" s="20">
        <f t="shared" si="10"/>
        <v>384375</v>
      </c>
      <c r="J155" s="28"/>
      <c r="K155" s="11"/>
      <c r="L155" s="11"/>
      <c r="M155" s="11"/>
      <c r="N155" s="11"/>
      <c r="O155" s="11"/>
      <c r="P155" s="11"/>
      <c r="Q155" s="11"/>
      <c r="R155" s="11"/>
      <c r="S155" s="11"/>
      <c r="T155" s="11"/>
      <c r="U155" s="11"/>
      <c r="V155" s="11"/>
      <c r="W155" s="11"/>
      <c r="X155" s="11"/>
      <c r="Y155" s="11"/>
    </row>
    <row r="156" spans="1:25" x14ac:dyDescent="0.2">
      <c r="A156" s="11"/>
      <c r="B156" s="11"/>
      <c r="C156" s="11"/>
      <c r="D156" s="11"/>
      <c r="E156" s="18">
        <f t="shared" si="9"/>
        <v>118</v>
      </c>
      <c r="F156" s="19">
        <f t="shared" si="6"/>
        <v>6772.2547842303584</v>
      </c>
      <c r="G156" s="19">
        <f t="shared" si="7"/>
        <v>3125</v>
      </c>
      <c r="H156" s="19">
        <f t="shared" si="8"/>
        <v>3647.2547842303584</v>
      </c>
      <c r="I156" s="20">
        <f t="shared" si="10"/>
        <v>381250</v>
      </c>
      <c r="J156" s="28"/>
      <c r="K156" s="11"/>
      <c r="L156" s="11"/>
      <c r="M156" s="11"/>
      <c r="N156" s="11"/>
      <c r="O156" s="11"/>
      <c r="P156" s="11"/>
      <c r="Q156" s="11"/>
      <c r="R156" s="11"/>
      <c r="S156" s="11"/>
      <c r="T156" s="11"/>
      <c r="U156" s="11"/>
      <c r="V156" s="11"/>
      <c r="W156" s="11"/>
      <c r="X156" s="11"/>
      <c r="Y156" s="11"/>
    </row>
    <row r="157" spans="1:25" x14ac:dyDescent="0.2">
      <c r="A157" s="11"/>
      <c r="B157" s="11"/>
      <c r="C157" s="11"/>
      <c r="D157" s="11"/>
      <c r="E157" s="18">
        <f t="shared" si="9"/>
        <v>119</v>
      </c>
      <c r="F157" s="19">
        <f t="shared" si="6"/>
        <v>6742.6023063097864</v>
      </c>
      <c r="G157" s="19">
        <f t="shared" si="7"/>
        <v>3125</v>
      </c>
      <c r="H157" s="19">
        <f t="shared" si="8"/>
        <v>3617.6023063097864</v>
      </c>
      <c r="I157" s="20">
        <f t="shared" si="10"/>
        <v>378125</v>
      </c>
      <c r="J157" s="28"/>
      <c r="K157" s="11"/>
      <c r="L157" s="11"/>
      <c r="M157" s="11"/>
      <c r="N157" s="11"/>
      <c r="O157" s="11"/>
      <c r="P157" s="11"/>
      <c r="Q157" s="11"/>
      <c r="R157" s="11"/>
      <c r="S157" s="11"/>
      <c r="T157" s="11"/>
      <c r="U157" s="11"/>
      <c r="V157" s="11"/>
      <c r="W157" s="11"/>
      <c r="X157" s="11"/>
      <c r="Y157" s="11"/>
    </row>
    <row r="158" spans="1:25" x14ac:dyDescent="0.2">
      <c r="A158" s="11"/>
      <c r="B158" s="11"/>
      <c r="C158" s="11"/>
      <c r="D158" s="11"/>
      <c r="E158" s="18">
        <f t="shared" si="9"/>
        <v>120</v>
      </c>
      <c r="F158" s="19">
        <f t="shared" si="6"/>
        <v>6712.9498283892135</v>
      </c>
      <c r="G158" s="19">
        <f t="shared" si="7"/>
        <v>3125</v>
      </c>
      <c r="H158" s="19">
        <f t="shared" si="8"/>
        <v>3587.949828389214</v>
      </c>
      <c r="I158" s="20">
        <f t="shared" si="10"/>
        <v>375000</v>
      </c>
      <c r="J158" s="28"/>
      <c r="K158" s="11"/>
      <c r="L158" s="11"/>
      <c r="M158" s="11"/>
      <c r="N158" s="11"/>
      <c r="O158" s="11"/>
      <c r="P158" s="11"/>
      <c r="Q158" s="11"/>
      <c r="R158" s="11"/>
      <c r="S158" s="11"/>
      <c r="T158" s="11"/>
      <c r="U158" s="11"/>
      <c r="V158" s="11"/>
      <c r="W158" s="11"/>
      <c r="X158" s="11"/>
      <c r="Y158" s="11"/>
    </row>
    <row r="159" spans="1:25" x14ac:dyDescent="0.2">
      <c r="A159" s="11"/>
      <c r="B159" s="11"/>
      <c r="C159" s="11"/>
      <c r="D159" s="11"/>
      <c r="E159" s="18">
        <f t="shared" si="9"/>
        <v>121</v>
      </c>
      <c r="F159" s="19">
        <f t="shared" si="6"/>
        <v>6683.2973504686415</v>
      </c>
      <c r="G159" s="19">
        <f t="shared" si="7"/>
        <v>3125</v>
      </c>
      <c r="H159" s="19">
        <f t="shared" si="8"/>
        <v>3558.297350468642</v>
      </c>
      <c r="I159" s="20">
        <f t="shared" si="10"/>
        <v>371875</v>
      </c>
      <c r="J159" s="28"/>
      <c r="K159" s="11"/>
      <c r="L159" s="11"/>
      <c r="M159" s="11"/>
      <c r="N159" s="11"/>
      <c r="O159" s="11"/>
      <c r="P159" s="11"/>
      <c r="Q159" s="11"/>
      <c r="R159" s="11"/>
      <c r="S159" s="11"/>
      <c r="T159" s="11"/>
      <c r="U159" s="11"/>
      <c r="V159" s="11"/>
      <c r="W159" s="11"/>
      <c r="X159" s="11"/>
      <c r="Y159" s="11"/>
    </row>
    <row r="160" spans="1:25" x14ac:dyDescent="0.2">
      <c r="A160" s="11"/>
      <c r="B160" s="11"/>
      <c r="C160" s="11"/>
      <c r="D160" s="11"/>
      <c r="E160" s="18">
        <f t="shared" si="9"/>
        <v>122</v>
      </c>
      <c r="F160" s="19">
        <f t="shared" si="6"/>
        <v>6653.6448725480695</v>
      </c>
      <c r="G160" s="19">
        <f t="shared" si="7"/>
        <v>3125</v>
      </c>
      <c r="H160" s="19">
        <f t="shared" si="8"/>
        <v>3528.64487254807</v>
      </c>
      <c r="I160" s="20">
        <f t="shared" si="10"/>
        <v>368750</v>
      </c>
      <c r="J160" s="28"/>
      <c r="K160" s="11"/>
      <c r="L160" s="11"/>
      <c r="M160" s="11"/>
      <c r="N160" s="11"/>
      <c r="O160" s="11"/>
      <c r="P160" s="11"/>
      <c r="Q160" s="11"/>
      <c r="R160" s="11"/>
      <c r="S160" s="11"/>
      <c r="T160" s="11"/>
      <c r="U160" s="11"/>
      <c r="V160" s="11"/>
      <c r="W160" s="11"/>
      <c r="X160" s="11"/>
      <c r="Y160" s="11"/>
    </row>
    <row r="161" spans="1:25" x14ac:dyDescent="0.2">
      <c r="A161" s="11"/>
      <c r="B161" s="11"/>
      <c r="C161" s="11"/>
      <c r="D161" s="11"/>
      <c r="E161" s="18">
        <f t="shared" si="9"/>
        <v>123</v>
      </c>
      <c r="F161" s="19">
        <f t="shared" si="6"/>
        <v>6623.9923946274976</v>
      </c>
      <c r="G161" s="19">
        <f t="shared" si="7"/>
        <v>3125</v>
      </c>
      <c r="H161" s="19">
        <f t="shared" si="8"/>
        <v>3498.992394627498</v>
      </c>
      <c r="I161" s="20">
        <f t="shared" si="10"/>
        <v>365625</v>
      </c>
      <c r="J161" s="28"/>
      <c r="K161" s="11"/>
      <c r="L161" s="11"/>
      <c r="M161" s="11"/>
      <c r="N161" s="11"/>
      <c r="O161" s="11"/>
      <c r="P161" s="11"/>
      <c r="Q161" s="11"/>
      <c r="R161" s="11"/>
      <c r="S161" s="11"/>
      <c r="T161" s="11"/>
      <c r="U161" s="11"/>
      <c r="V161" s="11"/>
      <c r="W161" s="11"/>
      <c r="X161" s="11"/>
      <c r="Y161" s="11"/>
    </row>
    <row r="162" spans="1:25" x14ac:dyDescent="0.2">
      <c r="A162" s="11"/>
      <c r="B162" s="11"/>
      <c r="C162" s="11"/>
      <c r="D162" s="11"/>
      <c r="E162" s="18">
        <f t="shared" si="9"/>
        <v>124</v>
      </c>
      <c r="F162" s="19">
        <f t="shared" si="6"/>
        <v>6594.3399167069256</v>
      </c>
      <c r="G162" s="19">
        <f t="shared" si="7"/>
        <v>3125</v>
      </c>
      <c r="H162" s="19">
        <f t="shared" si="8"/>
        <v>3469.339916706926</v>
      </c>
      <c r="I162" s="20">
        <f t="shared" si="10"/>
        <v>362500</v>
      </c>
      <c r="J162" s="28"/>
      <c r="K162" s="11"/>
      <c r="L162" s="11"/>
      <c r="M162" s="11"/>
      <c r="N162" s="11"/>
      <c r="O162" s="11"/>
      <c r="P162" s="11"/>
      <c r="Q162" s="11"/>
      <c r="R162" s="11"/>
      <c r="S162" s="11"/>
      <c r="T162" s="11"/>
      <c r="U162" s="11"/>
      <c r="V162" s="11"/>
      <c r="W162" s="11"/>
      <c r="X162" s="11"/>
      <c r="Y162" s="11"/>
    </row>
    <row r="163" spans="1:25" x14ac:dyDescent="0.2">
      <c r="A163" s="11"/>
      <c r="B163" s="11"/>
      <c r="C163" s="11"/>
      <c r="D163" s="11"/>
      <c r="E163" s="18">
        <f t="shared" si="9"/>
        <v>125</v>
      </c>
      <c r="F163" s="19">
        <f t="shared" si="6"/>
        <v>6564.6874387863536</v>
      </c>
      <c r="G163" s="19">
        <f t="shared" si="7"/>
        <v>3125</v>
      </c>
      <c r="H163" s="19">
        <f t="shared" si="8"/>
        <v>3439.6874387863541</v>
      </c>
      <c r="I163" s="20">
        <f t="shared" si="10"/>
        <v>359375</v>
      </c>
      <c r="J163" s="28"/>
      <c r="K163" s="11"/>
      <c r="L163" s="11"/>
      <c r="M163" s="11"/>
      <c r="N163" s="11"/>
      <c r="O163" s="11"/>
      <c r="P163" s="11"/>
      <c r="Q163" s="11"/>
      <c r="R163" s="11"/>
      <c r="S163" s="11"/>
      <c r="T163" s="11"/>
      <c r="U163" s="11"/>
      <c r="V163" s="11"/>
      <c r="W163" s="11"/>
      <c r="X163" s="11"/>
      <c r="Y163" s="11"/>
    </row>
    <row r="164" spans="1:25" x14ac:dyDescent="0.2">
      <c r="A164" s="11"/>
      <c r="B164" s="11"/>
      <c r="C164" s="11"/>
      <c r="D164" s="11"/>
      <c r="E164" s="18">
        <f t="shared" si="9"/>
        <v>126</v>
      </c>
      <c r="F164" s="19">
        <f t="shared" si="6"/>
        <v>6535.0349608657816</v>
      </c>
      <c r="G164" s="19">
        <f t="shared" si="7"/>
        <v>3125</v>
      </c>
      <c r="H164" s="19">
        <f t="shared" si="8"/>
        <v>3410.0349608657821</v>
      </c>
      <c r="I164" s="20">
        <f t="shared" si="10"/>
        <v>356250</v>
      </c>
      <c r="J164" s="28"/>
      <c r="K164" s="11"/>
      <c r="L164" s="11"/>
      <c r="M164" s="11"/>
      <c r="N164" s="11"/>
      <c r="O164" s="11"/>
      <c r="P164" s="11"/>
      <c r="Q164" s="11"/>
      <c r="R164" s="11"/>
      <c r="S164" s="11"/>
      <c r="T164" s="11"/>
      <c r="U164" s="11"/>
      <c r="V164" s="11"/>
      <c r="W164" s="11"/>
      <c r="X164" s="11"/>
      <c r="Y164" s="11"/>
    </row>
    <row r="165" spans="1:25" x14ac:dyDescent="0.2">
      <c r="A165" s="11"/>
      <c r="B165" s="11"/>
      <c r="C165" s="11"/>
      <c r="D165" s="11"/>
      <c r="E165" s="18">
        <f t="shared" si="9"/>
        <v>127</v>
      </c>
      <c r="F165" s="19">
        <f t="shared" si="6"/>
        <v>6505.3824829452096</v>
      </c>
      <c r="G165" s="19">
        <f t="shared" si="7"/>
        <v>3125</v>
      </c>
      <c r="H165" s="19">
        <f t="shared" si="8"/>
        <v>3380.3824829452101</v>
      </c>
      <c r="I165" s="20">
        <f t="shared" si="10"/>
        <v>353125</v>
      </c>
      <c r="J165" s="28"/>
      <c r="K165" s="11"/>
      <c r="L165" s="11"/>
      <c r="M165" s="11"/>
      <c r="N165" s="11"/>
      <c r="O165" s="11"/>
      <c r="P165" s="11"/>
      <c r="Q165" s="11"/>
      <c r="R165" s="11"/>
      <c r="S165" s="11"/>
      <c r="T165" s="11"/>
      <c r="U165" s="11"/>
      <c r="V165" s="11"/>
      <c r="W165" s="11"/>
      <c r="X165" s="11"/>
      <c r="Y165" s="11"/>
    </row>
    <row r="166" spans="1:25" x14ac:dyDescent="0.2">
      <c r="A166" s="11"/>
      <c r="B166" s="11"/>
      <c r="C166" s="11"/>
      <c r="D166" s="11"/>
      <c r="E166" s="18">
        <f t="shared" si="9"/>
        <v>128</v>
      </c>
      <c r="F166" s="19">
        <f t="shared" si="6"/>
        <v>6475.7300050246376</v>
      </c>
      <c r="G166" s="19">
        <f t="shared" si="7"/>
        <v>3125</v>
      </c>
      <c r="H166" s="19">
        <f t="shared" si="8"/>
        <v>3350.7300050246381</v>
      </c>
      <c r="I166" s="20">
        <f t="shared" si="10"/>
        <v>350000</v>
      </c>
      <c r="J166" s="28"/>
      <c r="K166" s="11"/>
      <c r="L166" s="11"/>
      <c r="M166" s="11"/>
      <c r="N166" s="11"/>
      <c r="O166" s="11"/>
      <c r="P166" s="11"/>
      <c r="Q166" s="11"/>
      <c r="R166" s="11"/>
      <c r="S166" s="11"/>
      <c r="T166" s="11"/>
      <c r="U166" s="11"/>
      <c r="V166" s="11"/>
      <c r="W166" s="11"/>
      <c r="X166" s="11"/>
      <c r="Y166" s="11"/>
    </row>
    <row r="167" spans="1:25" x14ac:dyDescent="0.2">
      <c r="A167" s="11"/>
      <c r="B167" s="11"/>
      <c r="C167" s="11"/>
      <c r="D167" s="11"/>
      <c r="E167" s="18">
        <f t="shared" si="9"/>
        <v>129</v>
      </c>
      <c r="F167" s="19">
        <f t="shared" ref="F167:F230" si="11">IF(E167="","",IF($E$15="SAC",G167+H167,PMT($E$29,$E$25,-$E$23,,0)))</f>
        <v>6446.0775271040657</v>
      </c>
      <c r="G167" s="19">
        <f t="shared" ref="G167:G230" si="12">IF(E167="","",IF($E$15="SAC",$E$23/$E$25,F167-H167))</f>
        <v>3125</v>
      </c>
      <c r="H167" s="19">
        <f t="shared" ref="H167:H230" si="13">IF(E167="","",IF($E$15="SAC",I166*$E$29,I166*$E$29))</f>
        <v>3321.0775271040661</v>
      </c>
      <c r="I167" s="20">
        <f t="shared" si="10"/>
        <v>346875</v>
      </c>
      <c r="J167" s="28"/>
      <c r="K167" s="11"/>
      <c r="L167" s="11"/>
      <c r="M167" s="11"/>
      <c r="N167" s="11"/>
      <c r="O167" s="11"/>
      <c r="P167" s="11"/>
      <c r="Q167" s="11"/>
      <c r="R167" s="11"/>
      <c r="S167" s="11"/>
      <c r="T167" s="11"/>
      <c r="U167" s="11"/>
      <c r="V167" s="11"/>
      <c r="W167" s="11"/>
      <c r="X167" s="11"/>
      <c r="Y167" s="11"/>
    </row>
    <row r="168" spans="1:25" x14ac:dyDescent="0.2">
      <c r="A168" s="11"/>
      <c r="B168" s="11"/>
      <c r="C168" s="11"/>
      <c r="D168" s="11"/>
      <c r="E168" s="18">
        <f t="shared" ref="E168:E231" si="14">IFERROR(IF(E167+1&gt;$E$25,"",E167+1),"")</f>
        <v>130</v>
      </c>
      <c r="F168" s="19">
        <f t="shared" si="11"/>
        <v>6416.4250491834937</v>
      </c>
      <c r="G168" s="19">
        <f t="shared" si="12"/>
        <v>3125</v>
      </c>
      <c r="H168" s="19">
        <f t="shared" si="13"/>
        <v>3291.4250491834941</v>
      </c>
      <c r="I168" s="20">
        <f t="shared" si="10"/>
        <v>343750</v>
      </c>
      <c r="J168" s="28"/>
      <c r="K168" s="11"/>
      <c r="L168" s="11"/>
      <c r="M168" s="11"/>
      <c r="N168" s="11"/>
      <c r="O168" s="11"/>
      <c r="P168" s="11"/>
      <c r="Q168" s="11"/>
      <c r="R168" s="11"/>
      <c r="S168" s="11"/>
      <c r="T168" s="11"/>
      <c r="U168" s="11"/>
      <c r="V168" s="11"/>
      <c r="W168" s="11"/>
      <c r="X168" s="11"/>
      <c r="Y168" s="11"/>
    </row>
    <row r="169" spans="1:25" x14ac:dyDescent="0.2">
      <c r="A169" s="11"/>
      <c r="B169" s="11"/>
      <c r="C169" s="11"/>
      <c r="D169" s="11"/>
      <c r="E169" s="18">
        <f t="shared" si="14"/>
        <v>131</v>
      </c>
      <c r="F169" s="19">
        <f t="shared" si="11"/>
        <v>6386.7725712629217</v>
      </c>
      <c r="G169" s="19">
        <f t="shared" si="12"/>
        <v>3125</v>
      </c>
      <c r="H169" s="19">
        <f t="shared" si="13"/>
        <v>3261.7725712629222</v>
      </c>
      <c r="I169" s="20">
        <f t="shared" si="10"/>
        <v>340625</v>
      </c>
      <c r="J169" s="28"/>
      <c r="K169" s="11"/>
      <c r="L169" s="11"/>
      <c r="M169" s="11"/>
      <c r="N169" s="11"/>
      <c r="O169" s="11"/>
      <c r="P169" s="11"/>
      <c r="Q169" s="11"/>
      <c r="R169" s="11"/>
      <c r="S169" s="11"/>
      <c r="T169" s="11"/>
      <c r="U169" s="11"/>
      <c r="V169" s="11"/>
      <c r="W169" s="11"/>
      <c r="X169" s="11"/>
      <c r="Y169" s="11"/>
    </row>
    <row r="170" spans="1:25" x14ac:dyDescent="0.2">
      <c r="A170" s="11"/>
      <c r="B170" s="11"/>
      <c r="C170" s="11"/>
      <c r="D170" s="11"/>
      <c r="E170" s="18">
        <f t="shared" si="14"/>
        <v>132</v>
      </c>
      <c r="F170" s="19">
        <f t="shared" si="11"/>
        <v>6357.1200933423497</v>
      </c>
      <c r="G170" s="19">
        <f t="shared" si="12"/>
        <v>3125</v>
      </c>
      <c r="H170" s="19">
        <f t="shared" si="13"/>
        <v>3232.1200933423502</v>
      </c>
      <c r="I170" s="20">
        <f t="shared" si="10"/>
        <v>337500</v>
      </c>
      <c r="J170" s="28"/>
      <c r="K170" s="11"/>
      <c r="L170" s="11"/>
      <c r="M170" s="11"/>
      <c r="N170" s="11"/>
      <c r="O170" s="11"/>
      <c r="P170" s="11"/>
      <c r="Q170" s="11"/>
      <c r="R170" s="11"/>
      <c r="S170" s="11"/>
      <c r="T170" s="11"/>
      <c r="U170" s="11"/>
      <c r="V170" s="11"/>
      <c r="W170" s="11"/>
      <c r="X170" s="11"/>
      <c r="Y170" s="11"/>
    </row>
    <row r="171" spans="1:25" x14ac:dyDescent="0.2">
      <c r="A171" s="11"/>
      <c r="B171" s="11"/>
      <c r="C171" s="11"/>
      <c r="D171" s="11"/>
      <c r="E171" s="18">
        <f t="shared" si="14"/>
        <v>133</v>
      </c>
      <c r="F171" s="19">
        <f t="shared" si="11"/>
        <v>6327.4676154217777</v>
      </c>
      <c r="G171" s="19">
        <f t="shared" si="12"/>
        <v>3125</v>
      </c>
      <c r="H171" s="19">
        <f t="shared" si="13"/>
        <v>3202.4676154217777</v>
      </c>
      <c r="I171" s="20">
        <f t="shared" si="10"/>
        <v>334375</v>
      </c>
      <c r="J171" s="28"/>
      <c r="K171" s="11"/>
      <c r="L171" s="11"/>
      <c r="M171" s="11"/>
      <c r="N171" s="11"/>
      <c r="O171" s="11"/>
      <c r="P171" s="11"/>
      <c r="Q171" s="11"/>
      <c r="R171" s="11"/>
      <c r="S171" s="11"/>
      <c r="T171" s="11"/>
      <c r="U171" s="11"/>
      <c r="V171" s="11"/>
      <c r="W171" s="11"/>
      <c r="X171" s="11"/>
      <c r="Y171" s="11"/>
    </row>
    <row r="172" spans="1:25" x14ac:dyDescent="0.2">
      <c r="A172" s="11"/>
      <c r="B172" s="11"/>
      <c r="C172" s="11"/>
      <c r="D172" s="11"/>
      <c r="E172" s="18">
        <f t="shared" si="14"/>
        <v>134</v>
      </c>
      <c r="F172" s="19">
        <f t="shared" si="11"/>
        <v>6297.8151375012058</v>
      </c>
      <c r="G172" s="19">
        <f t="shared" si="12"/>
        <v>3125</v>
      </c>
      <c r="H172" s="19">
        <f t="shared" si="13"/>
        <v>3172.8151375012058</v>
      </c>
      <c r="I172" s="20">
        <f t="shared" si="10"/>
        <v>331250</v>
      </c>
      <c r="J172" s="28"/>
      <c r="K172" s="11"/>
      <c r="L172" s="11"/>
      <c r="M172" s="11"/>
      <c r="N172" s="11"/>
      <c r="O172" s="11"/>
      <c r="P172" s="11"/>
      <c r="Q172" s="11"/>
      <c r="R172" s="11"/>
      <c r="S172" s="11"/>
      <c r="T172" s="11"/>
      <c r="U172" s="11"/>
      <c r="V172" s="11"/>
      <c r="W172" s="11"/>
      <c r="X172" s="11"/>
      <c r="Y172" s="11"/>
    </row>
    <row r="173" spans="1:25" x14ac:dyDescent="0.2">
      <c r="A173" s="11"/>
      <c r="B173" s="11"/>
      <c r="C173" s="11"/>
      <c r="D173" s="11"/>
      <c r="E173" s="18">
        <f t="shared" si="14"/>
        <v>135</v>
      </c>
      <c r="F173" s="19">
        <f t="shared" si="11"/>
        <v>6268.1626595806338</v>
      </c>
      <c r="G173" s="19">
        <f t="shared" si="12"/>
        <v>3125</v>
      </c>
      <c r="H173" s="19">
        <f t="shared" si="13"/>
        <v>3143.1626595806338</v>
      </c>
      <c r="I173" s="20">
        <f t="shared" si="10"/>
        <v>328125</v>
      </c>
      <c r="J173" s="28"/>
      <c r="K173" s="11"/>
      <c r="L173" s="11"/>
      <c r="M173" s="11"/>
      <c r="N173" s="11"/>
      <c r="O173" s="11"/>
      <c r="P173" s="11"/>
      <c r="Q173" s="11"/>
      <c r="R173" s="11"/>
      <c r="S173" s="11"/>
      <c r="T173" s="11"/>
      <c r="U173" s="11"/>
      <c r="V173" s="11"/>
      <c r="W173" s="11"/>
      <c r="X173" s="11"/>
      <c r="Y173" s="11"/>
    </row>
    <row r="174" spans="1:25" x14ac:dyDescent="0.2">
      <c r="A174" s="11"/>
      <c r="B174" s="11"/>
      <c r="C174" s="11"/>
      <c r="D174" s="11"/>
      <c r="E174" s="18">
        <f t="shared" si="14"/>
        <v>136</v>
      </c>
      <c r="F174" s="19">
        <f t="shared" si="11"/>
        <v>6238.5101816600618</v>
      </c>
      <c r="G174" s="19">
        <f t="shared" si="12"/>
        <v>3125</v>
      </c>
      <c r="H174" s="19">
        <f t="shared" si="13"/>
        <v>3113.5101816600618</v>
      </c>
      <c r="I174" s="20">
        <f t="shared" si="10"/>
        <v>325000</v>
      </c>
      <c r="J174" s="28"/>
      <c r="K174" s="11"/>
      <c r="L174" s="11"/>
      <c r="M174" s="11"/>
      <c r="N174" s="11"/>
      <c r="O174" s="11"/>
      <c r="P174" s="11"/>
      <c r="Q174" s="11"/>
      <c r="R174" s="11"/>
      <c r="S174" s="11"/>
      <c r="T174" s="11"/>
      <c r="U174" s="11"/>
      <c r="V174" s="11"/>
      <c r="W174" s="11"/>
      <c r="X174" s="11"/>
      <c r="Y174" s="11"/>
    </row>
    <row r="175" spans="1:25" x14ac:dyDescent="0.2">
      <c r="A175" s="11"/>
      <c r="B175" s="11"/>
      <c r="C175" s="11"/>
      <c r="D175" s="11"/>
      <c r="E175" s="18">
        <f t="shared" si="14"/>
        <v>137</v>
      </c>
      <c r="F175" s="19">
        <f t="shared" si="11"/>
        <v>6208.8577037394898</v>
      </c>
      <c r="G175" s="19">
        <f t="shared" si="12"/>
        <v>3125</v>
      </c>
      <c r="H175" s="19">
        <f t="shared" si="13"/>
        <v>3083.8577037394898</v>
      </c>
      <c r="I175" s="20">
        <f t="shared" ref="I175:I238" si="15">IF(E175="","",I174-G175)</f>
        <v>321875</v>
      </c>
      <c r="J175" s="28"/>
      <c r="K175" s="11"/>
      <c r="L175" s="11"/>
      <c r="M175" s="11"/>
      <c r="N175" s="11"/>
      <c r="O175" s="11"/>
      <c r="P175" s="11"/>
      <c r="Q175" s="11"/>
      <c r="R175" s="11"/>
      <c r="S175" s="11"/>
      <c r="T175" s="11"/>
      <c r="U175" s="11"/>
      <c r="V175" s="11"/>
      <c r="W175" s="11"/>
      <c r="X175" s="11"/>
      <c r="Y175" s="11"/>
    </row>
    <row r="176" spans="1:25" x14ac:dyDescent="0.2">
      <c r="A176" s="11"/>
      <c r="B176" s="11"/>
      <c r="C176" s="11"/>
      <c r="D176" s="11"/>
      <c r="E176" s="18">
        <f t="shared" si="14"/>
        <v>138</v>
      </c>
      <c r="F176" s="19">
        <f t="shared" si="11"/>
        <v>6179.2052258189178</v>
      </c>
      <c r="G176" s="19">
        <f t="shared" si="12"/>
        <v>3125</v>
      </c>
      <c r="H176" s="19">
        <f t="shared" si="13"/>
        <v>3054.2052258189178</v>
      </c>
      <c r="I176" s="20">
        <f t="shared" si="15"/>
        <v>318750</v>
      </c>
      <c r="J176" s="28"/>
      <c r="K176" s="11"/>
      <c r="L176" s="11"/>
      <c r="M176" s="11"/>
      <c r="N176" s="11"/>
      <c r="O176" s="11"/>
      <c r="P176" s="11"/>
      <c r="Q176" s="11"/>
      <c r="R176" s="11"/>
      <c r="S176" s="11"/>
      <c r="T176" s="11"/>
      <c r="U176" s="11"/>
      <c r="V176" s="11"/>
      <c r="W176" s="11"/>
      <c r="X176" s="11"/>
      <c r="Y176" s="11"/>
    </row>
    <row r="177" spans="1:25" x14ac:dyDescent="0.2">
      <c r="A177" s="11"/>
      <c r="B177" s="11"/>
      <c r="C177" s="11"/>
      <c r="D177" s="11"/>
      <c r="E177" s="18">
        <f t="shared" si="14"/>
        <v>139</v>
      </c>
      <c r="F177" s="19">
        <f t="shared" si="11"/>
        <v>6149.5527478983458</v>
      </c>
      <c r="G177" s="19">
        <f t="shared" si="12"/>
        <v>3125</v>
      </c>
      <c r="H177" s="19">
        <f t="shared" si="13"/>
        <v>3024.5527478983458</v>
      </c>
      <c r="I177" s="20">
        <f t="shared" si="15"/>
        <v>315625</v>
      </c>
      <c r="J177" s="28"/>
      <c r="K177" s="11"/>
      <c r="L177" s="11"/>
      <c r="M177" s="11"/>
      <c r="N177" s="11"/>
      <c r="O177" s="11"/>
      <c r="P177" s="11"/>
      <c r="Q177" s="11"/>
      <c r="R177" s="11"/>
      <c r="S177" s="11"/>
      <c r="T177" s="11"/>
      <c r="U177" s="11"/>
      <c r="V177" s="11"/>
      <c r="W177" s="11"/>
      <c r="X177" s="11"/>
      <c r="Y177" s="11"/>
    </row>
    <row r="178" spans="1:25" x14ac:dyDescent="0.2">
      <c r="A178" s="11"/>
      <c r="B178" s="11"/>
      <c r="C178" s="11"/>
      <c r="D178" s="11"/>
      <c r="E178" s="18">
        <f t="shared" si="14"/>
        <v>140</v>
      </c>
      <c r="F178" s="19">
        <f t="shared" si="11"/>
        <v>6119.9002699777739</v>
      </c>
      <c r="G178" s="19">
        <f t="shared" si="12"/>
        <v>3125</v>
      </c>
      <c r="H178" s="19">
        <f t="shared" si="13"/>
        <v>2994.9002699777739</v>
      </c>
      <c r="I178" s="20">
        <f t="shared" si="15"/>
        <v>312500</v>
      </c>
      <c r="J178" s="28"/>
      <c r="K178" s="11"/>
      <c r="L178" s="11"/>
      <c r="M178" s="11"/>
      <c r="N178" s="11"/>
      <c r="O178" s="11"/>
      <c r="P178" s="11"/>
      <c r="Q178" s="11"/>
      <c r="R178" s="11"/>
      <c r="S178" s="11"/>
      <c r="T178" s="11"/>
      <c r="U178" s="11"/>
      <c r="V178" s="11"/>
      <c r="W178" s="11"/>
      <c r="X178" s="11"/>
      <c r="Y178" s="11"/>
    </row>
    <row r="179" spans="1:25" x14ac:dyDescent="0.2">
      <c r="A179" s="11"/>
      <c r="B179" s="11"/>
      <c r="C179" s="11"/>
      <c r="D179" s="11"/>
      <c r="E179" s="18">
        <f t="shared" si="14"/>
        <v>141</v>
      </c>
      <c r="F179" s="19">
        <f t="shared" si="11"/>
        <v>6090.2477920572019</v>
      </c>
      <c r="G179" s="19">
        <f t="shared" si="12"/>
        <v>3125</v>
      </c>
      <c r="H179" s="19">
        <f t="shared" si="13"/>
        <v>2965.2477920572019</v>
      </c>
      <c r="I179" s="20">
        <f t="shared" si="15"/>
        <v>309375</v>
      </c>
      <c r="J179" s="28"/>
      <c r="K179" s="11"/>
      <c r="L179" s="11"/>
      <c r="M179" s="11"/>
      <c r="N179" s="11"/>
      <c r="O179" s="11"/>
      <c r="P179" s="11"/>
      <c r="Q179" s="11"/>
      <c r="R179" s="11"/>
      <c r="S179" s="11"/>
      <c r="T179" s="11"/>
      <c r="U179" s="11"/>
      <c r="V179" s="11"/>
      <c r="W179" s="11"/>
      <c r="X179" s="11"/>
      <c r="Y179" s="11"/>
    </row>
    <row r="180" spans="1:25" x14ac:dyDescent="0.2">
      <c r="A180" s="11"/>
      <c r="B180" s="11"/>
      <c r="C180" s="11"/>
      <c r="D180" s="11"/>
      <c r="E180" s="18">
        <f t="shared" si="14"/>
        <v>142</v>
      </c>
      <c r="F180" s="19">
        <f t="shared" si="11"/>
        <v>6060.5953141366299</v>
      </c>
      <c r="G180" s="19">
        <f t="shared" si="12"/>
        <v>3125</v>
      </c>
      <c r="H180" s="19">
        <f t="shared" si="13"/>
        <v>2935.5953141366299</v>
      </c>
      <c r="I180" s="20">
        <f t="shared" si="15"/>
        <v>306250</v>
      </c>
      <c r="J180" s="28"/>
      <c r="K180" s="11"/>
      <c r="L180" s="11"/>
      <c r="M180" s="11"/>
      <c r="N180" s="11"/>
      <c r="O180" s="11"/>
      <c r="P180" s="11"/>
      <c r="Q180" s="11"/>
      <c r="R180" s="11"/>
      <c r="S180" s="11"/>
      <c r="T180" s="11"/>
      <c r="U180" s="11"/>
      <c r="V180" s="11"/>
      <c r="W180" s="11"/>
      <c r="X180" s="11"/>
      <c r="Y180" s="11"/>
    </row>
    <row r="181" spans="1:25" x14ac:dyDescent="0.2">
      <c r="A181" s="11"/>
      <c r="B181" s="11"/>
      <c r="C181" s="11"/>
      <c r="D181" s="11"/>
      <c r="E181" s="18">
        <f t="shared" si="14"/>
        <v>143</v>
      </c>
      <c r="F181" s="19">
        <f t="shared" si="11"/>
        <v>6030.9428362160579</v>
      </c>
      <c r="G181" s="19">
        <f t="shared" si="12"/>
        <v>3125</v>
      </c>
      <c r="H181" s="19">
        <f t="shared" si="13"/>
        <v>2905.9428362160579</v>
      </c>
      <c r="I181" s="20">
        <f t="shared" si="15"/>
        <v>303125</v>
      </c>
      <c r="J181" s="28"/>
      <c r="K181" s="11"/>
      <c r="L181" s="11"/>
      <c r="M181" s="11"/>
      <c r="N181" s="11"/>
      <c r="O181" s="11"/>
      <c r="P181" s="11"/>
      <c r="Q181" s="11"/>
      <c r="R181" s="11"/>
      <c r="S181" s="11"/>
      <c r="T181" s="11"/>
      <c r="U181" s="11"/>
      <c r="V181" s="11"/>
      <c r="W181" s="11"/>
      <c r="X181" s="11"/>
      <c r="Y181" s="11"/>
    </row>
    <row r="182" spans="1:25" x14ac:dyDescent="0.2">
      <c r="A182" s="11"/>
      <c r="B182" s="11"/>
      <c r="C182" s="11"/>
      <c r="D182" s="11"/>
      <c r="E182" s="18">
        <f t="shared" si="14"/>
        <v>144</v>
      </c>
      <c r="F182" s="19">
        <f t="shared" si="11"/>
        <v>6001.2903582954859</v>
      </c>
      <c r="G182" s="19">
        <f t="shared" si="12"/>
        <v>3125</v>
      </c>
      <c r="H182" s="19">
        <f t="shared" si="13"/>
        <v>2876.2903582954859</v>
      </c>
      <c r="I182" s="20">
        <f t="shared" si="15"/>
        <v>300000</v>
      </c>
      <c r="J182" s="28"/>
      <c r="K182" s="11"/>
      <c r="L182" s="11"/>
      <c r="M182" s="11"/>
      <c r="N182" s="11"/>
      <c r="O182" s="11"/>
      <c r="P182" s="11"/>
      <c r="Q182" s="11"/>
      <c r="R182" s="11"/>
      <c r="S182" s="11"/>
      <c r="T182" s="11"/>
      <c r="U182" s="11"/>
      <c r="V182" s="11"/>
      <c r="W182" s="11"/>
      <c r="X182" s="11"/>
      <c r="Y182" s="11"/>
    </row>
    <row r="183" spans="1:25" x14ac:dyDescent="0.2">
      <c r="A183" s="11"/>
      <c r="B183" s="11"/>
      <c r="C183" s="11"/>
      <c r="D183" s="11"/>
      <c r="E183" s="18">
        <f t="shared" si="14"/>
        <v>145</v>
      </c>
      <c r="F183" s="19">
        <f t="shared" si="11"/>
        <v>5971.6378803749139</v>
      </c>
      <c r="G183" s="19">
        <f t="shared" si="12"/>
        <v>3125</v>
      </c>
      <c r="H183" s="19">
        <f t="shared" si="13"/>
        <v>2846.6378803749139</v>
      </c>
      <c r="I183" s="20">
        <f t="shared" si="15"/>
        <v>296875</v>
      </c>
      <c r="J183" s="28"/>
      <c r="K183" s="11"/>
      <c r="L183" s="11"/>
      <c r="M183" s="11"/>
      <c r="N183" s="11"/>
      <c r="O183" s="11"/>
      <c r="P183" s="11"/>
      <c r="Q183" s="11"/>
      <c r="R183" s="11"/>
      <c r="S183" s="11"/>
      <c r="T183" s="11"/>
      <c r="U183" s="11"/>
      <c r="V183" s="11"/>
      <c r="W183" s="11"/>
      <c r="X183" s="11"/>
      <c r="Y183" s="11"/>
    </row>
    <row r="184" spans="1:25" x14ac:dyDescent="0.2">
      <c r="A184" s="11"/>
      <c r="B184" s="11"/>
      <c r="C184" s="11"/>
      <c r="D184" s="11"/>
      <c r="E184" s="18">
        <f t="shared" si="14"/>
        <v>146</v>
      </c>
      <c r="F184" s="19">
        <f t="shared" si="11"/>
        <v>5941.985402454342</v>
      </c>
      <c r="G184" s="19">
        <f t="shared" si="12"/>
        <v>3125</v>
      </c>
      <c r="H184" s="19">
        <f t="shared" si="13"/>
        <v>2816.9854024543415</v>
      </c>
      <c r="I184" s="20">
        <f t="shared" si="15"/>
        <v>293750</v>
      </c>
      <c r="J184" s="28"/>
      <c r="K184" s="11"/>
      <c r="L184" s="11"/>
      <c r="M184" s="11"/>
      <c r="N184" s="11"/>
      <c r="O184" s="11"/>
      <c r="P184" s="11"/>
      <c r="Q184" s="11"/>
      <c r="R184" s="11"/>
      <c r="S184" s="11"/>
      <c r="T184" s="11"/>
      <c r="U184" s="11"/>
      <c r="V184" s="11"/>
      <c r="W184" s="11"/>
      <c r="X184" s="11"/>
      <c r="Y184" s="11"/>
    </row>
    <row r="185" spans="1:25" x14ac:dyDescent="0.2">
      <c r="A185" s="11"/>
      <c r="B185" s="11"/>
      <c r="C185" s="11"/>
      <c r="D185" s="11"/>
      <c r="E185" s="18">
        <f t="shared" si="14"/>
        <v>147</v>
      </c>
      <c r="F185" s="19">
        <f t="shared" si="11"/>
        <v>5912.33292453377</v>
      </c>
      <c r="G185" s="19">
        <f t="shared" si="12"/>
        <v>3125</v>
      </c>
      <c r="H185" s="19">
        <f t="shared" si="13"/>
        <v>2787.3329245337695</v>
      </c>
      <c r="I185" s="20">
        <f t="shared" si="15"/>
        <v>290625</v>
      </c>
      <c r="J185" s="28"/>
      <c r="K185" s="11"/>
      <c r="L185" s="11"/>
      <c r="M185" s="11"/>
      <c r="N185" s="11"/>
      <c r="O185" s="11"/>
      <c r="P185" s="11"/>
      <c r="Q185" s="11"/>
      <c r="R185" s="11"/>
      <c r="S185" s="11"/>
      <c r="T185" s="11"/>
      <c r="U185" s="11"/>
      <c r="V185" s="11"/>
      <c r="W185" s="11"/>
      <c r="X185" s="11"/>
      <c r="Y185" s="11"/>
    </row>
    <row r="186" spans="1:25" x14ac:dyDescent="0.2">
      <c r="A186" s="11"/>
      <c r="B186" s="11"/>
      <c r="C186" s="11"/>
      <c r="D186" s="11"/>
      <c r="E186" s="18">
        <f t="shared" si="14"/>
        <v>148</v>
      </c>
      <c r="F186" s="19">
        <f t="shared" si="11"/>
        <v>5882.680446613198</v>
      </c>
      <c r="G186" s="19">
        <f t="shared" si="12"/>
        <v>3125</v>
      </c>
      <c r="H186" s="19">
        <f t="shared" si="13"/>
        <v>2757.6804466131975</v>
      </c>
      <c r="I186" s="20">
        <f t="shared" si="15"/>
        <v>287500</v>
      </c>
      <c r="J186" s="28"/>
      <c r="K186" s="11"/>
      <c r="L186" s="11"/>
      <c r="M186" s="11"/>
      <c r="N186" s="11"/>
      <c r="O186" s="11"/>
      <c r="P186" s="11"/>
      <c r="Q186" s="11"/>
      <c r="R186" s="11"/>
      <c r="S186" s="11"/>
      <c r="T186" s="11"/>
      <c r="U186" s="11"/>
      <c r="V186" s="11"/>
      <c r="W186" s="11"/>
      <c r="X186" s="11"/>
      <c r="Y186" s="11"/>
    </row>
    <row r="187" spans="1:25" x14ac:dyDescent="0.2">
      <c r="A187" s="11"/>
      <c r="B187" s="11"/>
      <c r="C187" s="11"/>
      <c r="D187" s="11"/>
      <c r="E187" s="18">
        <f t="shared" si="14"/>
        <v>149</v>
      </c>
      <c r="F187" s="19">
        <f t="shared" si="11"/>
        <v>5853.027968692626</v>
      </c>
      <c r="G187" s="19">
        <f t="shared" si="12"/>
        <v>3125</v>
      </c>
      <c r="H187" s="19">
        <f t="shared" si="13"/>
        <v>2728.0279686926256</v>
      </c>
      <c r="I187" s="20">
        <f t="shared" si="15"/>
        <v>284375</v>
      </c>
      <c r="J187" s="28"/>
      <c r="K187" s="11"/>
      <c r="L187" s="11"/>
      <c r="M187" s="11"/>
      <c r="N187" s="11"/>
      <c r="O187" s="11"/>
      <c r="P187" s="11"/>
      <c r="Q187" s="11"/>
      <c r="R187" s="11"/>
      <c r="S187" s="11"/>
      <c r="T187" s="11"/>
      <c r="U187" s="11"/>
      <c r="V187" s="11"/>
      <c r="W187" s="11"/>
      <c r="X187" s="11"/>
      <c r="Y187" s="11"/>
    </row>
    <row r="188" spans="1:25" x14ac:dyDescent="0.2">
      <c r="A188" s="11"/>
      <c r="B188" s="11"/>
      <c r="C188" s="11"/>
      <c r="D188" s="11"/>
      <c r="E188" s="18">
        <f t="shared" si="14"/>
        <v>150</v>
      </c>
      <c r="F188" s="19">
        <f t="shared" si="11"/>
        <v>5823.375490772054</v>
      </c>
      <c r="G188" s="19">
        <f t="shared" si="12"/>
        <v>3125</v>
      </c>
      <c r="H188" s="19">
        <f t="shared" si="13"/>
        <v>2698.3754907720536</v>
      </c>
      <c r="I188" s="20">
        <f t="shared" si="15"/>
        <v>281250</v>
      </c>
      <c r="J188" s="28"/>
      <c r="K188" s="11"/>
      <c r="L188" s="11"/>
      <c r="M188" s="11"/>
      <c r="N188" s="11"/>
      <c r="O188" s="11"/>
      <c r="P188" s="11"/>
      <c r="Q188" s="11"/>
      <c r="R188" s="11"/>
      <c r="S188" s="11"/>
      <c r="T188" s="11"/>
      <c r="U188" s="11"/>
      <c r="V188" s="11"/>
      <c r="W188" s="11"/>
      <c r="X188" s="11"/>
      <c r="Y188" s="11"/>
    </row>
    <row r="189" spans="1:25" x14ac:dyDescent="0.2">
      <c r="A189" s="11"/>
      <c r="B189" s="11"/>
      <c r="C189" s="11"/>
      <c r="D189" s="11"/>
      <c r="E189" s="18">
        <f t="shared" si="14"/>
        <v>151</v>
      </c>
      <c r="F189" s="19">
        <f t="shared" si="11"/>
        <v>5793.7230128514821</v>
      </c>
      <c r="G189" s="19">
        <f t="shared" si="12"/>
        <v>3125</v>
      </c>
      <c r="H189" s="19">
        <f t="shared" si="13"/>
        <v>2668.7230128514816</v>
      </c>
      <c r="I189" s="20">
        <f t="shared" si="15"/>
        <v>278125</v>
      </c>
      <c r="J189" s="28"/>
      <c r="K189" s="11"/>
      <c r="L189" s="11"/>
      <c r="M189" s="11"/>
      <c r="N189" s="11"/>
      <c r="O189" s="11"/>
      <c r="P189" s="11"/>
      <c r="Q189" s="11"/>
      <c r="R189" s="11"/>
      <c r="S189" s="11"/>
      <c r="T189" s="11"/>
      <c r="U189" s="11"/>
      <c r="V189" s="11"/>
      <c r="W189" s="11"/>
      <c r="X189" s="11"/>
      <c r="Y189" s="11"/>
    </row>
    <row r="190" spans="1:25" x14ac:dyDescent="0.2">
      <c r="A190" s="11"/>
      <c r="B190" s="11"/>
      <c r="C190" s="11"/>
      <c r="D190" s="11"/>
      <c r="E190" s="18">
        <f t="shared" si="14"/>
        <v>152</v>
      </c>
      <c r="F190" s="19">
        <f t="shared" si="11"/>
        <v>5764.0705349309101</v>
      </c>
      <c r="G190" s="19">
        <f t="shared" si="12"/>
        <v>3125</v>
      </c>
      <c r="H190" s="19">
        <f t="shared" si="13"/>
        <v>2639.0705349309096</v>
      </c>
      <c r="I190" s="20">
        <f t="shared" si="15"/>
        <v>275000</v>
      </c>
      <c r="J190" s="28"/>
      <c r="K190" s="11"/>
      <c r="L190" s="11"/>
      <c r="M190" s="11"/>
      <c r="N190" s="11"/>
      <c r="O190" s="11"/>
      <c r="P190" s="11"/>
      <c r="Q190" s="11"/>
      <c r="R190" s="11"/>
      <c r="S190" s="11"/>
      <c r="T190" s="11"/>
      <c r="U190" s="11"/>
      <c r="V190" s="11"/>
      <c r="W190" s="11"/>
      <c r="X190" s="11"/>
      <c r="Y190" s="11"/>
    </row>
    <row r="191" spans="1:25" x14ac:dyDescent="0.2">
      <c r="A191" s="11"/>
      <c r="B191" s="11"/>
      <c r="C191" s="11"/>
      <c r="D191" s="11"/>
      <c r="E191" s="18">
        <f t="shared" si="14"/>
        <v>153</v>
      </c>
      <c r="F191" s="19">
        <f t="shared" si="11"/>
        <v>5734.4180570103381</v>
      </c>
      <c r="G191" s="19">
        <f t="shared" si="12"/>
        <v>3125</v>
      </c>
      <c r="H191" s="19">
        <f t="shared" si="13"/>
        <v>2609.4180570103376</v>
      </c>
      <c r="I191" s="20">
        <f t="shared" si="15"/>
        <v>271875</v>
      </c>
      <c r="J191" s="28"/>
      <c r="K191" s="11"/>
      <c r="L191" s="11"/>
      <c r="M191" s="11"/>
      <c r="N191" s="11"/>
      <c r="O191" s="11"/>
      <c r="P191" s="11"/>
      <c r="Q191" s="11"/>
      <c r="R191" s="11"/>
      <c r="S191" s="11"/>
      <c r="T191" s="11"/>
      <c r="U191" s="11"/>
      <c r="V191" s="11"/>
      <c r="W191" s="11"/>
      <c r="X191" s="11"/>
      <c r="Y191" s="11"/>
    </row>
    <row r="192" spans="1:25" x14ac:dyDescent="0.2">
      <c r="A192" s="11"/>
      <c r="B192" s="11"/>
      <c r="C192" s="11"/>
      <c r="D192" s="11"/>
      <c r="E192" s="18">
        <f t="shared" si="14"/>
        <v>154</v>
      </c>
      <c r="F192" s="19">
        <f t="shared" si="11"/>
        <v>5704.7655790897661</v>
      </c>
      <c r="G192" s="19">
        <f t="shared" si="12"/>
        <v>3125</v>
      </c>
      <c r="H192" s="19">
        <f t="shared" si="13"/>
        <v>2579.7655790897657</v>
      </c>
      <c r="I192" s="20">
        <f t="shared" si="15"/>
        <v>268750</v>
      </c>
      <c r="J192" s="28"/>
      <c r="K192" s="11"/>
      <c r="L192" s="11"/>
      <c r="M192" s="11"/>
      <c r="N192" s="11"/>
      <c r="O192" s="11"/>
      <c r="P192" s="11"/>
      <c r="Q192" s="11"/>
      <c r="R192" s="11"/>
      <c r="S192" s="11"/>
      <c r="T192" s="11"/>
      <c r="U192" s="11"/>
      <c r="V192" s="11"/>
      <c r="W192" s="11"/>
      <c r="X192" s="11"/>
      <c r="Y192" s="11"/>
    </row>
    <row r="193" spans="1:25" x14ac:dyDescent="0.2">
      <c r="A193" s="11"/>
      <c r="B193" s="11"/>
      <c r="C193" s="11"/>
      <c r="D193" s="11"/>
      <c r="E193" s="18">
        <f t="shared" si="14"/>
        <v>155</v>
      </c>
      <c r="F193" s="19">
        <f t="shared" si="11"/>
        <v>5675.1131011691941</v>
      </c>
      <c r="G193" s="19">
        <f t="shared" si="12"/>
        <v>3125</v>
      </c>
      <c r="H193" s="19">
        <f t="shared" si="13"/>
        <v>2550.1131011691937</v>
      </c>
      <c r="I193" s="20">
        <f t="shared" si="15"/>
        <v>265625</v>
      </c>
      <c r="J193" s="28"/>
      <c r="K193" s="11"/>
      <c r="L193" s="11"/>
      <c r="M193" s="11"/>
      <c r="N193" s="11"/>
      <c r="O193" s="11"/>
      <c r="P193" s="11"/>
      <c r="Q193" s="11"/>
      <c r="R193" s="11"/>
      <c r="S193" s="11"/>
      <c r="T193" s="11"/>
      <c r="U193" s="11"/>
      <c r="V193" s="11"/>
      <c r="W193" s="11"/>
      <c r="X193" s="11"/>
      <c r="Y193" s="11"/>
    </row>
    <row r="194" spans="1:25" x14ac:dyDescent="0.2">
      <c r="A194" s="11"/>
      <c r="B194" s="11"/>
      <c r="C194" s="11"/>
      <c r="D194" s="11"/>
      <c r="E194" s="18">
        <f t="shared" si="14"/>
        <v>156</v>
      </c>
      <c r="F194" s="19">
        <f t="shared" si="11"/>
        <v>5645.4606232486221</v>
      </c>
      <c r="G194" s="19">
        <f t="shared" si="12"/>
        <v>3125</v>
      </c>
      <c r="H194" s="19">
        <f t="shared" si="13"/>
        <v>2520.4606232486217</v>
      </c>
      <c r="I194" s="20">
        <f t="shared" si="15"/>
        <v>262500</v>
      </c>
      <c r="J194" s="28"/>
      <c r="K194" s="11"/>
      <c r="L194" s="11"/>
      <c r="M194" s="11"/>
      <c r="N194" s="11"/>
      <c r="O194" s="11"/>
      <c r="P194" s="11"/>
      <c r="Q194" s="11"/>
      <c r="R194" s="11"/>
      <c r="S194" s="11"/>
      <c r="T194" s="11"/>
      <c r="U194" s="11"/>
      <c r="V194" s="11"/>
      <c r="W194" s="11"/>
      <c r="X194" s="11"/>
      <c r="Y194" s="11"/>
    </row>
    <row r="195" spans="1:25" x14ac:dyDescent="0.2">
      <c r="A195" s="11"/>
      <c r="B195" s="11"/>
      <c r="C195" s="11"/>
      <c r="D195" s="11"/>
      <c r="E195" s="18">
        <f t="shared" si="14"/>
        <v>157</v>
      </c>
      <c r="F195" s="19">
        <f t="shared" si="11"/>
        <v>5615.8081453280502</v>
      </c>
      <c r="G195" s="19">
        <f t="shared" si="12"/>
        <v>3125</v>
      </c>
      <c r="H195" s="19">
        <f t="shared" si="13"/>
        <v>2490.8081453280497</v>
      </c>
      <c r="I195" s="20">
        <f t="shared" si="15"/>
        <v>259375</v>
      </c>
      <c r="J195" s="28"/>
      <c r="K195" s="11"/>
      <c r="L195" s="11"/>
      <c r="M195" s="11"/>
      <c r="N195" s="11"/>
      <c r="O195" s="11"/>
      <c r="P195" s="11"/>
      <c r="Q195" s="11"/>
      <c r="R195" s="11"/>
      <c r="S195" s="11"/>
      <c r="T195" s="11"/>
      <c r="U195" s="11"/>
      <c r="V195" s="11"/>
      <c r="W195" s="11"/>
      <c r="X195" s="11"/>
      <c r="Y195" s="11"/>
    </row>
    <row r="196" spans="1:25" x14ac:dyDescent="0.2">
      <c r="A196" s="11"/>
      <c r="B196" s="11"/>
      <c r="C196" s="11"/>
      <c r="D196" s="11"/>
      <c r="E196" s="18">
        <f t="shared" si="14"/>
        <v>158</v>
      </c>
      <c r="F196" s="19">
        <f t="shared" si="11"/>
        <v>5586.1556674074773</v>
      </c>
      <c r="G196" s="19">
        <f t="shared" si="12"/>
        <v>3125</v>
      </c>
      <c r="H196" s="19">
        <f t="shared" si="13"/>
        <v>2461.1556674074773</v>
      </c>
      <c r="I196" s="20">
        <f t="shared" si="15"/>
        <v>256250</v>
      </c>
      <c r="J196" s="28"/>
      <c r="K196" s="11"/>
      <c r="L196" s="11"/>
      <c r="M196" s="11"/>
      <c r="N196" s="11"/>
      <c r="O196" s="11"/>
      <c r="P196" s="11"/>
      <c r="Q196" s="11"/>
      <c r="R196" s="11"/>
      <c r="S196" s="11"/>
      <c r="T196" s="11"/>
      <c r="U196" s="11"/>
      <c r="V196" s="11"/>
      <c r="W196" s="11"/>
      <c r="X196" s="11"/>
      <c r="Y196" s="11"/>
    </row>
    <row r="197" spans="1:25" x14ac:dyDescent="0.2">
      <c r="A197" s="11"/>
      <c r="B197" s="11"/>
      <c r="C197" s="11"/>
      <c r="D197" s="11"/>
      <c r="E197" s="18">
        <f t="shared" si="14"/>
        <v>159</v>
      </c>
      <c r="F197" s="19">
        <f t="shared" si="11"/>
        <v>5556.5031894869053</v>
      </c>
      <c r="G197" s="19">
        <f t="shared" si="12"/>
        <v>3125</v>
      </c>
      <c r="H197" s="19">
        <f t="shared" si="13"/>
        <v>2431.5031894869053</v>
      </c>
      <c r="I197" s="20">
        <f t="shared" si="15"/>
        <v>253125</v>
      </c>
      <c r="J197" s="28"/>
      <c r="K197" s="11"/>
      <c r="L197" s="11"/>
      <c r="M197" s="11"/>
      <c r="N197" s="11"/>
      <c r="O197" s="11"/>
      <c r="P197" s="11"/>
      <c r="Q197" s="11"/>
      <c r="R197" s="11"/>
      <c r="S197" s="11"/>
      <c r="T197" s="11"/>
      <c r="U197" s="11"/>
      <c r="V197" s="11"/>
      <c r="W197" s="11"/>
      <c r="X197" s="11"/>
      <c r="Y197" s="11"/>
    </row>
    <row r="198" spans="1:25" x14ac:dyDescent="0.2">
      <c r="A198" s="11"/>
      <c r="B198" s="11"/>
      <c r="C198" s="11"/>
      <c r="D198" s="11"/>
      <c r="E198" s="18">
        <f t="shared" si="14"/>
        <v>160</v>
      </c>
      <c r="F198" s="19">
        <f t="shared" si="11"/>
        <v>5526.8507115663333</v>
      </c>
      <c r="G198" s="19">
        <f t="shared" si="12"/>
        <v>3125</v>
      </c>
      <c r="H198" s="19">
        <f t="shared" si="13"/>
        <v>2401.8507115663333</v>
      </c>
      <c r="I198" s="20">
        <f t="shared" si="15"/>
        <v>250000</v>
      </c>
      <c r="J198" s="28"/>
      <c r="K198" s="11"/>
      <c r="L198" s="11"/>
      <c r="M198" s="11"/>
      <c r="N198" s="11"/>
      <c r="O198" s="11"/>
      <c r="P198" s="11"/>
      <c r="Q198" s="11"/>
      <c r="R198" s="11"/>
      <c r="S198" s="11"/>
      <c r="T198" s="11"/>
      <c r="U198" s="11"/>
      <c r="V198" s="11"/>
      <c r="W198" s="11"/>
      <c r="X198" s="11"/>
      <c r="Y198" s="11"/>
    </row>
    <row r="199" spans="1:25" x14ac:dyDescent="0.2">
      <c r="A199" s="11"/>
      <c r="B199" s="11"/>
      <c r="C199" s="11"/>
      <c r="D199" s="11"/>
      <c r="E199" s="18">
        <f t="shared" si="14"/>
        <v>161</v>
      </c>
      <c r="F199" s="19">
        <f t="shared" si="11"/>
        <v>5497.1982336457613</v>
      </c>
      <c r="G199" s="19">
        <f t="shared" si="12"/>
        <v>3125</v>
      </c>
      <c r="H199" s="19">
        <f t="shared" si="13"/>
        <v>2372.1982336457613</v>
      </c>
      <c r="I199" s="20">
        <f t="shared" si="15"/>
        <v>246875</v>
      </c>
      <c r="J199" s="28"/>
      <c r="K199" s="11"/>
      <c r="L199" s="11"/>
      <c r="M199" s="11"/>
      <c r="N199" s="11"/>
      <c r="O199" s="11"/>
      <c r="P199" s="11"/>
      <c r="Q199" s="11"/>
      <c r="R199" s="11"/>
      <c r="S199" s="11"/>
      <c r="T199" s="11"/>
      <c r="U199" s="11"/>
      <c r="V199" s="11"/>
      <c r="W199" s="11"/>
      <c r="X199" s="11"/>
      <c r="Y199" s="11"/>
    </row>
    <row r="200" spans="1:25" x14ac:dyDescent="0.2">
      <c r="A200" s="11"/>
      <c r="B200" s="11"/>
      <c r="C200" s="11"/>
      <c r="D200" s="11"/>
      <c r="E200" s="18">
        <f t="shared" si="14"/>
        <v>162</v>
      </c>
      <c r="F200" s="19">
        <f t="shared" si="11"/>
        <v>5467.5457557251893</v>
      </c>
      <c r="G200" s="19">
        <f t="shared" si="12"/>
        <v>3125</v>
      </c>
      <c r="H200" s="19">
        <f t="shared" si="13"/>
        <v>2342.5457557251893</v>
      </c>
      <c r="I200" s="20">
        <f t="shared" si="15"/>
        <v>243750</v>
      </c>
      <c r="J200" s="28"/>
      <c r="K200" s="11"/>
      <c r="L200" s="11"/>
      <c r="M200" s="11"/>
      <c r="N200" s="11"/>
      <c r="O200" s="11"/>
      <c r="P200" s="11"/>
      <c r="Q200" s="11"/>
      <c r="R200" s="11"/>
      <c r="S200" s="11"/>
      <c r="T200" s="11"/>
      <c r="U200" s="11"/>
      <c r="V200" s="11"/>
      <c r="W200" s="11"/>
      <c r="X200" s="11"/>
      <c r="Y200" s="11"/>
    </row>
    <row r="201" spans="1:25" x14ac:dyDescent="0.2">
      <c r="A201" s="11"/>
      <c r="B201" s="11"/>
      <c r="C201" s="11"/>
      <c r="D201" s="11"/>
      <c r="E201" s="18">
        <f t="shared" si="14"/>
        <v>163</v>
      </c>
      <c r="F201" s="19">
        <f t="shared" si="11"/>
        <v>5437.8932778046174</v>
      </c>
      <c r="G201" s="19">
        <f t="shared" si="12"/>
        <v>3125</v>
      </c>
      <c r="H201" s="19">
        <f t="shared" si="13"/>
        <v>2312.8932778046174</v>
      </c>
      <c r="I201" s="20">
        <f t="shared" si="15"/>
        <v>240625</v>
      </c>
      <c r="J201" s="28"/>
      <c r="K201" s="11"/>
      <c r="L201" s="11"/>
      <c r="M201" s="11"/>
      <c r="N201" s="11"/>
      <c r="O201" s="11"/>
      <c r="P201" s="11"/>
      <c r="Q201" s="11"/>
      <c r="R201" s="11"/>
      <c r="S201" s="11"/>
      <c r="T201" s="11"/>
      <c r="U201" s="11"/>
      <c r="V201" s="11"/>
      <c r="W201" s="11"/>
      <c r="X201" s="11"/>
      <c r="Y201" s="11"/>
    </row>
    <row r="202" spans="1:25" x14ac:dyDescent="0.2">
      <c r="A202" s="11"/>
      <c r="B202" s="11"/>
      <c r="C202" s="11"/>
      <c r="D202" s="11"/>
      <c r="E202" s="18">
        <f t="shared" si="14"/>
        <v>164</v>
      </c>
      <c r="F202" s="19">
        <f t="shared" si="11"/>
        <v>5408.2407998840454</v>
      </c>
      <c r="G202" s="19">
        <f t="shared" si="12"/>
        <v>3125</v>
      </c>
      <c r="H202" s="19">
        <f t="shared" si="13"/>
        <v>2283.2407998840454</v>
      </c>
      <c r="I202" s="20">
        <f t="shared" si="15"/>
        <v>237500</v>
      </c>
      <c r="J202" s="28"/>
      <c r="K202" s="11"/>
      <c r="L202" s="11"/>
      <c r="M202" s="11"/>
      <c r="N202" s="11"/>
      <c r="O202" s="11"/>
      <c r="P202" s="11"/>
      <c r="Q202" s="11"/>
      <c r="R202" s="11"/>
      <c r="S202" s="11"/>
      <c r="T202" s="11"/>
      <c r="U202" s="11"/>
      <c r="V202" s="11"/>
      <c r="W202" s="11"/>
      <c r="X202" s="11"/>
      <c r="Y202" s="11"/>
    </row>
    <row r="203" spans="1:25" x14ac:dyDescent="0.2">
      <c r="A203" s="11"/>
      <c r="B203" s="11"/>
      <c r="C203" s="11"/>
      <c r="D203" s="11"/>
      <c r="E203" s="18">
        <f t="shared" si="14"/>
        <v>165</v>
      </c>
      <c r="F203" s="19">
        <f t="shared" si="11"/>
        <v>5378.5883219634734</v>
      </c>
      <c r="G203" s="19">
        <f t="shared" si="12"/>
        <v>3125</v>
      </c>
      <c r="H203" s="19">
        <f t="shared" si="13"/>
        <v>2253.5883219634734</v>
      </c>
      <c r="I203" s="20">
        <f t="shared" si="15"/>
        <v>234375</v>
      </c>
      <c r="J203" s="28"/>
      <c r="K203" s="11"/>
      <c r="L203" s="11"/>
      <c r="M203" s="11"/>
      <c r="N203" s="11"/>
      <c r="O203" s="11"/>
      <c r="P203" s="11"/>
      <c r="Q203" s="11"/>
      <c r="R203" s="11"/>
      <c r="S203" s="11"/>
      <c r="T203" s="11"/>
      <c r="U203" s="11"/>
      <c r="V203" s="11"/>
      <c r="W203" s="11"/>
      <c r="X203" s="11"/>
      <c r="Y203" s="11"/>
    </row>
    <row r="204" spans="1:25" x14ac:dyDescent="0.2">
      <c r="A204" s="11"/>
      <c r="B204" s="11"/>
      <c r="C204" s="11"/>
      <c r="D204" s="11"/>
      <c r="E204" s="18">
        <f t="shared" si="14"/>
        <v>166</v>
      </c>
      <c r="F204" s="19">
        <f t="shared" si="11"/>
        <v>5348.9358440429014</v>
      </c>
      <c r="G204" s="19">
        <f t="shared" si="12"/>
        <v>3125</v>
      </c>
      <c r="H204" s="19">
        <f t="shared" si="13"/>
        <v>2223.9358440429014</v>
      </c>
      <c r="I204" s="20">
        <f t="shared" si="15"/>
        <v>231250</v>
      </c>
      <c r="J204" s="28"/>
      <c r="K204" s="11"/>
      <c r="L204" s="11"/>
      <c r="M204" s="11"/>
      <c r="N204" s="11"/>
      <c r="O204" s="11"/>
      <c r="P204" s="11"/>
      <c r="Q204" s="11"/>
      <c r="R204" s="11"/>
      <c r="S204" s="11"/>
      <c r="T204" s="11"/>
      <c r="U204" s="11"/>
      <c r="V204" s="11"/>
      <c r="W204" s="11"/>
      <c r="X204" s="11"/>
      <c r="Y204" s="11"/>
    </row>
    <row r="205" spans="1:25" x14ac:dyDescent="0.2">
      <c r="A205" s="11"/>
      <c r="B205" s="11"/>
      <c r="C205" s="11"/>
      <c r="D205" s="11"/>
      <c r="E205" s="18">
        <f t="shared" si="14"/>
        <v>167</v>
      </c>
      <c r="F205" s="19">
        <f t="shared" si="11"/>
        <v>5319.2833661223294</v>
      </c>
      <c r="G205" s="19">
        <f t="shared" si="12"/>
        <v>3125</v>
      </c>
      <c r="H205" s="19">
        <f t="shared" si="13"/>
        <v>2194.2833661223294</v>
      </c>
      <c r="I205" s="20">
        <f t="shared" si="15"/>
        <v>228125</v>
      </c>
      <c r="J205" s="28"/>
      <c r="K205" s="11"/>
      <c r="L205" s="11"/>
      <c r="M205" s="11"/>
      <c r="N205" s="11"/>
      <c r="O205" s="11"/>
      <c r="P205" s="11"/>
      <c r="Q205" s="11"/>
      <c r="R205" s="11"/>
      <c r="S205" s="11"/>
      <c r="T205" s="11"/>
      <c r="U205" s="11"/>
      <c r="V205" s="11"/>
      <c r="W205" s="11"/>
      <c r="X205" s="11"/>
      <c r="Y205" s="11"/>
    </row>
    <row r="206" spans="1:25" x14ac:dyDescent="0.2">
      <c r="A206" s="11"/>
      <c r="B206" s="11"/>
      <c r="C206" s="11"/>
      <c r="D206" s="11"/>
      <c r="E206" s="18">
        <f t="shared" si="14"/>
        <v>168</v>
      </c>
      <c r="F206" s="19">
        <f t="shared" si="11"/>
        <v>5289.6308882017574</v>
      </c>
      <c r="G206" s="19">
        <f t="shared" si="12"/>
        <v>3125</v>
      </c>
      <c r="H206" s="19">
        <f t="shared" si="13"/>
        <v>2164.6308882017574</v>
      </c>
      <c r="I206" s="20">
        <f t="shared" si="15"/>
        <v>225000</v>
      </c>
      <c r="J206" s="28"/>
      <c r="K206" s="11"/>
      <c r="L206" s="11"/>
      <c r="M206" s="11"/>
      <c r="N206" s="11"/>
      <c r="O206" s="11"/>
      <c r="P206" s="11"/>
      <c r="Q206" s="11"/>
      <c r="R206" s="11"/>
      <c r="S206" s="11"/>
      <c r="T206" s="11"/>
      <c r="U206" s="11"/>
      <c r="V206" s="11"/>
      <c r="W206" s="11"/>
      <c r="X206" s="11"/>
      <c r="Y206" s="11"/>
    </row>
    <row r="207" spans="1:25" x14ac:dyDescent="0.2">
      <c r="A207" s="11"/>
      <c r="B207" s="11"/>
      <c r="C207" s="11"/>
      <c r="D207" s="11"/>
      <c r="E207" s="18">
        <f t="shared" si="14"/>
        <v>169</v>
      </c>
      <c r="F207" s="19">
        <f t="shared" si="11"/>
        <v>5259.9784102811855</v>
      </c>
      <c r="G207" s="19">
        <f t="shared" si="12"/>
        <v>3125</v>
      </c>
      <c r="H207" s="19">
        <f t="shared" si="13"/>
        <v>2134.9784102811855</v>
      </c>
      <c r="I207" s="20">
        <f t="shared" si="15"/>
        <v>221875</v>
      </c>
      <c r="J207" s="28"/>
      <c r="K207" s="11"/>
      <c r="L207" s="11"/>
      <c r="M207" s="11"/>
      <c r="N207" s="11"/>
      <c r="O207" s="11"/>
      <c r="P207" s="11"/>
      <c r="Q207" s="11"/>
      <c r="R207" s="11"/>
      <c r="S207" s="11"/>
      <c r="T207" s="11"/>
      <c r="U207" s="11"/>
      <c r="V207" s="11"/>
      <c r="W207" s="11"/>
      <c r="X207" s="11"/>
      <c r="Y207" s="11"/>
    </row>
    <row r="208" spans="1:25" x14ac:dyDescent="0.2">
      <c r="A208" s="11"/>
      <c r="B208" s="11"/>
      <c r="C208" s="11"/>
      <c r="D208" s="11"/>
      <c r="E208" s="18">
        <f t="shared" si="14"/>
        <v>170</v>
      </c>
      <c r="F208" s="19">
        <f t="shared" si="11"/>
        <v>5230.3259323606135</v>
      </c>
      <c r="G208" s="19">
        <f t="shared" si="12"/>
        <v>3125</v>
      </c>
      <c r="H208" s="19">
        <f t="shared" si="13"/>
        <v>2105.3259323606135</v>
      </c>
      <c r="I208" s="20">
        <f t="shared" si="15"/>
        <v>218750</v>
      </c>
      <c r="J208" s="28"/>
      <c r="K208" s="11"/>
      <c r="L208" s="11"/>
      <c r="M208" s="11"/>
      <c r="N208" s="11"/>
      <c r="O208" s="11"/>
      <c r="P208" s="11"/>
      <c r="Q208" s="11"/>
      <c r="R208" s="11"/>
      <c r="S208" s="11"/>
      <c r="T208" s="11"/>
      <c r="U208" s="11"/>
      <c r="V208" s="11"/>
      <c r="W208" s="11"/>
      <c r="X208" s="11"/>
      <c r="Y208" s="11"/>
    </row>
    <row r="209" spans="1:25" x14ac:dyDescent="0.2">
      <c r="A209" s="11"/>
      <c r="B209" s="11"/>
      <c r="C209" s="11"/>
      <c r="D209" s="11"/>
      <c r="E209" s="18">
        <f t="shared" si="14"/>
        <v>171</v>
      </c>
      <c r="F209" s="19">
        <f t="shared" si="11"/>
        <v>5200.6734544400406</v>
      </c>
      <c r="G209" s="19">
        <f t="shared" si="12"/>
        <v>3125</v>
      </c>
      <c r="H209" s="19">
        <f t="shared" si="13"/>
        <v>2075.673454440041</v>
      </c>
      <c r="I209" s="20">
        <f t="shared" si="15"/>
        <v>215625</v>
      </c>
      <c r="J209" s="28"/>
      <c r="K209" s="11"/>
      <c r="L209" s="11"/>
      <c r="M209" s="11"/>
      <c r="N209" s="11"/>
      <c r="O209" s="11"/>
      <c r="P209" s="11"/>
      <c r="Q209" s="11"/>
      <c r="R209" s="11"/>
      <c r="S209" s="11"/>
      <c r="T209" s="11"/>
      <c r="U209" s="11"/>
      <c r="V209" s="11"/>
      <c r="W209" s="11"/>
      <c r="X209" s="11"/>
      <c r="Y209" s="11"/>
    </row>
    <row r="210" spans="1:25" x14ac:dyDescent="0.2">
      <c r="A210" s="11"/>
      <c r="B210" s="11"/>
      <c r="C210" s="11"/>
      <c r="D210" s="11"/>
      <c r="E210" s="18">
        <f t="shared" si="14"/>
        <v>172</v>
      </c>
      <c r="F210" s="19">
        <f t="shared" si="11"/>
        <v>5171.0209765194695</v>
      </c>
      <c r="G210" s="19">
        <f t="shared" si="12"/>
        <v>3125</v>
      </c>
      <c r="H210" s="19">
        <f t="shared" si="13"/>
        <v>2046.0209765194693</v>
      </c>
      <c r="I210" s="20">
        <f t="shared" si="15"/>
        <v>212500</v>
      </c>
      <c r="J210" s="28"/>
      <c r="K210" s="11"/>
      <c r="L210" s="11"/>
      <c r="M210" s="11"/>
      <c r="N210" s="11"/>
      <c r="O210" s="11"/>
      <c r="P210" s="11"/>
      <c r="Q210" s="11"/>
      <c r="R210" s="11"/>
      <c r="S210" s="11"/>
      <c r="T210" s="11"/>
      <c r="U210" s="11"/>
      <c r="V210" s="11"/>
      <c r="W210" s="11"/>
      <c r="X210" s="11"/>
      <c r="Y210" s="11"/>
    </row>
    <row r="211" spans="1:25" x14ac:dyDescent="0.2">
      <c r="A211" s="11"/>
      <c r="B211" s="11"/>
      <c r="C211" s="11"/>
      <c r="D211" s="11"/>
      <c r="E211" s="18">
        <f t="shared" si="14"/>
        <v>173</v>
      </c>
      <c r="F211" s="19">
        <f t="shared" si="11"/>
        <v>5141.3684985988975</v>
      </c>
      <c r="G211" s="19">
        <f t="shared" si="12"/>
        <v>3125</v>
      </c>
      <c r="H211" s="19">
        <f t="shared" si="13"/>
        <v>2016.3684985988973</v>
      </c>
      <c r="I211" s="20">
        <f t="shared" si="15"/>
        <v>209375</v>
      </c>
      <c r="J211" s="28"/>
      <c r="K211" s="11"/>
      <c r="L211" s="11"/>
      <c r="M211" s="11"/>
      <c r="N211" s="11"/>
      <c r="O211" s="11"/>
      <c r="P211" s="11"/>
      <c r="Q211" s="11"/>
      <c r="R211" s="11"/>
      <c r="S211" s="11"/>
      <c r="T211" s="11"/>
      <c r="U211" s="11"/>
      <c r="V211" s="11"/>
      <c r="W211" s="11"/>
      <c r="X211" s="11"/>
      <c r="Y211" s="11"/>
    </row>
    <row r="212" spans="1:25" x14ac:dyDescent="0.2">
      <c r="A212" s="11"/>
      <c r="B212" s="11"/>
      <c r="C212" s="11"/>
      <c r="D212" s="11"/>
      <c r="E212" s="18">
        <f t="shared" si="14"/>
        <v>174</v>
      </c>
      <c r="F212" s="19">
        <f t="shared" si="11"/>
        <v>5111.7160206783246</v>
      </c>
      <c r="G212" s="19">
        <f t="shared" si="12"/>
        <v>3125</v>
      </c>
      <c r="H212" s="19">
        <f t="shared" si="13"/>
        <v>1986.7160206783251</v>
      </c>
      <c r="I212" s="20">
        <f t="shared" si="15"/>
        <v>206250</v>
      </c>
      <c r="J212" s="28"/>
      <c r="K212" s="11"/>
      <c r="L212" s="11"/>
      <c r="M212" s="11"/>
      <c r="N212" s="11"/>
      <c r="O212" s="11"/>
      <c r="P212" s="11"/>
      <c r="Q212" s="11"/>
      <c r="R212" s="11"/>
      <c r="S212" s="11"/>
      <c r="T212" s="11"/>
      <c r="U212" s="11"/>
      <c r="V212" s="11"/>
      <c r="W212" s="11"/>
      <c r="X212" s="11"/>
      <c r="Y212" s="11"/>
    </row>
    <row r="213" spans="1:25" x14ac:dyDescent="0.2">
      <c r="A213" s="11"/>
      <c r="B213" s="11"/>
      <c r="C213" s="11"/>
      <c r="D213" s="11"/>
      <c r="E213" s="18">
        <f t="shared" si="14"/>
        <v>175</v>
      </c>
      <c r="F213" s="19">
        <f t="shared" si="11"/>
        <v>5082.0635427577527</v>
      </c>
      <c r="G213" s="19">
        <f t="shared" si="12"/>
        <v>3125</v>
      </c>
      <c r="H213" s="19">
        <f t="shared" si="13"/>
        <v>1957.0635427577531</v>
      </c>
      <c r="I213" s="20">
        <f t="shared" si="15"/>
        <v>203125</v>
      </c>
      <c r="J213" s="28"/>
      <c r="K213" s="11"/>
      <c r="L213" s="11"/>
      <c r="M213" s="11"/>
      <c r="N213" s="11"/>
      <c r="O213" s="11"/>
      <c r="P213" s="11"/>
      <c r="Q213" s="11"/>
      <c r="R213" s="11"/>
      <c r="S213" s="11"/>
      <c r="T213" s="11"/>
      <c r="U213" s="11"/>
      <c r="V213" s="11"/>
      <c r="W213" s="11"/>
      <c r="X213" s="11"/>
      <c r="Y213" s="11"/>
    </row>
    <row r="214" spans="1:25" x14ac:dyDescent="0.2">
      <c r="A214" s="11"/>
      <c r="B214" s="11"/>
      <c r="C214" s="11"/>
      <c r="D214" s="11"/>
      <c r="E214" s="18">
        <f t="shared" si="14"/>
        <v>176</v>
      </c>
      <c r="F214" s="19">
        <f t="shared" si="11"/>
        <v>5052.4110648371807</v>
      </c>
      <c r="G214" s="19">
        <f t="shared" si="12"/>
        <v>3125</v>
      </c>
      <c r="H214" s="19">
        <f t="shared" si="13"/>
        <v>1927.4110648371811</v>
      </c>
      <c r="I214" s="20">
        <f t="shared" si="15"/>
        <v>200000</v>
      </c>
      <c r="J214" s="28"/>
      <c r="K214" s="11"/>
      <c r="L214" s="11"/>
      <c r="M214" s="11"/>
      <c r="N214" s="11"/>
      <c r="O214" s="11"/>
      <c r="P214" s="11"/>
      <c r="Q214" s="11"/>
      <c r="R214" s="11"/>
      <c r="S214" s="11"/>
      <c r="T214" s="11"/>
      <c r="U214" s="11"/>
      <c r="V214" s="11"/>
      <c r="W214" s="11"/>
      <c r="X214" s="11"/>
      <c r="Y214" s="11"/>
    </row>
    <row r="215" spans="1:25" x14ac:dyDescent="0.2">
      <c r="A215" s="11"/>
      <c r="B215" s="11"/>
      <c r="C215" s="11"/>
      <c r="D215" s="11"/>
      <c r="E215" s="18">
        <f t="shared" si="14"/>
        <v>177</v>
      </c>
      <c r="F215" s="19">
        <f t="shared" si="11"/>
        <v>5022.7585869166087</v>
      </c>
      <c r="G215" s="19">
        <f t="shared" si="12"/>
        <v>3125</v>
      </c>
      <c r="H215" s="19">
        <f t="shared" si="13"/>
        <v>1897.7585869166091</v>
      </c>
      <c r="I215" s="20">
        <f t="shared" si="15"/>
        <v>196875</v>
      </c>
      <c r="J215" s="28"/>
      <c r="K215" s="11"/>
      <c r="L215" s="11"/>
      <c r="M215" s="11"/>
      <c r="N215" s="11"/>
      <c r="O215" s="11"/>
      <c r="P215" s="11"/>
      <c r="Q215" s="11"/>
      <c r="R215" s="11"/>
      <c r="S215" s="11"/>
      <c r="T215" s="11"/>
      <c r="U215" s="11"/>
      <c r="V215" s="11"/>
      <c r="W215" s="11"/>
      <c r="X215" s="11"/>
      <c r="Y215" s="11"/>
    </row>
    <row r="216" spans="1:25" x14ac:dyDescent="0.2">
      <c r="A216" s="11"/>
      <c r="B216" s="11"/>
      <c r="C216" s="11"/>
      <c r="D216" s="11"/>
      <c r="E216" s="18">
        <f t="shared" si="14"/>
        <v>178</v>
      </c>
      <c r="F216" s="19">
        <f t="shared" si="11"/>
        <v>4993.1061089960367</v>
      </c>
      <c r="G216" s="19">
        <f t="shared" si="12"/>
        <v>3125</v>
      </c>
      <c r="H216" s="19">
        <f t="shared" si="13"/>
        <v>1868.1061089960372</v>
      </c>
      <c r="I216" s="20">
        <f t="shared" si="15"/>
        <v>193750</v>
      </c>
      <c r="J216" s="28"/>
      <c r="K216" s="11"/>
      <c r="L216" s="11"/>
      <c r="M216" s="11"/>
      <c r="N216" s="11"/>
      <c r="O216" s="11"/>
      <c r="P216" s="11"/>
      <c r="Q216" s="11"/>
      <c r="R216" s="11"/>
      <c r="S216" s="11"/>
      <c r="T216" s="11"/>
      <c r="U216" s="11"/>
      <c r="V216" s="11"/>
      <c r="W216" s="11"/>
      <c r="X216" s="11"/>
      <c r="Y216" s="11"/>
    </row>
    <row r="217" spans="1:25" x14ac:dyDescent="0.2">
      <c r="A217" s="11"/>
      <c r="B217" s="11"/>
      <c r="C217" s="11"/>
      <c r="D217" s="11"/>
      <c r="E217" s="18">
        <f t="shared" si="14"/>
        <v>179</v>
      </c>
      <c r="F217" s="19">
        <f t="shared" si="11"/>
        <v>4963.4536310754647</v>
      </c>
      <c r="G217" s="19">
        <f t="shared" si="12"/>
        <v>3125</v>
      </c>
      <c r="H217" s="19">
        <f t="shared" si="13"/>
        <v>1838.4536310754652</v>
      </c>
      <c r="I217" s="20">
        <f t="shared" si="15"/>
        <v>190625</v>
      </c>
      <c r="J217" s="28"/>
      <c r="K217" s="11"/>
      <c r="L217" s="11"/>
      <c r="M217" s="11"/>
      <c r="N217" s="11"/>
      <c r="O217" s="11"/>
      <c r="P217" s="11"/>
      <c r="Q217" s="11"/>
      <c r="R217" s="11"/>
      <c r="S217" s="11"/>
      <c r="T217" s="11"/>
      <c r="U217" s="11"/>
      <c r="V217" s="11"/>
      <c r="W217" s="11"/>
      <c r="X217" s="11"/>
      <c r="Y217" s="11"/>
    </row>
    <row r="218" spans="1:25" x14ac:dyDescent="0.2">
      <c r="A218" s="11"/>
      <c r="B218" s="11"/>
      <c r="C218" s="11"/>
      <c r="D218" s="11"/>
      <c r="E218" s="18">
        <f t="shared" si="14"/>
        <v>180</v>
      </c>
      <c r="F218" s="19">
        <f t="shared" si="11"/>
        <v>4933.8011531548927</v>
      </c>
      <c r="G218" s="19">
        <f t="shared" si="12"/>
        <v>3125</v>
      </c>
      <c r="H218" s="19">
        <f t="shared" si="13"/>
        <v>1808.8011531548932</v>
      </c>
      <c r="I218" s="20">
        <f t="shared" si="15"/>
        <v>187500</v>
      </c>
      <c r="J218" s="28"/>
      <c r="K218" s="11"/>
      <c r="L218" s="11"/>
      <c r="M218" s="11"/>
      <c r="N218" s="11"/>
      <c r="O218" s="11"/>
      <c r="P218" s="11"/>
      <c r="Q218" s="11"/>
      <c r="R218" s="11"/>
      <c r="S218" s="11"/>
      <c r="T218" s="11"/>
      <c r="U218" s="11"/>
      <c r="V218" s="11"/>
      <c r="W218" s="11"/>
      <c r="X218" s="11"/>
      <c r="Y218" s="11"/>
    </row>
    <row r="219" spans="1:25" x14ac:dyDescent="0.2">
      <c r="A219" s="11"/>
      <c r="B219" s="11"/>
      <c r="C219" s="11"/>
      <c r="D219" s="11"/>
      <c r="E219" s="18">
        <f t="shared" si="14"/>
        <v>181</v>
      </c>
      <c r="F219" s="19">
        <f t="shared" si="11"/>
        <v>4904.1486752343208</v>
      </c>
      <c r="G219" s="19">
        <f t="shared" si="12"/>
        <v>3125</v>
      </c>
      <c r="H219" s="19">
        <f t="shared" si="13"/>
        <v>1779.148675234321</v>
      </c>
      <c r="I219" s="20">
        <f t="shared" si="15"/>
        <v>184375</v>
      </c>
      <c r="J219" s="28"/>
      <c r="K219" s="11"/>
      <c r="L219" s="11"/>
      <c r="M219" s="11"/>
      <c r="N219" s="11"/>
      <c r="O219" s="11"/>
      <c r="P219" s="11"/>
      <c r="Q219" s="11"/>
      <c r="R219" s="11"/>
      <c r="S219" s="11"/>
      <c r="T219" s="11"/>
      <c r="U219" s="11"/>
      <c r="V219" s="11"/>
      <c r="W219" s="11"/>
      <c r="X219" s="11"/>
      <c r="Y219" s="11"/>
    </row>
    <row r="220" spans="1:25" x14ac:dyDescent="0.2">
      <c r="A220" s="11"/>
      <c r="B220" s="11"/>
      <c r="C220" s="11"/>
      <c r="D220" s="11"/>
      <c r="E220" s="18">
        <f t="shared" si="14"/>
        <v>182</v>
      </c>
      <c r="F220" s="19">
        <f t="shared" si="11"/>
        <v>4874.4961973137488</v>
      </c>
      <c r="G220" s="19">
        <f t="shared" si="12"/>
        <v>3125</v>
      </c>
      <c r="H220" s="19">
        <f t="shared" si="13"/>
        <v>1749.496197313749</v>
      </c>
      <c r="I220" s="20">
        <f t="shared" si="15"/>
        <v>181250</v>
      </c>
      <c r="J220" s="28"/>
      <c r="K220" s="11"/>
      <c r="L220" s="11"/>
      <c r="M220" s="11"/>
      <c r="N220" s="11"/>
      <c r="O220" s="11"/>
      <c r="P220" s="11"/>
      <c r="Q220" s="11"/>
      <c r="R220" s="11"/>
      <c r="S220" s="11"/>
      <c r="T220" s="11"/>
      <c r="U220" s="11"/>
      <c r="V220" s="11"/>
      <c r="W220" s="11"/>
      <c r="X220" s="11"/>
      <c r="Y220" s="11"/>
    </row>
    <row r="221" spans="1:25" x14ac:dyDescent="0.2">
      <c r="A221" s="11"/>
      <c r="B221" s="11"/>
      <c r="C221" s="11"/>
      <c r="D221" s="11"/>
      <c r="E221" s="18">
        <f t="shared" si="14"/>
        <v>183</v>
      </c>
      <c r="F221" s="19">
        <f t="shared" si="11"/>
        <v>4844.8437193931768</v>
      </c>
      <c r="G221" s="19">
        <f t="shared" si="12"/>
        <v>3125</v>
      </c>
      <c r="H221" s="19">
        <f t="shared" si="13"/>
        <v>1719.843719393177</v>
      </c>
      <c r="I221" s="20">
        <f t="shared" si="15"/>
        <v>178125</v>
      </c>
      <c r="J221" s="28"/>
      <c r="K221" s="11"/>
      <c r="L221" s="11"/>
      <c r="M221" s="11"/>
      <c r="N221" s="11"/>
      <c r="O221" s="11"/>
      <c r="P221" s="11"/>
      <c r="Q221" s="11"/>
      <c r="R221" s="11"/>
      <c r="S221" s="11"/>
      <c r="T221" s="11"/>
      <c r="U221" s="11"/>
      <c r="V221" s="11"/>
      <c r="W221" s="11"/>
      <c r="X221" s="11"/>
      <c r="Y221" s="11"/>
    </row>
    <row r="222" spans="1:25" x14ac:dyDescent="0.2">
      <c r="A222" s="11"/>
      <c r="B222" s="11"/>
      <c r="C222" s="11"/>
      <c r="D222" s="11"/>
      <c r="E222" s="18">
        <f t="shared" si="14"/>
        <v>184</v>
      </c>
      <c r="F222" s="19">
        <f t="shared" si="11"/>
        <v>4815.1912414726048</v>
      </c>
      <c r="G222" s="19">
        <f t="shared" si="12"/>
        <v>3125</v>
      </c>
      <c r="H222" s="19">
        <f t="shared" si="13"/>
        <v>1690.191241472605</v>
      </c>
      <c r="I222" s="20">
        <f t="shared" si="15"/>
        <v>175000</v>
      </c>
      <c r="J222" s="28"/>
      <c r="K222" s="11"/>
      <c r="L222" s="11"/>
      <c r="M222" s="11"/>
      <c r="N222" s="11"/>
      <c r="O222" s="11"/>
      <c r="P222" s="11"/>
      <c r="Q222" s="11"/>
      <c r="R222" s="11"/>
      <c r="S222" s="11"/>
      <c r="T222" s="11"/>
      <c r="U222" s="11"/>
      <c r="V222" s="11"/>
      <c r="W222" s="11"/>
      <c r="X222" s="11"/>
      <c r="Y222" s="11"/>
    </row>
    <row r="223" spans="1:25" x14ac:dyDescent="0.2">
      <c r="A223" s="11"/>
      <c r="B223" s="11"/>
      <c r="C223" s="11"/>
      <c r="D223" s="11"/>
      <c r="E223" s="18">
        <f t="shared" si="14"/>
        <v>185</v>
      </c>
      <c r="F223" s="19">
        <f t="shared" si="11"/>
        <v>4785.5387635520328</v>
      </c>
      <c r="G223" s="19">
        <f t="shared" si="12"/>
        <v>3125</v>
      </c>
      <c r="H223" s="19">
        <f t="shared" si="13"/>
        <v>1660.5387635520331</v>
      </c>
      <c r="I223" s="20">
        <f t="shared" si="15"/>
        <v>171875</v>
      </c>
      <c r="J223" s="28"/>
      <c r="K223" s="11"/>
      <c r="L223" s="11"/>
      <c r="M223" s="11"/>
      <c r="N223" s="11"/>
      <c r="O223" s="11"/>
      <c r="P223" s="11"/>
      <c r="Q223" s="11"/>
      <c r="R223" s="11"/>
      <c r="S223" s="11"/>
      <c r="T223" s="11"/>
      <c r="U223" s="11"/>
      <c r="V223" s="11"/>
      <c r="W223" s="11"/>
      <c r="X223" s="11"/>
      <c r="Y223" s="11"/>
    </row>
    <row r="224" spans="1:25" x14ac:dyDescent="0.2">
      <c r="A224" s="11"/>
      <c r="B224" s="11"/>
      <c r="C224" s="11"/>
      <c r="D224" s="11"/>
      <c r="E224" s="18">
        <f t="shared" si="14"/>
        <v>186</v>
      </c>
      <c r="F224" s="19">
        <f t="shared" si="11"/>
        <v>4755.8862856314609</v>
      </c>
      <c r="G224" s="19">
        <f t="shared" si="12"/>
        <v>3125</v>
      </c>
      <c r="H224" s="19">
        <f t="shared" si="13"/>
        <v>1630.8862856314611</v>
      </c>
      <c r="I224" s="20">
        <f t="shared" si="15"/>
        <v>168750</v>
      </c>
      <c r="J224" s="28"/>
      <c r="K224" s="11"/>
      <c r="L224" s="11"/>
      <c r="M224" s="11"/>
      <c r="N224" s="11"/>
      <c r="O224" s="11"/>
      <c r="P224" s="11"/>
      <c r="Q224" s="11"/>
      <c r="R224" s="11"/>
      <c r="S224" s="11"/>
      <c r="T224" s="11"/>
      <c r="U224" s="11"/>
      <c r="V224" s="11"/>
      <c r="W224" s="11"/>
      <c r="X224" s="11"/>
      <c r="Y224" s="11"/>
    </row>
    <row r="225" spans="1:25" x14ac:dyDescent="0.2">
      <c r="A225" s="11"/>
      <c r="B225" s="11"/>
      <c r="C225" s="11"/>
      <c r="D225" s="11"/>
      <c r="E225" s="18">
        <f t="shared" si="14"/>
        <v>187</v>
      </c>
      <c r="F225" s="19">
        <f t="shared" si="11"/>
        <v>4726.2338077108889</v>
      </c>
      <c r="G225" s="19">
        <f t="shared" si="12"/>
        <v>3125</v>
      </c>
      <c r="H225" s="19">
        <f t="shared" si="13"/>
        <v>1601.2338077108889</v>
      </c>
      <c r="I225" s="20">
        <f t="shared" si="15"/>
        <v>165625</v>
      </c>
      <c r="J225" s="28"/>
      <c r="K225" s="11"/>
      <c r="L225" s="11"/>
      <c r="M225" s="11"/>
      <c r="N225" s="11"/>
      <c r="O225" s="11"/>
      <c r="P225" s="11"/>
      <c r="Q225" s="11"/>
      <c r="R225" s="11"/>
      <c r="S225" s="11"/>
      <c r="T225" s="11"/>
      <c r="U225" s="11"/>
      <c r="V225" s="11"/>
      <c r="W225" s="11"/>
      <c r="X225" s="11"/>
      <c r="Y225" s="11"/>
    </row>
    <row r="226" spans="1:25" x14ac:dyDescent="0.2">
      <c r="A226" s="11"/>
      <c r="B226" s="11"/>
      <c r="C226" s="11"/>
      <c r="D226" s="11"/>
      <c r="E226" s="18">
        <f t="shared" si="14"/>
        <v>188</v>
      </c>
      <c r="F226" s="19">
        <f t="shared" si="11"/>
        <v>4696.5813297903169</v>
      </c>
      <c r="G226" s="19">
        <f t="shared" si="12"/>
        <v>3125</v>
      </c>
      <c r="H226" s="19">
        <f t="shared" si="13"/>
        <v>1571.5813297903169</v>
      </c>
      <c r="I226" s="20">
        <f t="shared" si="15"/>
        <v>162500</v>
      </c>
      <c r="J226" s="28"/>
      <c r="K226" s="11"/>
      <c r="L226" s="11"/>
      <c r="M226" s="11"/>
      <c r="N226" s="11"/>
      <c r="O226" s="11"/>
      <c r="P226" s="11"/>
      <c r="Q226" s="11"/>
      <c r="R226" s="11"/>
      <c r="S226" s="11"/>
      <c r="T226" s="11"/>
      <c r="U226" s="11"/>
      <c r="V226" s="11"/>
      <c r="W226" s="11"/>
      <c r="X226" s="11"/>
      <c r="Y226" s="11"/>
    </row>
    <row r="227" spans="1:25" x14ac:dyDescent="0.2">
      <c r="A227" s="11"/>
      <c r="B227" s="11"/>
      <c r="C227" s="11"/>
      <c r="D227" s="11"/>
      <c r="E227" s="18">
        <f t="shared" si="14"/>
        <v>189</v>
      </c>
      <c r="F227" s="19">
        <f t="shared" si="11"/>
        <v>4666.9288518697449</v>
      </c>
      <c r="G227" s="19">
        <f t="shared" si="12"/>
        <v>3125</v>
      </c>
      <c r="H227" s="19">
        <f t="shared" si="13"/>
        <v>1541.9288518697449</v>
      </c>
      <c r="I227" s="20">
        <f t="shared" si="15"/>
        <v>159375</v>
      </c>
      <c r="J227" s="28"/>
      <c r="K227" s="11"/>
      <c r="L227" s="11"/>
      <c r="M227" s="11"/>
      <c r="N227" s="11"/>
      <c r="O227" s="11"/>
      <c r="P227" s="11"/>
      <c r="Q227" s="11"/>
      <c r="R227" s="11"/>
      <c r="S227" s="11"/>
      <c r="T227" s="11"/>
      <c r="U227" s="11"/>
      <c r="V227" s="11"/>
      <c r="W227" s="11"/>
      <c r="X227" s="11"/>
      <c r="Y227" s="11"/>
    </row>
    <row r="228" spans="1:25" x14ac:dyDescent="0.2">
      <c r="A228" s="11"/>
      <c r="B228" s="11"/>
      <c r="C228" s="11"/>
      <c r="D228" s="11"/>
      <c r="E228" s="18">
        <f t="shared" si="14"/>
        <v>190</v>
      </c>
      <c r="F228" s="19">
        <f t="shared" si="11"/>
        <v>4637.2763739491729</v>
      </c>
      <c r="G228" s="19">
        <f t="shared" si="12"/>
        <v>3125</v>
      </c>
      <c r="H228" s="19">
        <f t="shared" si="13"/>
        <v>1512.2763739491729</v>
      </c>
      <c r="I228" s="20">
        <f t="shared" si="15"/>
        <v>156250</v>
      </c>
      <c r="J228" s="28"/>
      <c r="K228" s="11"/>
      <c r="L228" s="11"/>
      <c r="M228" s="11"/>
      <c r="N228" s="11"/>
      <c r="O228" s="11"/>
      <c r="P228" s="11"/>
      <c r="Q228" s="11"/>
      <c r="R228" s="11"/>
      <c r="S228" s="11"/>
      <c r="T228" s="11"/>
      <c r="U228" s="11"/>
      <c r="V228" s="11"/>
      <c r="W228" s="11"/>
      <c r="X228" s="11"/>
      <c r="Y228" s="11"/>
    </row>
    <row r="229" spans="1:25" x14ac:dyDescent="0.2">
      <c r="A229" s="11"/>
      <c r="B229" s="11"/>
      <c r="C229" s="11"/>
      <c r="D229" s="11"/>
      <c r="E229" s="18">
        <f t="shared" si="14"/>
        <v>191</v>
      </c>
      <c r="F229" s="19">
        <f t="shared" si="11"/>
        <v>4607.6238960286009</v>
      </c>
      <c r="G229" s="19">
        <f t="shared" si="12"/>
        <v>3125</v>
      </c>
      <c r="H229" s="19">
        <f t="shared" si="13"/>
        <v>1482.6238960286009</v>
      </c>
      <c r="I229" s="20">
        <f t="shared" si="15"/>
        <v>153125</v>
      </c>
      <c r="J229" s="28"/>
      <c r="K229" s="11"/>
      <c r="L229" s="11"/>
      <c r="M229" s="11"/>
      <c r="N229" s="11"/>
      <c r="O229" s="11"/>
      <c r="P229" s="11"/>
      <c r="Q229" s="11"/>
      <c r="R229" s="11"/>
      <c r="S229" s="11"/>
      <c r="T229" s="11"/>
      <c r="U229" s="11"/>
      <c r="V229" s="11"/>
      <c r="W229" s="11"/>
      <c r="X229" s="11"/>
      <c r="Y229" s="11"/>
    </row>
    <row r="230" spans="1:25" x14ac:dyDescent="0.2">
      <c r="A230" s="11"/>
      <c r="B230" s="11"/>
      <c r="C230" s="11"/>
      <c r="D230" s="11"/>
      <c r="E230" s="18">
        <f t="shared" si="14"/>
        <v>192</v>
      </c>
      <c r="F230" s="19">
        <f t="shared" si="11"/>
        <v>4577.971418108029</v>
      </c>
      <c r="G230" s="19">
        <f t="shared" si="12"/>
        <v>3125</v>
      </c>
      <c r="H230" s="19">
        <f t="shared" si="13"/>
        <v>1452.971418108029</v>
      </c>
      <c r="I230" s="20">
        <f t="shared" si="15"/>
        <v>150000</v>
      </c>
      <c r="J230" s="28"/>
      <c r="K230" s="11"/>
      <c r="L230" s="11"/>
      <c r="M230" s="11"/>
      <c r="N230" s="11"/>
      <c r="O230" s="11"/>
      <c r="P230" s="11"/>
      <c r="Q230" s="11"/>
      <c r="R230" s="11"/>
      <c r="S230" s="11"/>
      <c r="T230" s="11"/>
      <c r="U230" s="11"/>
      <c r="V230" s="11"/>
      <c r="W230" s="11"/>
      <c r="X230" s="11"/>
      <c r="Y230" s="11"/>
    </row>
    <row r="231" spans="1:25" x14ac:dyDescent="0.2">
      <c r="A231" s="11"/>
      <c r="B231" s="11"/>
      <c r="C231" s="11"/>
      <c r="D231" s="11"/>
      <c r="E231" s="18">
        <f t="shared" si="14"/>
        <v>193</v>
      </c>
      <c r="F231" s="19">
        <f t="shared" ref="F231:F294" si="16">IF(E231="","",IF($E$15="SAC",G231+H231,PMT($E$29,$E$25,-$E$23,,0)))</f>
        <v>4548.318940187457</v>
      </c>
      <c r="G231" s="19">
        <f t="shared" ref="G231:G294" si="17">IF(E231="","",IF($E$15="SAC",$E$23/$E$25,F231-H231))</f>
        <v>3125</v>
      </c>
      <c r="H231" s="19">
        <f t="shared" ref="H231:H294" si="18">IF(E231="","",IF($E$15="SAC",I230*$E$29,I230*$E$29))</f>
        <v>1423.318940187457</v>
      </c>
      <c r="I231" s="20">
        <f t="shared" si="15"/>
        <v>146875</v>
      </c>
      <c r="J231" s="28"/>
      <c r="K231" s="11"/>
      <c r="L231" s="11"/>
      <c r="M231" s="11"/>
      <c r="N231" s="11"/>
      <c r="O231" s="11"/>
      <c r="P231" s="11"/>
      <c r="Q231" s="11"/>
      <c r="R231" s="11"/>
      <c r="S231" s="11"/>
      <c r="T231" s="11"/>
      <c r="U231" s="11"/>
      <c r="V231" s="11"/>
      <c r="W231" s="11"/>
      <c r="X231" s="11"/>
      <c r="Y231" s="11"/>
    </row>
    <row r="232" spans="1:25" x14ac:dyDescent="0.2">
      <c r="A232" s="11"/>
      <c r="B232" s="11"/>
      <c r="C232" s="11"/>
      <c r="D232" s="11"/>
      <c r="E232" s="18">
        <f t="shared" ref="E232:E295" si="19">IFERROR(IF(E231+1&gt;$E$25,"",E231+1),"")</f>
        <v>194</v>
      </c>
      <c r="F232" s="19">
        <f t="shared" si="16"/>
        <v>4518.666462266885</v>
      </c>
      <c r="G232" s="19">
        <f t="shared" si="17"/>
        <v>3125</v>
      </c>
      <c r="H232" s="19">
        <f t="shared" si="18"/>
        <v>1393.6664622668848</v>
      </c>
      <c r="I232" s="20">
        <f t="shared" si="15"/>
        <v>143750</v>
      </c>
      <c r="J232" s="28"/>
      <c r="K232" s="11"/>
      <c r="L232" s="11"/>
      <c r="M232" s="11"/>
      <c r="N232" s="11"/>
      <c r="O232" s="11"/>
      <c r="P232" s="11"/>
      <c r="Q232" s="11"/>
      <c r="R232" s="11"/>
      <c r="S232" s="11"/>
      <c r="T232" s="11"/>
      <c r="U232" s="11"/>
      <c r="V232" s="11"/>
      <c r="W232" s="11"/>
      <c r="X232" s="11"/>
      <c r="Y232" s="11"/>
    </row>
    <row r="233" spans="1:25" x14ac:dyDescent="0.2">
      <c r="A233" s="11"/>
      <c r="B233" s="11"/>
      <c r="C233" s="11"/>
      <c r="D233" s="11"/>
      <c r="E233" s="18">
        <f t="shared" si="19"/>
        <v>195</v>
      </c>
      <c r="F233" s="19">
        <f t="shared" si="16"/>
        <v>4489.013984346313</v>
      </c>
      <c r="G233" s="19">
        <f t="shared" si="17"/>
        <v>3125</v>
      </c>
      <c r="H233" s="19">
        <f t="shared" si="18"/>
        <v>1364.0139843463128</v>
      </c>
      <c r="I233" s="20">
        <f t="shared" si="15"/>
        <v>140625</v>
      </c>
      <c r="J233" s="28"/>
      <c r="K233" s="11"/>
      <c r="L233" s="11"/>
      <c r="M233" s="11"/>
      <c r="N233" s="11"/>
      <c r="O233" s="11"/>
      <c r="P233" s="11"/>
      <c r="Q233" s="11"/>
      <c r="R233" s="11"/>
      <c r="S233" s="11"/>
      <c r="T233" s="11"/>
      <c r="U233" s="11"/>
      <c r="V233" s="11"/>
      <c r="W233" s="11"/>
      <c r="X233" s="11"/>
      <c r="Y233" s="11"/>
    </row>
    <row r="234" spans="1:25" x14ac:dyDescent="0.2">
      <c r="A234" s="11"/>
      <c r="B234" s="11"/>
      <c r="C234" s="11"/>
      <c r="D234" s="11"/>
      <c r="E234" s="18">
        <f t="shared" si="19"/>
        <v>196</v>
      </c>
      <c r="F234" s="19">
        <f t="shared" si="16"/>
        <v>4459.361506425741</v>
      </c>
      <c r="G234" s="19">
        <f t="shared" si="17"/>
        <v>3125</v>
      </c>
      <c r="H234" s="19">
        <f t="shared" si="18"/>
        <v>1334.3615064257408</v>
      </c>
      <c r="I234" s="20">
        <f t="shared" si="15"/>
        <v>137500</v>
      </c>
      <c r="J234" s="28"/>
      <c r="K234" s="11"/>
      <c r="L234" s="11"/>
      <c r="M234" s="11"/>
      <c r="N234" s="11"/>
      <c r="O234" s="11"/>
      <c r="P234" s="11"/>
      <c r="Q234" s="11"/>
      <c r="R234" s="11"/>
      <c r="S234" s="11"/>
      <c r="T234" s="11"/>
      <c r="U234" s="11"/>
      <c r="V234" s="11"/>
      <c r="W234" s="11"/>
      <c r="X234" s="11"/>
      <c r="Y234" s="11"/>
    </row>
    <row r="235" spans="1:25" x14ac:dyDescent="0.2">
      <c r="A235" s="11"/>
      <c r="B235" s="11"/>
      <c r="C235" s="11"/>
      <c r="D235" s="11"/>
      <c r="E235" s="18">
        <f t="shared" si="19"/>
        <v>197</v>
      </c>
      <c r="F235" s="19">
        <f t="shared" si="16"/>
        <v>4429.709028505169</v>
      </c>
      <c r="G235" s="19">
        <f t="shared" si="17"/>
        <v>3125</v>
      </c>
      <c r="H235" s="19">
        <f t="shared" si="18"/>
        <v>1304.7090285051688</v>
      </c>
      <c r="I235" s="20">
        <f t="shared" si="15"/>
        <v>134375</v>
      </c>
      <c r="J235" s="28"/>
      <c r="K235" s="11"/>
      <c r="L235" s="11"/>
      <c r="M235" s="11"/>
      <c r="N235" s="11"/>
      <c r="O235" s="11"/>
      <c r="P235" s="11"/>
      <c r="Q235" s="11"/>
      <c r="R235" s="11"/>
      <c r="S235" s="11"/>
      <c r="T235" s="11"/>
      <c r="U235" s="11"/>
      <c r="V235" s="11"/>
      <c r="W235" s="11"/>
      <c r="X235" s="11"/>
      <c r="Y235" s="11"/>
    </row>
    <row r="236" spans="1:25" x14ac:dyDescent="0.2">
      <c r="A236" s="11"/>
      <c r="B236" s="11"/>
      <c r="C236" s="11"/>
      <c r="D236" s="11"/>
      <c r="E236" s="18">
        <f t="shared" si="19"/>
        <v>198</v>
      </c>
      <c r="F236" s="19">
        <f t="shared" si="16"/>
        <v>4400.0565505845971</v>
      </c>
      <c r="G236" s="19">
        <f t="shared" si="17"/>
        <v>3125</v>
      </c>
      <c r="H236" s="19">
        <f t="shared" si="18"/>
        <v>1275.0565505845968</v>
      </c>
      <c r="I236" s="20">
        <f t="shared" si="15"/>
        <v>131250</v>
      </c>
      <c r="J236" s="28"/>
      <c r="K236" s="11"/>
      <c r="L236" s="11"/>
      <c r="M236" s="11"/>
      <c r="N236" s="11"/>
      <c r="O236" s="11"/>
      <c r="P236" s="11"/>
      <c r="Q236" s="11"/>
      <c r="R236" s="11"/>
      <c r="S236" s="11"/>
      <c r="T236" s="11"/>
      <c r="U236" s="11"/>
      <c r="V236" s="11"/>
      <c r="W236" s="11"/>
      <c r="X236" s="11"/>
      <c r="Y236" s="11"/>
    </row>
    <row r="237" spans="1:25" x14ac:dyDescent="0.2">
      <c r="A237" s="11"/>
      <c r="B237" s="11"/>
      <c r="C237" s="11"/>
      <c r="D237" s="11"/>
      <c r="E237" s="18">
        <f t="shared" si="19"/>
        <v>199</v>
      </c>
      <c r="F237" s="19">
        <f t="shared" si="16"/>
        <v>4370.4040726640251</v>
      </c>
      <c r="G237" s="19">
        <f t="shared" si="17"/>
        <v>3125</v>
      </c>
      <c r="H237" s="19">
        <f t="shared" si="18"/>
        <v>1245.4040726640249</v>
      </c>
      <c r="I237" s="20">
        <f t="shared" si="15"/>
        <v>128125</v>
      </c>
      <c r="J237" s="28"/>
      <c r="K237" s="11"/>
      <c r="L237" s="11"/>
      <c r="M237" s="11"/>
      <c r="N237" s="11"/>
      <c r="O237" s="11"/>
      <c r="P237" s="11"/>
      <c r="Q237" s="11"/>
      <c r="R237" s="11"/>
      <c r="S237" s="11"/>
      <c r="T237" s="11"/>
      <c r="U237" s="11"/>
      <c r="V237" s="11"/>
      <c r="W237" s="11"/>
      <c r="X237" s="11"/>
      <c r="Y237" s="11"/>
    </row>
    <row r="238" spans="1:25" x14ac:dyDescent="0.2">
      <c r="A238" s="11"/>
      <c r="B238" s="11"/>
      <c r="C238" s="11"/>
      <c r="D238" s="11"/>
      <c r="E238" s="18">
        <f t="shared" si="19"/>
        <v>200</v>
      </c>
      <c r="F238" s="19">
        <f t="shared" si="16"/>
        <v>4340.7515947434531</v>
      </c>
      <c r="G238" s="19">
        <f t="shared" si="17"/>
        <v>3125</v>
      </c>
      <c r="H238" s="19">
        <f t="shared" si="18"/>
        <v>1215.7515947434526</v>
      </c>
      <c r="I238" s="20">
        <f t="shared" si="15"/>
        <v>125000</v>
      </c>
      <c r="J238" s="28"/>
      <c r="K238" s="11"/>
      <c r="L238" s="11"/>
      <c r="M238" s="11"/>
      <c r="N238" s="11"/>
      <c r="O238" s="11"/>
      <c r="P238" s="11"/>
      <c r="Q238" s="11"/>
      <c r="R238" s="11"/>
      <c r="S238" s="11"/>
      <c r="T238" s="11"/>
      <c r="U238" s="11"/>
      <c r="V238" s="11"/>
      <c r="W238" s="11"/>
      <c r="X238" s="11"/>
      <c r="Y238" s="11"/>
    </row>
    <row r="239" spans="1:25" x14ac:dyDescent="0.2">
      <c r="A239" s="11"/>
      <c r="B239" s="11"/>
      <c r="C239" s="11"/>
      <c r="D239" s="11"/>
      <c r="E239" s="18">
        <f t="shared" si="19"/>
        <v>201</v>
      </c>
      <c r="F239" s="19">
        <f t="shared" si="16"/>
        <v>4311.0991168228811</v>
      </c>
      <c r="G239" s="19">
        <f t="shared" si="17"/>
        <v>3125</v>
      </c>
      <c r="H239" s="19">
        <f t="shared" si="18"/>
        <v>1186.0991168228807</v>
      </c>
      <c r="I239" s="20">
        <f t="shared" ref="I239:I302" si="20">IF(E239="","",I238-G239)</f>
        <v>121875</v>
      </c>
      <c r="J239" s="28"/>
      <c r="K239" s="11"/>
      <c r="L239" s="11"/>
      <c r="M239" s="11"/>
      <c r="N239" s="11"/>
      <c r="O239" s="11"/>
      <c r="P239" s="11"/>
      <c r="Q239" s="11"/>
      <c r="R239" s="11"/>
      <c r="S239" s="11"/>
      <c r="T239" s="11"/>
      <c r="U239" s="11"/>
      <c r="V239" s="11"/>
      <c r="W239" s="11"/>
      <c r="X239" s="11"/>
      <c r="Y239" s="11"/>
    </row>
    <row r="240" spans="1:25" x14ac:dyDescent="0.2">
      <c r="A240" s="11"/>
      <c r="B240" s="11"/>
      <c r="C240" s="11"/>
      <c r="D240" s="11"/>
      <c r="E240" s="18">
        <f t="shared" si="19"/>
        <v>202</v>
      </c>
      <c r="F240" s="19">
        <f t="shared" si="16"/>
        <v>4281.4466389023091</v>
      </c>
      <c r="G240" s="19">
        <f t="shared" si="17"/>
        <v>3125</v>
      </c>
      <c r="H240" s="19">
        <f t="shared" si="18"/>
        <v>1156.4466389023087</v>
      </c>
      <c r="I240" s="20">
        <f t="shared" si="20"/>
        <v>118750</v>
      </c>
      <c r="J240" s="28"/>
      <c r="K240" s="11"/>
      <c r="L240" s="11"/>
      <c r="M240" s="11"/>
      <c r="N240" s="11"/>
      <c r="O240" s="11"/>
      <c r="P240" s="11"/>
      <c r="Q240" s="11"/>
      <c r="R240" s="11"/>
      <c r="S240" s="11"/>
      <c r="T240" s="11"/>
      <c r="U240" s="11"/>
      <c r="V240" s="11"/>
      <c r="W240" s="11"/>
      <c r="X240" s="11"/>
      <c r="Y240" s="11"/>
    </row>
    <row r="241" spans="1:25" x14ac:dyDescent="0.2">
      <c r="A241" s="11"/>
      <c r="B241" s="11"/>
      <c r="C241" s="11"/>
      <c r="D241" s="11"/>
      <c r="E241" s="18">
        <f t="shared" si="19"/>
        <v>203</v>
      </c>
      <c r="F241" s="19">
        <f t="shared" si="16"/>
        <v>4251.7941609817371</v>
      </c>
      <c r="G241" s="19">
        <f t="shared" si="17"/>
        <v>3125</v>
      </c>
      <c r="H241" s="19">
        <f t="shared" si="18"/>
        <v>1126.7941609817367</v>
      </c>
      <c r="I241" s="20">
        <f t="shared" si="20"/>
        <v>115625</v>
      </c>
      <c r="J241" s="28"/>
      <c r="K241" s="11"/>
      <c r="L241" s="11"/>
      <c r="M241" s="11"/>
      <c r="N241" s="11"/>
      <c r="O241" s="11"/>
      <c r="P241" s="11"/>
      <c r="Q241" s="11"/>
      <c r="R241" s="11"/>
      <c r="S241" s="11"/>
      <c r="T241" s="11"/>
      <c r="U241" s="11"/>
      <c r="V241" s="11"/>
      <c r="W241" s="11"/>
      <c r="X241" s="11"/>
      <c r="Y241" s="11"/>
    </row>
    <row r="242" spans="1:25" x14ac:dyDescent="0.2">
      <c r="A242" s="11"/>
      <c r="B242" s="11"/>
      <c r="C242" s="11"/>
      <c r="D242" s="11"/>
      <c r="E242" s="18">
        <f t="shared" si="19"/>
        <v>204</v>
      </c>
      <c r="F242" s="19">
        <f t="shared" si="16"/>
        <v>4222.1416830611652</v>
      </c>
      <c r="G242" s="19">
        <f t="shared" si="17"/>
        <v>3125</v>
      </c>
      <c r="H242" s="19">
        <f t="shared" si="18"/>
        <v>1097.1416830611647</v>
      </c>
      <c r="I242" s="20">
        <f t="shared" si="20"/>
        <v>112500</v>
      </c>
      <c r="J242" s="28"/>
      <c r="K242" s="11"/>
      <c r="L242" s="11"/>
      <c r="M242" s="11"/>
      <c r="N242" s="11"/>
      <c r="O242" s="11"/>
      <c r="P242" s="11"/>
      <c r="Q242" s="11"/>
      <c r="R242" s="11"/>
      <c r="S242" s="11"/>
      <c r="T242" s="11"/>
      <c r="U242" s="11"/>
      <c r="V242" s="11"/>
      <c r="W242" s="11"/>
      <c r="X242" s="11"/>
      <c r="Y242" s="11"/>
    </row>
    <row r="243" spans="1:25" x14ac:dyDescent="0.2">
      <c r="A243" s="11"/>
      <c r="B243" s="11"/>
      <c r="C243" s="11"/>
      <c r="D243" s="11"/>
      <c r="E243" s="18">
        <f t="shared" si="19"/>
        <v>205</v>
      </c>
      <c r="F243" s="19">
        <f t="shared" si="16"/>
        <v>4192.4892051405932</v>
      </c>
      <c r="G243" s="19">
        <f t="shared" si="17"/>
        <v>3125</v>
      </c>
      <c r="H243" s="19">
        <f t="shared" si="18"/>
        <v>1067.4892051405927</v>
      </c>
      <c r="I243" s="20">
        <f t="shared" si="20"/>
        <v>109375</v>
      </c>
      <c r="J243" s="28"/>
      <c r="K243" s="11"/>
      <c r="L243" s="11"/>
      <c r="M243" s="11"/>
      <c r="N243" s="11"/>
      <c r="O243" s="11"/>
      <c r="P243" s="11"/>
      <c r="Q243" s="11"/>
      <c r="R243" s="11"/>
      <c r="S243" s="11"/>
      <c r="T243" s="11"/>
      <c r="U243" s="11"/>
      <c r="V243" s="11"/>
      <c r="W243" s="11"/>
      <c r="X243" s="11"/>
      <c r="Y243" s="11"/>
    </row>
    <row r="244" spans="1:25" x14ac:dyDescent="0.2">
      <c r="A244" s="11"/>
      <c r="B244" s="11"/>
      <c r="C244" s="11"/>
      <c r="D244" s="11"/>
      <c r="E244" s="18">
        <f t="shared" si="19"/>
        <v>206</v>
      </c>
      <c r="F244" s="19">
        <f t="shared" si="16"/>
        <v>4162.8367272200203</v>
      </c>
      <c r="G244" s="19">
        <f t="shared" si="17"/>
        <v>3125</v>
      </c>
      <c r="H244" s="19">
        <f t="shared" si="18"/>
        <v>1037.8367272200205</v>
      </c>
      <c r="I244" s="20">
        <f t="shared" si="20"/>
        <v>106250</v>
      </c>
      <c r="J244" s="28"/>
      <c r="K244" s="11"/>
      <c r="L244" s="11"/>
      <c r="M244" s="11"/>
      <c r="N244" s="11"/>
      <c r="O244" s="11"/>
      <c r="P244" s="11"/>
      <c r="Q244" s="11"/>
      <c r="R244" s="11"/>
      <c r="S244" s="11"/>
      <c r="T244" s="11"/>
      <c r="U244" s="11"/>
      <c r="V244" s="11"/>
      <c r="W244" s="11"/>
      <c r="X244" s="11"/>
      <c r="Y244" s="11"/>
    </row>
    <row r="245" spans="1:25" x14ac:dyDescent="0.2">
      <c r="A245" s="11"/>
      <c r="B245" s="11"/>
      <c r="C245" s="11"/>
      <c r="D245" s="11"/>
      <c r="E245" s="18">
        <f t="shared" si="19"/>
        <v>207</v>
      </c>
      <c r="F245" s="19">
        <f t="shared" si="16"/>
        <v>4133.1842492994483</v>
      </c>
      <c r="G245" s="19">
        <f t="shared" si="17"/>
        <v>3125</v>
      </c>
      <c r="H245" s="19">
        <f t="shared" si="18"/>
        <v>1008.1842492994487</v>
      </c>
      <c r="I245" s="20">
        <f t="shared" si="20"/>
        <v>103125</v>
      </c>
      <c r="J245" s="28"/>
      <c r="K245" s="11"/>
      <c r="L245" s="11"/>
      <c r="M245" s="11"/>
      <c r="N245" s="11"/>
      <c r="O245" s="11"/>
      <c r="P245" s="11"/>
      <c r="Q245" s="11"/>
      <c r="R245" s="11"/>
      <c r="S245" s="11"/>
      <c r="T245" s="11"/>
      <c r="U245" s="11"/>
      <c r="V245" s="11"/>
      <c r="W245" s="11"/>
      <c r="X245" s="11"/>
      <c r="Y245" s="11"/>
    </row>
    <row r="246" spans="1:25" x14ac:dyDescent="0.2">
      <c r="A246" s="11"/>
      <c r="B246" s="11"/>
      <c r="C246" s="11"/>
      <c r="D246" s="11"/>
      <c r="E246" s="18">
        <f t="shared" si="19"/>
        <v>208</v>
      </c>
      <c r="F246" s="19">
        <f t="shared" si="16"/>
        <v>4103.5317713788763</v>
      </c>
      <c r="G246" s="19">
        <f t="shared" si="17"/>
        <v>3125</v>
      </c>
      <c r="H246" s="19">
        <f t="shared" si="18"/>
        <v>978.53177137887656</v>
      </c>
      <c r="I246" s="20">
        <f t="shared" si="20"/>
        <v>100000</v>
      </c>
      <c r="J246" s="28"/>
      <c r="K246" s="11"/>
      <c r="L246" s="11"/>
      <c r="M246" s="11"/>
      <c r="N246" s="11"/>
      <c r="O246" s="11"/>
      <c r="P246" s="11"/>
      <c r="Q246" s="11"/>
      <c r="R246" s="11"/>
      <c r="S246" s="11"/>
      <c r="T246" s="11"/>
      <c r="U246" s="11"/>
      <c r="V246" s="11"/>
      <c r="W246" s="11"/>
      <c r="X246" s="11"/>
      <c r="Y246" s="11"/>
    </row>
    <row r="247" spans="1:25" x14ac:dyDescent="0.2">
      <c r="A247" s="11"/>
      <c r="B247" s="11"/>
      <c r="C247" s="11"/>
      <c r="D247" s="11"/>
      <c r="E247" s="18">
        <f t="shared" si="19"/>
        <v>209</v>
      </c>
      <c r="F247" s="19">
        <f t="shared" si="16"/>
        <v>4073.8792934583043</v>
      </c>
      <c r="G247" s="19">
        <f t="shared" si="17"/>
        <v>3125</v>
      </c>
      <c r="H247" s="19">
        <f t="shared" si="18"/>
        <v>948.87929345830457</v>
      </c>
      <c r="I247" s="20">
        <f t="shared" si="20"/>
        <v>96875</v>
      </c>
      <c r="J247" s="28"/>
      <c r="K247" s="11"/>
      <c r="L247" s="11"/>
      <c r="M247" s="11"/>
      <c r="N247" s="11"/>
      <c r="O247" s="11"/>
      <c r="P247" s="11"/>
      <c r="Q247" s="11"/>
      <c r="R247" s="11"/>
      <c r="S247" s="11"/>
      <c r="T247" s="11"/>
      <c r="U247" s="11"/>
      <c r="V247" s="11"/>
      <c r="W247" s="11"/>
      <c r="X247" s="11"/>
      <c r="Y247" s="11"/>
    </row>
    <row r="248" spans="1:25" x14ac:dyDescent="0.2">
      <c r="A248" s="11"/>
      <c r="B248" s="11"/>
      <c r="C248" s="11"/>
      <c r="D248" s="11"/>
      <c r="E248" s="18">
        <f t="shared" si="19"/>
        <v>210</v>
      </c>
      <c r="F248" s="19">
        <f t="shared" si="16"/>
        <v>4044.2268155377324</v>
      </c>
      <c r="G248" s="19">
        <f t="shared" si="17"/>
        <v>3125</v>
      </c>
      <c r="H248" s="19">
        <f t="shared" si="18"/>
        <v>919.22681553773259</v>
      </c>
      <c r="I248" s="20">
        <f t="shared" si="20"/>
        <v>93750</v>
      </c>
      <c r="J248" s="28"/>
      <c r="K248" s="11"/>
      <c r="L248" s="11"/>
      <c r="M248" s="11"/>
      <c r="N248" s="11"/>
      <c r="O248" s="11"/>
      <c r="P248" s="11"/>
      <c r="Q248" s="11"/>
      <c r="R248" s="11"/>
      <c r="S248" s="11"/>
      <c r="T248" s="11"/>
      <c r="U248" s="11"/>
      <c r="V248" s="11"/>
      <c r="W248" s="11"/>
      <c r="X248" s="11"/>
      <c r="Y248" s="11"/>
    </row>
    <row r="249" spans="1:25" x14ac:dyDescent="0.2">
      <c r="A249" s="11"/>
      <c r="B249" s="11"/>
      <c r="C249" s="11"/>
      <c r="D249" s="11"/>
      <c r="E249" s="18">
        <f t="shared" si="19"/>
        <v>211</v>
      </c>
      <c r="F249" s="19">
        <f t="shared" si="16"/>
        <v>4014.5743376171604</v>
      </c>
      <c r="G249" s="19">
        <f t="shared" si="17"/>
        <v>3125</v>
      </c>
      <c r="H249" s="19">
        <f t="shared" si="18"/>
        <v>889.5743376171605</v>
      </c>
      <c r="I249" s="20">
        <f t="shared" si="20"/>
        <v>90625</v>
      </c>
      <c r="J249" s="28"/>
      <c r="K249" s="11"/>
      <c r="L249" s="11"/>
      <c r="M249" s="11"/>
      <c r="N249" s="11"/>
      <c r="O249" s="11"/>
      <c r="P249" s="11"/>
      <c r="Q249" s="11"/>
      <c r="R249" s="11"/>
      <c r="S249" s="11"/>
      <c r="T249" s="11"/>
      <c r="U249" s="11"/>
      <c r="V249" s="11"/>
      <c r="W249" s="11"/>
      <c r="X249" s="11"/>
      <c r="Y249" s="11"/>
    </row>
    <row r="250" spans="1:25" x14ac:dyDescent="0.2">
      <c r="A250" s="11"/>
      <c r="B250" s="11"/>
      <c r="C250" s="11"/>
      <c r="D250" s="11"/>
      <c r="E250" s="18">
        <f t="shared" si="19"/>
        <v>212</v>
      </c>
      <c r="F250" s="19">
        <f t="shared" si="16"/>
        <v>3984.9218596965884</v>
      </c>
      <c r="G250" s="19">
        <f t="shared" si="17"/>
        <v>3125</v>
      </c>
      <c r="H250" s="19">
        <f t="shared" si="18"/>
        <v>859.92185969658851</v>
      </c>
      <c r="I250" s="20">
        <f t="shared" si="20"/>
        <v>87500</v>
      </c>
      <c r="J250" s="28"/>
      <c r="K250" s="11"/>
      <c r="L250" s="11"/>
      <c r="M250" s="11"/>
      <c r="N250" s="11"/>
      <c r="O250" s="11"/>
      <c r="P250" s="11"/>
      <c r="Q250" s="11"/>
      <c r="R250" s="11"/>
      <c r="S250" s="11"/>
      <c r="T250" s="11"/>
      <c r="U250" s="11"/>
      <c r="V250" s="11"/>
      <c r="W250" s="11"/>
      <c r="X250" s="11"/>
      <c r="Y250" s="11"/>
    </row>
    <row r="251" spans="1:25" x14ac:dyDescent="0.2">
      <c r="A251" s="11"/>
      <c r="B251" s="11"/>
      <c r="C251" s="11"/>
      <c r="D251" s="11"/>
      <c r="E251" s="18">
        <f t="shared" si="19"/>
        <v>213</v>
      </c>
      <c r="F251" s="19">
        <f t="shared" si="16"/>
        <v>3955.2693817760164</v>
      </c>
      <c r="G251" s="19">
        <f t="shared" si="17"/>
        <v>3125</v>
      </c>
      <c r="H251" s="19">
        <f t="shared" si="18"/>
        <v>830.26938177601653</v>
      </c>
      <c r="I251" s="20">
        <f t="shared" si="20"/>
        <v>84375</v>
      </c>
      <c r="J251" s="28"/>
      <c r="K251" s="11"/>
      <c r="L251" s="11"/>
      <c r="M251" s="11"/>
      <c r="N251" s="11"/>
      <c r="O251" s="11"/>
      <c r="P251" s="11"/>
      <c r="Q251" s="11"/>
      <c r="R251" s="11"/>
      <c r="S251" s="11"/>
      <c r="T251" s="11"/>
      <c r="U251" s="11"/>
      <c r="V251" s="11"/>
      <c r="W251" s="11"/>
      <c r="X251" s="11"/>
      <c r="Y251" s="11"/>
    </row>
    <row r="252" spans="1:25" x14ac:dyDescent="0.2">
      <c r="A252" s="11"/>
      <c r="B252" s="11"/>
      <c r="C252" s="11"/>
      <c r="D252" s="11"/>
      <c r="E252" s="18">
        <f t="shared" si="19"/>
        <v>214</v>
      </c>
      <c r="F252" s="19">
        <f t="shared" si="16"/>
        <v>3925.6169038554444</v>
      </c>
      <c r="G252" s="19">
        <f t="shared" si="17"/>
        <v>3125</v>
      </c>
      <c r="H252" s="19">
        <f t="shared" si="18"/>
        <v>800.61690385544443</v>
      </c>
      <c r="I252" s="20">
        <f t="shared" si="20"/>
        <v>81250</v>
      </c>
      <c r="J252" s="28"/>
      <c r="K252" s="11"/>
      <c r="L252" s="11"/>
      <c r="M252" s="11"/>
      <c r="N252" s="11"/>
      <c r="O252" s="11"/>
      <c r="P252" s="11"/>
      <c r="Q252" s="11"/>
      <c r="R252" s="11"/>
      <c r="S252" s="11"/>
      <c r="T252" s="11"/>
      <c r="U252" s="11"/>
      <c r="V252" s="11"/>
      <c r="W252" s="11"/>
      <c r="X252" s="11"/>
      <c r="Y252" s="11"/>
    </row>
    <row r="253" spans="1:25" x14ac:dyDescent="0.2">
      <c r="A253" s="11"/>
      <c r="B253" s="11"/>
      <c r="C253" s="11"/>
      <c r="D253" s="11"/>
      <c r="E253" s="18">
        <f t="shared" si="19"/>
        <v>215</v>
      </c>
      <c r="F253" s="19">
        <f t="shared" si="16"/>
        <v>3895.9644259348725</v>
      </c>
      <c r="G253" s="19">
        <f t="shared" si="17"/>
        <v>3125</v>
      </c>
      <c r="H253" s="19">
        <f t="shared" si="18"/>
        <v>770.96442593487245</v>
      </c>
      <c r="I253" s="20">
        <f t="shared" si="20"/>
        <v>78125</v>
      </c>
      <c r="J253" s="28"/>
      <c r="K253" s="11"/>
      <c r="L253" s="11"/>
      <c r="M253" s="11"/>
      <c r="N253" s="11"/>
      <c r="O253" s="11"/>
      <c r="P253" s="11"/>
      <c r="Q253" s="11"/>
      <c r="R253" s="11"/>
      <c r="S253" s="11"/>
      <c r="T253" s="11"/>
      <c r="U253" s="11"/>
      <c r="V253" s="11"/>
      <c r="W253" s="11"/>
      <c r="X253" s="11"/>
      <c r="Y253" s="11"/>
    </row>
    <row r="254" spans="1:25" x14ac:dyDescent="0.2">
      <c r="A254" s="11"/>
      <c r="B254" s="11"/>
      <c r="C254" s="11"/>
      <c r="D254" s="11"/>
      <c r="E254" s="18">
        <f t="shared" si="19"/>
        <v>216</v>
      </c>
      <c r="F254" s="19">
        <f t="shared" si="16"/>
        <v>3866.3119480143005</v>
      </c>
      <c r="G254" s="19">
        <f t="shared" si="17"/>
        <v>3125</v>
      </c>
      <c r="H254" s="19">
        <f t="shared" si="18"/>
        <v>741.31194801430047</v>
      </c>
      <c r="I254" s="20">
        <f t="shared" si="20"/>
        <v>75000</v>
      </c>
      <c r="J254" s="28"/>
      <c r="K254" s="11"/>
      <c r="L254" s="11"/>
      <c r="M254" s="11"/>
      <c r="N254" s="11"/>
      <c r="O254" s="11"/>
      <c r="P254" s="11"/>
      <c r="Q254" s="11"/>
      <c r="R254" s="11"/>
      <c r="S254" s="11"/>
      <c r="T254" s="11"/>
      <c r="U254" s="11"/>
      <c r="V254" s="11"/>
      <c r="W254" s="11"/>
      <c r="X254" s="11"/>
      <c r="Y254" s="11"/>
    </row>
    <row r="255" spans="1:25" x14ac:dyDescent="0.2">
      <c r="A255" s="11"/>
      <c r="B255" s="11"/>
      <c r="C255" s="11"/>
      <c r="D255" s="11"/>
      <c r="E255" s="18">
        <f t="shared" si="19"/>
        <v>217</v>
      </c>
      <c r="F255" s="19">
        <f t="shared" si="16"/>
        <v>3836.6594700937285</v>
      </c>
      <c r="G255" s="19">
        <f t="shared" si="17"/>
        <v>3125</v>
      </c>
      <c r="H255" s="19">
        <f t="shared" si="18"/>
        <v>711.65947009372849</v>
      </c>
      <c r="I255" s="20">
        <f t="shared" si="20"/>
        <v>71875</v>
      </c>
      <c r="J255" s="28"/>
      <c r="K255" s="11"/>
      <c r="L255" s="11"/>
      <c r="M255" s="11"/>
      <c r="N255" s="11"/>
      <c r="O255" s="11"/>
      <c r="P255" s="11"/>
      <c r="Q255" s="11"/>
      <c r="R255" s="11"/>
      <c r="S255" s="11"/>
      <c r="T255" s="11"/>
      <c r="U255" s="11"/>
      <c r="V255" s="11"/>
      <c r="W255" s="11"/>
      <c r="X255" s="11"/>
      <c r="Y255" s="11"/>
    </row>
    <row r="256" spans="1:25" x14ac:dyDescent="0.2">
      <c r="A256" s="11"/>
      <c r="B256" s="11"/>
      <c r="C256" s="11"/>
      <c r="D256" s="11"/>
      <c r="E256" s="18">
        <f t="shared" si="19"/>
        <v>218</v>
      </c>
      <c r="F256" s="19">
        <f t="shared" si="16"/>
        <v>3807.0069921731565</v>
      </c>
      <c r="G256" s="19">
        <f t="shared" si="17"/>
        <v>3125</v>
      </c>
      <c r="H256" s="19">
        <f t="shared" si="18"/>
        <v>682.00699217315639</v>
      </c>
      <c r="I256" s="20">
        <f t="shared" si="20"/>
        <v>68750</v>
      </c>
      <c r="J256" s="28"/>
      <c r="K256" s="11"/>
      <c r="L256" s="11"/>
      <c r="M256" s="11"/>
      <c r="N256" s="11"/>
      <c r="O256" s="11"/>
      <c r="P256" s="11"/>
      <c r="Q256" s="11"/>
      <c r="R256" s="11"/>
      <c r="S256" s="11"/>
      <c r="T256" s="11"/>
      <c r="U256" s="11"/>
      <c r="V256" s="11"/>
      <c r="W256" s="11"/>
      <c r="X256" s="11"/>
      <c r="Y256" s="11"/>
    </row>
    <row r="257" spans="1:25" x14ac:dyDescent="0.2">
      <c r="A257" s="11"/>
      <c r="B257" s="11"/>
      <c r="C257" s="11"/>
      <c r="D257" s="11"/>
      <c r="E257" s="18">
        <f t="shared" si="19"/>
        <v>219</v>
      </c>
      <c r="F257" s="19">
        <f t="shared" si="16"/>
        <v>3777.3545142525845</v>
      </c>
      <c r="G257" s="19">
        <f t="shared" si="17"/>
        <v>3125</v>
      </c>
      <c r="H257" s="19">
        <f t="shared" si="18"/>
        <v>652.35451425258441</v>
      </c>
      <c r="I257" s="20">
        <f t="shared" si="20"/>
        <v>65625</v>
      </c>
      <c r="J257" s="28"/>
      <c r="K257" s="11"/>
      <c r="L257" s="11"/>
      <c r="M257" s="11"/>
      <c r="N257" s="11"/>
      <c r="O257" s="11"/>
      <c r="P257" s="11"/>
      <c r="Q257" s="11"/>
      <c r="R257" s="11"/>
      <c r="S257" s="11"/>
      <c r="T257" s="11"/>
      <c r="U257" s="11"/>
      <c r="V257" s="11"/>
      <c r="W257" s="11"/>
      <c r="X257" s="11"/>
      <c r="Y257" s="11"/>
    </row>
    <row r="258" spans="1:25" x14ac:dyDescent="0.2">
      <c r="A258" s="11"/>
      <c r="B258" s="11"/>
      <c r="C258" s="11"/>
      <c r="D258" s="11"/>
      <c r="E258" s="18">
        <f t="shared" si="19"/>
        <v>220</v>
      </c>
      <c r="F258" s="19">
        <f t="shared" si="16"/>
        <v>3747.7020363320125</v>
      </c>
      <c r="G258" s="19">
        <f t="shared" si="17"/>
        <v>3125</v>
      </c>
      <c r="H258" s="19">
        <f t="shared" si="18"/>
        <v>622.70203633201243</v>
      </c>
      <c r="I258" s="20">
        <f t="shared" si="20"/>
        <v>62500</v>
      </c>
      <c r="J258" s="28"/>
      <c r="K258" s="11"/>
      <c r="L258" s="11"/>
      <c r="M258" s="11"/>
      <c r="N258" s="11"/>
      <c r="O258" s="11"/>
      <c r="P258" s="11"/>
      <c r="Q258" s="11"/>
      <c r="R258" s="11"/>
      <c r="S258" s="11"/>
      <c r="T258" s="11"/>
      <c r="U258" s="11"/>
      <c r="V258" s="11"/>
      <c r="W258" s="11"/>
      <c r="X258" s="11"/>
      <c r="Y258" s="11"/>
    </row>
    <row r="259" spans="1:25" x14ac:dyDescent="0.2">
      <c r="A259" s="11"/>
      <c r="B259" s="11"/>
      <c r="C259" s="11"/>
      <c r="D259" s="11"/>
      <c r="E259" s="18">
        <f t="shared" si="19"/>
        <v>221</v>
      </c>
      <c r="F259" s="19">
        <f t="shared" si="16"/>
        <v>3718.0495584114406</v>
      </c>
      <c r="G259" s="19">
        <f t="shared" si="17"/>
        <v>3125</v>
      </c>
      <c r="H259" s="19">
        <f t="shared" si="18"/>
        <v>593.04955841144033</v>
      </c>
      <c r="I259" s="20">
        <f t="shared" si="20"/>
        <v>59375</v>
      </c>
      <c r="J259" s="28"/>
      <c r="K259" s="11"/>
      <c r="L259" s="11"/>
      <c r="M259" s="11"/>
      <c r="N259" s="11"/>
      <c r="O259" s="11"/>
      <c r="P259" s="11"/>
      <c r="Q259" s="11"/>
      <c r="R259" s="11"/>
      <c r="S259" s="11"/>
      <c r="T259" s="11"/>
      <c r="U259" s="11"/>
      <c r="V259" s="11"/>
      <c r="W259" s="11"/>
      <c r="X259" s="11"/>
      <c r="Y259" s="11"/>
    </row>
    <row r="260" spans="1:25" x14ac:dyDescent="0.2">
      <c r="A260" s="11"/>
      <c r="B260" s="11"/>
      <c r="C260" s="11"/>
      <c r="D260" s="11"/>
      <c r="E260" s="18">
        <f t="shared" si="19"/>
        <v>222</v>
      </c>
      <c r="F260" s="19">
        <f t="shared" si="16"/>
        <v>3688.3970804908686</v>
      </c>
      <c r="G260" s="19">
        <f t="shared" si="17"/>
        <v>3125</v>
      </c>
      <c r="H260" s="19">
        <f t="shared" si="18"/>
        <v>563.39708049086835</v>
      </c>
      <c r="I260" s="20">
        <f t="shared" si="20"/>
        <v>56250</v>
      </c>
      <c r="J260" s="28"/>
      <c r="K260" s="11"/>
      <c r="L260" s="11"/>
      <c r="M260" s="11"/>
      <c r="N260" s="11"/>
      <c r="O260" s="11"/>
      <c r="P260" s="11"/>
      <c r="Q260" s="11"/>
      <c r="R260" s="11"/>
      <c r="S260" s="11"/>
      <c r="T260" s="11"/>
      <c r="U260" s="11"/>
      <c r="V260" s="11"/>
      <c r="W260" s="11"/>
      <c r="X260" s="11"/>
      <c r="Y260" s="11"/>
    </row>
    <row r="261" spans="1:25" x14ac:dyDescent="0.2">
      <c r="A261" s="11"/>
      <c r="B261" s="11"/>
      <c r="C261" s="11"/>
      <c r="D261" s="11"/>
      <c r="E261" s="18">
        <f t="shared" si="19"/>
        <v>223</v>
      </c>
      <c r="F261" s="19">
        <f t="shared" si="16"/>
        <v>3658.7446025702966</v>
      </c>
      <c r="G261" s="19">
        <f t="shared" si="17"/>
        <v>3125</v>
      </c>
      <c r="H261" s="19">
        <f t="shared" si="18"/>
        <v>533.74460257029637</v>
      </c>
      <c r="I261" s="20">
        <f t="shared" si="20"/>
        <v>53125</v>
      </c>
      <c r="J261" s="28"/>
      <c r="K261" s="11"/>
      <c r="L261" s="11"/>
      <c r="M261" s="11"/>
      <c r="N261" s="11"/>
      <c r="O261" s="11"/>
      <c r="P261" s="11"/>
      <c r="Q261" s="11"/>
      <c r="R261" s="11"/>
      <c r="S261" s="11"/>
      <c r="T261" s="11"/>
      <c r="U261" s="11"/>
      <c r="V261" s="11"/>
      <c r="W261" s="11"/>
      <c r="X261" s="11"/>
      <c r="Y261" s="11"/>
    </row>
    <row r="262" spans="1:25" x14ac:dyDescent="0.2">
      <c r="A262" s="11"/>
      <c r="B262" s="11"/>
      <c r="C262" s="11"/>
      <c r="D262" s="11"/>
      <c r="E262" s="18">
        <f t="shared" si="19"/>
        <v>224</v>
      </c>
      <c r="F262" s="19">
        <f t="shared" si="16"/>
        <v>3629.0921246497242</v>
      </c>
      <c r="G262" s="19">
        <f t="shared" si="17"/>
        <v>3125</v>
      </c>
      <c r="H262" s="19">
        <f t="shared" si="18"/>
        <v>504.09212464972433</v>
      </c>
      <c r="I262" s="20">
        <f t="shared" si="20"/>
        <v>50000</v>
      </c>
      <c r="J262" s="28"/>
      <c r="K262" s="11"/>
      <c r="L262" s="11"/>
      <c r="M262" s="11"/>
      <c r="N262" s="11"/>
      <c r="O262" s="11"/>
      <c r="P262" s="11"/>
      <c r="Q262" s="11"/>
      <c r="R262" s="11"/>
      <c r="S262" s="11"/>
      <c r="T262" s="11"/>
      <c r="U262" s="11"/>
      <c r="V262" s="11"/>
      <c r="W262" s="11"/>
      <c r="X262" s="11"/>
      <c r="Y262" s="11"/>
    </row>
    <row r="263" spans="1:25" x14ac:dyDescent="0.2">
      <c r="A263" s="11"/>
      <c r="B263" s="11"/>
      <c r="C263" s="11"/>
      <c r="D263" s="11"/>
      <c r="E263" s="18">
        <f t="shared" si="19"/>
        <v>225</v>
      </c>
      <c r="F263" s="19">
        <f t="shared" si="16"/>
        <v>3599.4396467291522</v>
      </c>
      <c r="G263" s="19">
        <f t="shared" si="17"/>
        <v>3125</v>
      </c>
      <c r="H263" s="19">
        <f t="shared" si="18"/>
        <v>474.43964672915229</v>
      </c>
      <c r="I263" s="20">
        <f t="shared" si="20"/>
        <v>46875</v>
      </c>
      <c r="J263" s="28"/>
      <c r="K263" s="11"/>
      <c r="L263" s="11"/>
      <c r="M263" s="11"/>
      <c r="N263" s="11"/>
      <c r="O263" s="11"/>
      <c r="P263" s="11"/>
      <c r="Q263" s="11"/>
      <c r="R263" s="11"/>
      <c r="S263" s="11"/>
      <c r="T263" s="11"/>
      <c r="U263" s="11"/>
      <c r="V263" s="11"/>
      <c r="W263" s="11"/>
      <c r="X263" s="11"/>
      <c r="Y263" s="11"/>
    </row>
    <row r="264" spans="1:25" x14ac:dyDescent="0.2">
      <c r="A264" s="11"/>
      <c r="B264" s="11"/>
      <c r="C264" s="11"/>
      <c r="D264" s="11"/>
      <c r="E264" s="18">
        <f t="shared" si="19"/>
        <v>226</v>
      </c>
      <c r="F264" s="19">
        <f t="shared" si="16"/>
        <v>3569.7871688085802</v>
      </c>
      <c r="G264" s="19">
        <f t="shared" si="17"/>
        <v>3125</v>
      </c>
      <c r="H264" s="19">
        <f t="shared" si="18"/>
        <v>444.78716880858025</v>
      </c>
      <c r="I264" s="20">
        <f t="shared" si="20"/>
        <v>43750</v>
      </c>
      <c r="J264" s="28"/>
      <c r="K264" s="11"/>
      <c r="L264" s="11"/>
      <c r="M264" s="11"/>
      <c r="N264" s="11"/>
      <c r="O264" s="11"/>
      <c r="P264" s="11"/>
      <c r="Q264" s="11"/>
      <c r="R264" s="11"/>
      <c r="S264" s="11"/>
      <c r="T264" s="11"/>
      <c r="U264" s="11"/>
      <c r="V264" s="11"/>
      <c r="W264" s="11"/>
      <c r="X264" s="11"/>
      <c r="Y264" s="11"/>
    </row>
    <row r="265" spans="1:25" x14ac:dyDescent="0.2">
      <c r="A265" s="11"/>
      <c r="B265" s="11"/>
      <c r="C265" s="11"/>
      <c r="D265" s="11"/>
      <c r="E265" s="18">
        <f t="shared" si="19"/>
        <v>227</v>
      </c>
      <c r="F265" s="19">
        <f t="shared" si="16"/>
        <v>3540.1346908880082</v>
      </c>
      <c r="G265" s="19">
        <f t="shared" si="17"/>
        <v>3125</v>
      </c>
      <c r="H265" s="19">
        <f t="shared" si="18"/>
        <v>415.13469088800827</v>
      </c>
      <c r="I265" s="20">
        <f t="shared" si="20"/>
        <v>40625</v>
      </c>
      <c r="J265" s="28"/>
      <c r="K265" s="11"/>
      <c r="L265" s="11"/>
      <c r="M265" s="11"/>
      <c r="N265" s="11"/>
      <c r="O265" s="11"/>
      <c r="P265" s="11"/>
      <c r="Q265" s="11"/>
      <c r="R265" s="11"/>
      <c r="S265" s="11"/>
      <c r="T265" s="11"/>
      <c r="U265" s="11"/>
      <c r="V265" s="11"/>
      <c r="W265" s="11"/>
      <c r="X265" s="11"/>
      <c r="Y265" s="11"/>
    </row>
    <row r="266" spans="1:25" x14ac:dyDescent="0.2">
      <c r="A266" s="11"/>
      <c r="B266" s="11"/>
      <c r="C266" s="11"/>
      <c r="D266" s="11"/>
      <c r="E266" s="18">
        <f t="shared" si="19"/>
        <v>228</v>
      </c>
      <c r="F266" s="19">
        <f t="shared" si="16"/>
        <v>3510.4822129674362</v>
      </c>
      <c r="G266" s="19">
        <f t="shared" si="17"/>
        <v>3125</v>
      </c>
      <c r="H266" s="19">
        <f t="shared" si="18"/>
        <v>385.48221296743623</v>
      </c>
      <c r="I266" s="20">
        <f t="shared" si="20"/>
        <v>37500</v>
      </c>
      <c r="J266" s="28"/>
      <c r="K266" s="11"/>
      <c r="L266" s="11"/>
      <c r="M266" s="11"/>
      <c r="N266" s="11"/>
      <c r="O266" s="11"/>
      <c r="P266" s="11"/>
      <c r="Q266" s="11"/>
      <c r="R266" s="11"/>
      <c r="S266" s="11"/>
      <c r="T266" s="11"/>
      <c r="U266" s="11"/>
      <c r="V266" s="11"/>
      <c r="W266" s="11"/>
      <c r="X266" s="11"/>
      <c r="Y266" s="11"/>
    </row>
    <row r="267" spans="1:25" x14ac:dyDescent="0.2">
      <c r="A267" s="11"/>
      <c r="B267" s="11"/>
      <c r="C267" s="11"/>
      <c r="D267" s="11"/>
      <c r="E267" s="18">
        <f t="shared" si="19"/>
        <v>229</v>
      </c>
      <c r="F267" s="19">
        <f t="shared" si="16"/>
        <v>3480.8297350468642</v>
      </c>
      <c r="G267" s="19">
        <f t="shared" si="17"/>
        <v>3125</v>
      </c>
      <c r="H267" s="19">
        <f t="shared" si="18"/>
        <v>355.82973504686424</v>
      </c>
      <c r="I267" s="20">
        <f t="shared" si="20"/>
        <v>34375</v>
      </c>
      <c r="J267" s="28"/>
      <c r="K267" s="11"/>
      <c r="L267" s="11"/>
      <c r="M267" s="11"/>
      <c r="N267" s="11"/>
      <c r="O267" s="11"/>
      <c r="P267" s="11"/>
      <c r="Q267" s="11"/>
      <c r="R267" s="11"/>
      <c r="S267" s="11"/>
      <c r="T267" s="11"/>
      <c r="U267" s="11"/>
      <c r="V267" s="11"/>
      <c r="W267" s="11"/>
      <c r="X267" s="11"/>
      <c r="Y267" s="11"/>
    </row>
    <row r="268" spans="1:25" x14ac:dyDescent="0.2">
      <c r="A268" s="11"/>
      <c r="B268" s="11"/>
      <c r="C268" s="11"/>
      <c r="D268" s="11"/>
      <c r="E268" s="18">
        <f t="shared" si="19"/>
        <v>230</v>
      </c>
      <c r="F268" s="19">
        <f t="shared" si="16"/>
        <v>3451.1772571262923</v>
      </c>
      <c r="G268" s="19">
        <f t="shared" si="17"/>
        <v>3125</v>
      </c>
      <c r="H268" s="19">
        <f t="shared" si="18"/>
        <v>326.1772571262922</v>
      </c>
      <c r="I268" s="20">
        <f t="shared" si="20"/>
        <v>31250</v>
      </c>
      <c r="J268" s="28"/>
      <c r="K268" s="11"/>
      <c r="L268" s="11"/>
      <c r="M268" s="11"/>
      <c r="N268" s="11"/>
      <c r="O268" s="11"/>
      <c r="P268" s="11"/>
      <c r="Q268" s="11"/>
      <c r="R268" s="11"/>
      <c r="S268" s="11"/>
      <c r="T268" s="11"/>
      <c r="U268" s="11"/>
      <c r="V268" s="11"/>
      <c r="W268" s="11"/>
      <c r="X268" s="11"/>
      <c r="Y268" s="11"/>
    </row>
    <row r="269" spans="1:25" x14ac:dyDescent="0.2">
      <c r="A269" s="11"/>
      <c r="B269" s="11"/>
      <c r="C269" s="11"/>
      <c r="D269" s="11"/>
      <c r="E269" s="18">
        <f t="shared" si="19"/>
        <v>231</v>
      </c>
      <c r="F269" s="19">
        <f t="shared" si="16"/>
        <v>3421.5247792057203</v>
      </c>
      <c r="G269" s="19">
        <f t="shared" si="17"/>
        <v>3125</v>
      </c>
      <c r="H269" s="19">
        <f t="shared" si="18"/>
        <v>296.52477920572017</v>
      </c>
      <c r="I269" s="20">
        <f t="shared" si="20"/>
        <v>28125</v>
      </c>
      <c r="J269" s="28"/>
      <c r="K269" s="11"/>
      <c r="L269" s="11"/>
      <c r="M269" s="11"/>
      <c r="N269" s="11"/>
      <c r="O269" s="11"/>
      <c r="P269" s="11"/>
      <c r="Q269" s="11"/>
      <c r="R269" s="11"/>
      <c r="S269" s="11"/>
      <c r="T269" s="11"/>
      <c r="U269" s="11"/>
      <c r="V269" s="11"/>
      <c r="W269" s="11"/>
      <c r="X269" s="11"/>
      <c r="Y269" s="11"/>
    </row>
    <row r="270" spans="1:25" x14ac:dyDescent="0.2">
      <c r="A270" s="11"/>
      <c r="B270" s="11"/>
      <c r="C270" s="11"/>
      <c r="D270" s="11"/>
      <c r="E270" s="18">
        <f t="shared" si="19"/>
        <v>232</v>
      </c>
      <c r="F270" s="19">
        <f t="shared" si="16"/>
        <v>3391.8723012851483</v>
      </c>
      <c r="G270" s="19">
        <f t="shared" si="17"/>
        <v>3125</v>
      </c>
      <c r="H270" s="19">
        <f t="shared" si="18"/>
        <v>266.87230128514818</v>
      </c>
      <c r="I270" s="20">
        <f t="shared" si="20"/>
        <v>25000</v>
      </c>
      <c r="J270" s="28"/>
      <c r="K270" s="11"/>
      <c r="L270" s="11"/>
      <c r="M270" s="11"/>
      <c r="N270" s="11"/>
      <c r="O270" s="11"/>
      <c r="P270" s="11"/>
      <c r="Q270" s="11"/>
      <c r="R270" s="11"/>
      <c r="S270" s="11"/>
      <c r="T270" s="11"/>
      <c r="U270" s="11"/>
      <c r="V270" s="11"/>
      <c r="W270" s="11"/>
      <c r="X270" s="11"/>
      <c r="Y270" s="11"/>
    </row>
    <row r="271" spans="1:25" x14ac:dyDescent="0.2">
      <c r="A271" s="11"/>
      <c r="B271" s="11"/>
      <c r="C271" s="11"/>
      <c r="D271" s="11"/>
      <c r="E271" s="18">
        <f t="shared" si="19"/>
        <v>233</v>
      </c>
      <c r="F271" s="19">
        <f t="shared" si="16"/>
        <v>3362.2198233645763</v>
      </c>
      <c r="G271" s="19">
        <f t="shared" si="17"/>
        <v>3125</v>
      </c>
      <c r="H271" s="19">
        <f t="shared" si="18"/>
        <v>237.21982336457614</v>
      </c>
      <c r="I271" s="20">
        <f t="shared" si="20"/>
        <v>21875</v>
      </c>
      <c r="J271" s="28"/>
      <c r="K271" s="11"/>
      <c r="L271" s="11"/>
      <c r="M271" s="11"/>
      <c r="N271" s="11"/>
      <c r="O271" s="11"/>
      <c r="P271" s="11"/>
      <c r="Q271" s="11"/>
      <c r="R271" s="11"/>
      <c r="S271" s="11"/>
      <c r="T271" s="11"/>
      <c r="U271" s="11"/>
      <c r="V271" s="11"/>
      <c r="W271" s="11"/>
      <c r="X271" s="11"/>
      <c r="Y271" s="11"/>
    </row>
    <row r="272" spans="1:25" x14ac:dyDescent="0.2">
      <c r="A272" s="11"/>
      <c r="B272" s="11"/>
      <c r="C272" s="11"/>
      <c r="D272" s="11"/>
      <c r="E272" s="18">
        <f t="shared" si="19"/>
        <v>234</v>
      </c>
      <c r="F272" s="19">
        <f t="shared" si="16"/>
        <v>3332.5673454440043</v>
      </c>
      <c r="G272" s="19">
        <f t="shared" si="17"/>
        <v>3125</v>
      </c>
      <c r="H272" s="19">
        <f t="shared" si="18"/>
        <v>207.56734544400413</v>
      </c>
      <c r="I272" s="20">
        <f t="shared" si="20"/>
        <v>18750</v>
      </c>
      <c r="J272" s="28"/>
      <c r="K272" s="11"/>
      <c r="L272" s="11"/>
      <c r="M272" s="11"/>
      <c r="N272" s="11"/>
      <c r="O272" s="11"/>
      <c r="P272" s="11"/>
      <c r="Q272" s="11"/>
      <c r="R272" s="11"/>
      <c r="S272" s="11"/>
      <c r="T272" s="11"/>
      <c r="U272" s="11"/>
      <c r="V272" s="11"/>
      <c r="W272" s="11"/>
      <c r="X272" s="11"/>
      <c r="Y272" s="11"/>
    </row>
    <row r="273" spans="1:25" x14ac:dyDescent="0.2">
      <c r="A273" s="11"/>
      <c r="B273" s="11"/>
      <c r="C273" s="11"/>
      <c r="D273" s="11"/>
      <c r="E273" s="18">
        <f t="shared" si="19"/>
        <v>235</v>
      </c>
      <c r="F273" s="19">
        <f t="shared" si="16"/>
        <v>3302.9148675234319</v>
      </c>
      <c r="G273" s="19">
        <f t="shared" si="17"/>
        <v>3125</v>
      </c>
      <c r="H273" s="19">
        <f t="shared" si="18"/>
        <v>177.91486752343212</v>
      </c>
      <c r="I273" s="20">
        <f t="shared" si="20"/>
        <v>15625</v>
      </c>
      <c r="J273" s="28"/>
      <c r="K273" s="11"/>
      <c r="L273" s="11"/>
      <c r="M273" s="11"/>
      <c r="N273" s="11"/>
      <c r="O273" s="11"/>
      <c r="P273" s="11"/>
      <c r="Q273" s="11"/>
      <c r="R273" s="11"/>
      <c r="S273" s="11"/>
      <c r="T273" s="11"/>
      <c r="U273" s="11"/>
      <c r="V273" s="11"/>
      <c r="W273" s="11"/>
      <c r="X273" s="11"/>
      <c r="Y273" s="11"/>
    </row>
    <row r="274" spans="1:25" x14ac:dyDescent="0.2">
      <c r="A274" s="11"/>
      <c r="B274" s="11"/>
      <c r="C274" s="11"/>
      <c r="D274" s="11"/>
      <c r="E274" s="18">
        <f t="shared" si="19"/>
        <v>236</v>
      </c>
      <c r="F274" s="19">
        <f t="shared" si="16"/>
        <v>3273.2623896028599</v>
      </c>
      <c r="G274" s="19">
        <f t="shared" si="17"/>
        <v>3125</v>
      </c>
      <c r="H274" s="19">
        <f t="shared" si="18"/>
        <v>148.26238960286008</v>
      </c>
      <c r="I274" s="20">
        <f t="shared" si="20"/>
        <v>12500</v>
      </c>
      <c r="J274" s="28"/>
      <c r="K274" s="11"/>
      <c r="L274" s="11"/>
      <c r="M274" s="11"/>
      <c r="N274" s="11"/>
      <c r="O274" s="11"/>
      <c r="P274" s="11"/>
      <c r="Q274" s="11"/>
      <c r="R274" s="11"/>
      <c r="S274" s="11"/>
      <c r="T274" s="11"/>
      <c r="U274" s="11"/>
      <c r="V274" s="11"/>
      <c r="W274" s="11"/>
      <c r="X274" s="11"/>
      <c r="Y274" s="11"/>
    </row>
    <row r="275" spans="1:25" x14ac:dyDescent="0.2">
      <c r="A275" s="11"/>
      <c r="B275" s="11"/>
      <c r="C275" s="11"/>
      <c r="D275" s="11"/>
      <c r="E275" s="18">
        <f t="shared" si="19"/>
        <v>237</v>
      </c>
      <c r="F275" s="19">
        <f t="shared" si="16"/>
        <v>3243.6099116822879</v>
      </c>
      <c r="G275" s="19">
        <f t="shared" si="17"/>
        <v>3125</v>
      </c>
      <c r="H275" s="19">
        <f t="shared" si="18"/>
        <v>118.60991168228807</v>
      </c>
      <c r="I275" s="20">
        <f t="shared" si="20"/>
        <v>9375</v>
      </c>
      <c r="J275" s="28"/>
      <c r="K275" s="11"/>
      <c r="L275" s="11"/>
      <c r="M275" s="11"/>
      <c r="N275" s="11"/>
      <c r="O275" s="11"/>
      <c r="P275" s="11"/>
      <c r="Q275" s="11"/>
      <c r="R275" s="11"/>
      <c r="S275" s="11"/>
      <c r="T275" s="11"/>
      <c r="U275" s="11"/>
      <c r="V275" s="11"/>
      <c r="W275" s="11"/>
      <c r="X275" s="11"/>
      <c r="Y275" s="11"/>
    </row>
    <row r="276" spans="1:25" x14ac:dyDescent="0.2">
      <c r="A276" s="11"/>
      <c r="B276" s="11"/>
      <c r="C276" s="11"/>
      <c r="D276" s="11"/>
      <c r="E276" s="18">
        <f t="shared" si="19"/>
        <v>238</v>
      </c>
      <c r="F276" s="19">
        <f t="shared" si="16"/>
        <v>3213.9574337617159</v>
      </c>
      <c r="G276" s="19">
        <f t="shared" si="17"/>
        <v>3125</v>
      </c>
      <c r="H276" s="19">
        <f t="shared" si="18"/>
        <v>88.957433761716061</v>
      </c>
      <c r="I276" s="20">
        <f t="shared" si="20"/>
        <v>6250</v>
      </c>
      <c r="J276" s="28"/>
      <c r="K276" s="11"/>
      <c r="L276" s="11"/>
      <c r="M276" s="11"/>
      <c r="N276" s="11"/>
      <c r="O276" s="11"/>
      <c r="P276" s="11"/>
      <c r="Q276" s="11"/>
      <c r="R276" s="11"/>
      <c r="S276" s="11"/>
      <c r="T276" s="11"/>
      <c r="U276" s="11"/>
      <c r="V276" s="11"/>
      <c r="W276" s="11"/>
      <c r="X276" s="11"/>
      <c r="Y276" s="11"/>
    </row>
    <row r="277" spans="1:25" x14ac:dyDescent="0.2">
      <c r="A277" s="11"/>
      <c r="B277" s="11"/>
      <c r="C277" s="11"/>
      <c r="D277" s="11"/>
      <c r="E277" s="18">
        <f t="shared" si="19"/>
        <v>239</v>
      </c>
      <c r="F277" s="19">
        <f t="shared" si="16"/>
        <v>3184.304955841144</v>
      </c>
      <c r="G277" s="19">
        <f t="shared" si="17"/>
        <v>3125</v>
      </c>
      <c r="H277" s="19">
        <f t="shared" si="18"/>
        <v>59.304955841144036</v>
      </c>
      <c r="I277" s="20">
        <f t="shared" si="20"/>
        <v>3125</v>
      </c>
      <c r="J277" s="28"/>
      <c r="K277" s="11"/>
      <c r="L277" s="11"/>
      <c r="M277" s="11"/>
      <c r="N277" s="11"/>
      <c r="O277" s="11"/>
      <c r="P277" s="11"/>
      <c r="Q277" s="11"/>
      <c r="R277" s="11"/>
      <c r="S277" s="11"/>
      <c r="T277" s="11"/>
      <c r="U277" s="11"/>
      <c r="V277" s="11"/>
      <c r="W277" s="11"/>
      <c r="X277" s="11"/>
      <c r="Y277" s="11"/>
    </row>
    <row r="278" spans="1:25" x14ac:dyDescent="0.2">
      <c r="A278" s="11"/>
      <c r="B278" s="11"/>
      <c r="C278" s="11"/>
      <c r="D278" s="11"/>
      <c r="E278" s="18">
        <f t="shared" si="19"/>
        <v>240</v>
      </c>
      <c r="F278" s="19">
        <f t="shared" si="16"/>
        <v>3154.652477920572</v>
      </c>
      <c r="G278" s="19">
        <f t="shared" si="17"/>
        <v>3125</v>
      </c>
      <c r="H278" s="19">
        <f t="shared" si="18"/>
        <v>29.652477920572018</v>
      </c>
      <c r="I278" s="20">
        <f t="shared" si="20"/>
        <v>0</v>
      </c>
      <c r="J278" s="28"/>
      <c r="K278" s="11"/>
      <c r="L278" s="11"/>
      <c r="M278" s="11"/>
      <c r="N278" s="11"/>
      <c r="O278" s="11"/>
      <c r="P278" s="11"/>
      <c r="Q278" s="11"/>
      <c r="R278" s="11"/>
      <c r="S278" s="11"/>
      <c r="T278" s="11"/>
      <c r="U278" s="11"/>
      <c r="V278" s="11"/>
      <c r="W278" s="11"/>
      <c r="X278" s="11"/>
      <c r="Y278" s="11"/>
    </row>
    <row r="279" spans="1:25" x14ac:dyDescent="0.2">
      <c r="A279" s="11"/>
      <c r="B279" s="11"/>
      <c r="C279" s="11"/>
      <c r="D279" s="11"/>
      <c r="E279" s="18" t="str">
        <f t="shared" si="19"/>
        <v/>
      </c>
      <c r="F279" s="19" t="str">
        <f t="shared" si="16"/>
        <v/>
      </c>
      <c r="G279" s="19" t="str">
        <f t="shared" si="17"/>
        <v/>
      </c>
      <c r="H279" s="19" t="str">
        <f t="shared" si="18"/>
        <v/>
      </c>
      <c r="I279" s="20" t="str">
        <f t="shared" si="20"/>
        <v/>
      </c>
      <c r="J279" s="28"/>
      <c r="K279" s="11"/>
      <c r="L279" s="11"/>
      <c r="M279" s="11"/>
      <c r="N279" s="11"/>
      <c r="O279" s="11"/>
      <c r="P279" s="11"/>
      <c r="Q279" s="11"/>
      <c r="R279" s="11"/>
      <c r="S279" s="11"/>
      <c r="T279" s="11"/>
      <c r="U279" s="11"/>
      <c r="V279" s="11"/>
      <c r="W279" s="11"/>
      <c r="X279" s="11"/>
      <c r="Y279" s="11"/>
    </row>
    <row r="280" spans="1:25" x14ac:dyDescent="0.2">
      <c r="A280" s="11"/>
      <c r="B280" s="11"/>
      <c r="C280" s="11"/>
      <c r="D280" s="11"/>
      <c r="E280" s="18" t="str">
        <f t="shared" si="19"/>
        <v/>
      </c>
      <c r="F280" s="19" t="str">
        <f t="shared" si="16"/>
        <v/>
      </c>
      <c r="G280" s="19" t="str">
        <f t="shared" si="17"/>
        <v/>
      </c>
      <c r="H280" s="19" t="str">
        <f t="shared" si="18"/>
        <v/>
      </c>
      <c r="I280" s="20" t="str">
        <f t="shared" si="20"/>
        <v/>
      </c>
      <c r="J280" s="28"/>
      <c r="K280" s="11"/>
      <c r="L280" s="11"/>
      <c r="M280" s="11"/>
      <c r="N280" s="11"/>
      <c r="O280" s="11"/>
      <c r="P280" s="11"/>
      <c r="Q280" s="11"/>
      <c r="R280" s="11"/>
      <c r="S280" s="11"/>
      <c r="T280" s="11"/>
      <c r="U280" s="11"/>
      <c r="V280" s="11"/>
      <c r="W280" s="11"/>
      <c r="X280" s="11"/>
      <c r="Y280" s="11"/>
    </row>
    <row r="281" spans="1:25" x14ac:dyDescent="0.2">
      <c r="A281" s="11"/>
      <c r="B281" s="11"/>
      <c r="C281" s="11"/>
      <c r="D281" s="11"/>
      <c r="E281" s="18" t="str">
        <f t="shared" si="19"/>
        <v/>
      </c>
      <c r="F281" s="19" t="str">
        <f t="shared" si="16"/>
        <v/>
      </c>
      <c r="G281" s="19" t="str">
        <f t="shared" si="17"/>
        <v/>
      </c>
      <c r="H281" s="19" t="str">
        <f t="shared" si="18"/>
        <v/>
      </c>
      <c r="I281" s="20" t="str">
        <f t="shared" si="20"/>
        <v/>
      </c>
      <c r="J281" s="28"/>
      <c r="K281" s="11"/>
      <c r="L281" s="11"/>
      <c r="M281" s="11"/>
      <c r="N281" s="11"/>
      <c r="O281" s="11"/>
      <c r="P281" s="11"/>
      <c r="Q281" s="11"/>
      <c r="R281" s="11"/>
      <c r="S281" s="11"/>
      <c r="T281" s="11"/>
      <c r="U281" s="11"/>
      <c r="V281" s="11"/>
      <c r="W281" s="11"/>
      <c r="X281" s="11"/>
      <c r="Y281" s="11"/>
    </row>
    <row r="282" spans="1:25" x14ac:dyDescent="0.2">
      <c r="A282" s="11"/>
      <c r="B282" s="11"/>
      <c r="C282" s="11"/>
      <c r="D282" s="11"/>
      <c r="E282" s="18" t="str">
        <f t="shared" si="19"/>
        <v/>
      </c>
      <c r="F282" s="19" t="str">
        <f t="shared" si="16"/>
        <v/>
      </c>
      <c r="G282" s="19" t="str">
        <f t="shared" si="17"/>
        <v/>
      </c>
      <c r="H282" s="19" t="str">
        <f t="shared" si="18"/>
        <v/>
      </c>
      <c r="I282" s="20" t="str">
        <f t="shared" si="20"/>
        <v/>
      </c>
      <c r="J282" s="28"/>
      <c r="K282" s="11"/>
      <c r="L282" s="11"/>
      <c r="M282" s="11"/>
      <c r="N282" s="11"/>
      <c r="O282" s="11"/>
      <c r="P282" s="11"/>
      <c r="Q282" s="11"/>
      <c r="R282" s="11"/>
      <c r="S282" s="11"/>
      <c r="T282" s="11"/>
      <c r="U282" s="11"/>
      <c r="V282" s="11"/>
      <c r="W282" s="11"/>
      <c r="X282" s="11"/>
      <c r="Y282" s="11"/>
    </row>
    <row r="283" spans="1:25" x14ac:dyDescent="0.2">
      <c r="A283" s="11"/>
      <c r="B283" s="11"/>
      <c r="C283" s="11"/>
      <c r="D283" s="11"/>
      <c r="E283" s="18" t="str">
        <f t="shared" si="19"/>
        <v/>
      </c>
      <c r="F283" s="19" t="str">
        <f t="shared" si="16"/>
        <v/>
      </c>
      <c r="G283" s="19" t="str">
        <f t="shared" si="17"/>
        <v/>
      </c>
      <c r="H283" s="19" t="str">
        <f t="shared" si="18"/>
        <v/>
      </c>
      <c r="I283" s="20" t="str">
        <f t="shared" si="20"/>
        <v/>
      </c>
      <c r="J283" s="28"/>
      <c r="K283" s="11"/>
      <c r="L283" s="11"/>
      <c r="M283" s="11"/>
      <c r="N283" s="11"/>
      <c r="O283" s="11"/>
      <c r="P283" s="11"/>
      <c r="Q283" s="11"/>
      <c r="R283" s="11"/>
      <c r="S283" s="11"/>
      <c r="T283" s="11"/>
      <c r="U283" s="11"/>
      <c r="V283" s="11"/>
      <c r="W283" s="11"/>
      <c r="X283" s="11"/>
      <c r="Y283" s="11"/>
    </row>
    <row r="284" spans="1:25" x14ac:dyDescent="0.2">
      <c r="A284" s="11"/>
      <c r="B284" s="11"/>
      <c r="C284" s="11"/>
      <c r="D284" s="11"/>
      <c r="E284" s="18" t="str">
        <f t="shared" si="19"/>
        <v/>
      </c>
      <c r="F284" s="19" t="str">
        <f t="shared" si="16"/>
        <v/>
      </c>
      <c r="G284" s="19" t="str">
        <f t="shared" si="17"/>
        <v/>
      </c>
      <c r="H284" s="19" t="str">
        <f t="shared" si="18"/>
        <v/>
      </c>
      <c r="I284" s="20" t="str">
        <f t="shared" si="20"/>
        <v/>
      </c>
      <c r="J284" s="28"/>
      <c r="K284" s="11"/>
      <c r="L284" s="11"/>
      <c r="M284" s="11"/>
      <c r="N284" s="11"/>
      <c r="O284" s="11"/>
      <c r="P284" s="11"/>
      <c r="Q284" s="11"/>
      <c r="R284" s="11"/>
      <c r="S284" s="11"/>
      <c r="T284" s="11"/>
      <c r="U284" s="11"/>
      <c r="V284" s="11"/>
      <c r="W284" s="11"/>
      <c r="X284" s="11"/>
      <c r="Y284" s="11"/>
    </row>
    <row r="285" spans="1:25" x14ac:dyDescent="0.2">
      <c r="A285" s="11"/>
      <c r="B285" s="11"/>
      <c r="C285" s="11"/>
      <c r="D285" s="11"/>
      <c r="E285" s="18" t="str">
        <f t="shared" si="19"/>
        <v/>
      </c>
      <c r="F285" s="19" t="str">
        <f t="shared" si="16"/>
        <v/>
      </c>
      <c r="G285" s="19" t="str">
        <f t="shared" si="17"/>
        <v/>
      </c>
      <c r="H285" s="19" t="str">
        <f t="shared" si="18"/>
        <v/>
      </c>
      <c r="I285" s="20" t="str">
        <f t="shared" si="20"/>
        <v/>
      </c>
      <c r="J285" s="28"/>
      <c r="K285" s="11"/>
      <c r="L285" s="11"/>
      <c r="M285" s="11"/>
      <c r="N285" s="11"/>
      <c r="O285" s="11"/>
      <c r="P285" s="11"/>
      <c r="Q285" s="11"/>
      <c r="R285" s="11"/>
      <c r="S285" s="11"/>
      <c r="T285" s="11"/>
      <c r="U285" s="11"/>
      <c r="V285" s="11"/>
      <c r="W285" s="11"/>
      <c r="X285" s="11"/>
      <c r="Y285" s="11"/>
    </row>
    <row r="286" spans="1:25" x14ac:dyDescent="0.2">
      <c r="A286" s="11"/>
      <c r="B286" s="11"/>
      <c r="C286" s="11"/>
      <c r="D286" s="11"/>
      <c r="E286" s="18" t="str">
        <f t="shared" si="19"/>
        <v/>
      </c>
      <c r="F286" s="19" t="str">
        <f t="shared" si="16"/>
        <v/>
      </c>
      <c r="G286" s="19" t="str">
        <f t="shared" si="17"/>
        <v/>
      </c>
      <c r="H286" s="19" t="str">
        <f t="shared" si="18"/>
        <v/>
      </c>
      <c r="I286" s="20" t="str">
        <f t="shared" si="20"/>
        <v/>
      </c>
      <c r="J286" s="28"/>
      <c r="K286" s="11"/>
      <c r="L286" s="11"/>
      <c r="M286" s="11"/>
      <c r="N286" s="11"/>
      <c r="O286" s="11"/>
      <c r="P286" s="11"/>
      <c r="Q286" s="11"/>
      <c r="R286" s="11"/>
      <c r="S286" s="11"/>
      <c r="T286" s="11"/>
      <c r="U286" s="11"/>
      <c r="V286" s="11"/>
      <c r="W286" s="11"/>
      <c r="X286" s="11"/>
      <c r="Y286" s="11"/>
    </row>
    <row r="287" spans="1:25" x14ac:dyDescent="0.2">
      <c r="A287" s="11"/>
      <c r="B287" s="11"/>
      <c r="C287" s="11"/>
      <c r="D287" s="11"/>
      <c r="E287" s="18" t="str">
        <f t="shared" si="19"/>
        <v/>
      </c>
      <c r="F287" s="19" t="str">
        <f t="shared" si="16"/>
        <v/>
      </c>
      <c r="G287" s="19" t="str">
        <f t="shared" si="17"/>
        <v/>
      </c>
      <c r="H287" s="19" t="str">
        <f t="shared" si="18"/>
        <v/>
      </c>
      <c r="I287" s="20" t="str">
        <f t="shared" si="20"/>
        <v/>
      </c>
      <c r="J287" s="28"/>
      <c r="K287" s="11"/>
      <c r="L287" s="11"/>
      <c r="M287" s="11"/>
      <c r="N287" s="11"/>
      <c r="O287" s="11"/>
      <c r="P287" s="11"/>
      <c r="Q287" s="11"/>
      <c r="R287" s="11"/>
      <c r="S287" s="11"/>
      <c r="T287" s="11"/>
      <c r="U287" s="11"/>
      <c r="V287" s="11"/>
      <c r="W287" s="11"/>
      <c r="X287" s="11"/>
      <c r="Y287" s="11"/>
    </row>
    <row r="288" spans="1:25" x14ac:dyDescent="0.2">
      <c r="A288" s="11"/>
      <c r="B288" s="11"/>
      <c r="C288" s="11"/>
      <c r="D288" s="11"/>
      <c r="E288" s="18" t="str">
        <f t="shared" si="19"/>
        <v/>
      </c>
      <c r="F288" s="19" t="str">
        <f t="shared" si="16"/>
        <v/>
      </c>
      <c r="G288" s="19" t="str">
        <f t="shared" si="17"/>
        <v/>
      </c>
      <c r="H288" s="19" t="str">
        <f t="shared" si="18"/>
        <v/>
      </c>
      <c r="I288" s="20" t="str">
        <f t="shared" si="20"/>
        <v/>
      </c>
      <c r="J288" s="28"/>
      <c r="K288" s="11"/>
      <c r="L288" s="11"/>
      <c r="M288" s="11"/>
      <c r="N288" s="11"/>
      <c r="O288" s="11"/>
      <c r="P288" s="11"/>
      <c r="Q288" s="11"/>
      <c r="R288" s="11"/>
      <c r="S288" s="11"/>
      <c r="T288" s="11"/>
      <c r="U288" s="11"/>
      <c r="V288" s="11"/>
      <c r="W288" s="11"/>
      <c r="X288" s="11"/>
      <c r="Y288" s="11"/>
    </row>
    <row r="289" spans="1:25" x14ac:dyDescent="0.2">
      <c r="A289" s="11"/>
      <c r="B289" s="11"/>
      <c r="C289" s="11"/>
      <c r="D289" s="11"/>
      <c r="E289" s="18" t="str">
        <f t="shared" si="19"/>
        <v/>
      </c>
      <c r="F289" s="19" t="str">
        <f t="shared" si="16"/>
        <v/>
      </c>
      <c r="G289" s="19" t="str">
        <f t="shared" si="17"/>
        <v/>
      </c>
      <c r="H289" s="19" t="str">
        <f t="shared" si="18"/>
        <v/>
      </c>
      <c r="I289" s="20" t="str">
        <f t="shared" si="20"/>
        <v/>
      </c>
      <c r="J289" s="28"/>
      <c r="K289" s="11"/>
      <c r="L289" s="11"/>
      <c r="M289" s="11"/>
      <c r="N289" s="11"/>
      <c r="O289" s="11"/>
      <c r="P289" s="11"/>
      <c r="Q289" s="11"/>
      <c r="R289" s="11"/>
      <c r="S289" s="11"/>
      <c r="T289" s="11"/>
      <c r="U289" s="11"/>
      <c r="V289" s="11"/>
      <c r="W289" s="11"/>
      <c r="X289" s="11"/>
      <c r="Y289" s="11"/>
    </row>
    <row r="290" spans="1:25" x14ac:dyDescent="0.2">
      <c r="A290" s="11"/>
      <c r="B290" s="11"/>
      <c r="C290" s="11"/>
      <c r="D290" s="11"/>
      <c r="E290" s="18" t="str">
        <f t="shared" si="19"/>
        <v/>
      </c>
      <c r="F290" s="19" t="str">
        <f t="shared" si="16"/>
        <v/>
      </c>
      <c r="G290" s="19" t="str">
        <f t="shared" si="17"/>
        <v/>
      </c>
      <c r="H290" s="19" t="str">
        <f t="shared" si="18"/>
        <v/>
      </c>
      <c r="I290" s="20" t="str">
        <f t="shared" si="20"/>
        <v/>
      </c>
      <c r="J290" s="28"/>
      <c r="K290" s="11"/>
      <c r="L290" s="11"/>
      <c r="M290" s="11"/>
      <c r="N290" s="11"/>
      <c r="O290" s="11"/>
      <c r="P290" s="11"/>
      <c r="Q290" s="11"/>
      <c r="R290" s="11"/>
      <c r="S290" s="11"/>
      <c r="T290" s="11"/>
      <c r="U290" s="11"/>
      <c r="V290" s="11"/>
      <c r="W290" s="11"/>
      <c r="X290" s="11"/>
      <c r="Y290" s="11"/>
    </row>
    <row r="291" spans="1:25" x14ac:dyDescent="0.2">
      <c r="A291" s="11"/>
      <c r="B291" s="11"/>
      <c r="C291" s="11"/>
      <c r="D291" s="11"/>
      <c r="E291" s="18" t="str">
        <f t="shared" si="19"/>
        <v/>
      </c>
      <c r="F291" s="19" t="str">
        <f t="shared" si="16"/>
        <v/>
      </c>
      <c r="G291" s="19" t="str">
        <f t="shared" si="17"/>
        <v/>
      </c>
      <c r="H291" s="19" t="str">
        <f t="shared" si="18"/>
        <v/>
      </c>
      <c r="I291" s="20" t="str">
        <f t="shared" si="20"/>
        <v/>
      </c>
      <c r="J291" s="28"/>
      <c r="K291" s="11"/>
      <c r="L291" s="11"/>
      <c r="M291" s="11"/>
      <c r="N291" s="11"/>
      <c r="O291" s="11"/>
      <c r="P291" s="11"/>
      <c r="Q291" s="11"/>
      <c r="R291" s="11"/>
      <c r="S291" s="11"/>
      <c r="T291" s="11"/>
      <c r="U291" s="11"/>
      <c r="V291" s="11"/>
      <c r="W291" s="11"/>
      <c r="X291" s="11"/>
      <c r="Y291" s="11"/>
    </row>
    <row r="292" spans="1:25" x14ac:dyDescent="0.2">
      <c r="A292" s="11"/>
      <c r="B292" s="11"/>
      <c r="C292" s="11"/>
      <c r="D292" s="11"/>
      <c r="E292" s="18" t="str">
        <f t="shared" si="19"/>
        <v/>
      </c>
      <c r="F292" s="19" t="str">
        <f t="shared" si="16"/>
        <v/>
      </c>
      <c r="G292" s="19" t="str">
        <f t="shared" si="17"/>
        <v/>
      </c>
      <c r="H292" s="19" t="str">
        <f t="shared" si="18"/>
        <v/>
      </c>
      <c r="I292" s="20" t="str">
        <f t="shared" si="20"/>
        <v/>
      </c>
      <c r="J292" s="28"/>
      <c r="K292" s="11"/>
      <c r="L292" s="11"/>
      <c r="M292" s="11"/>
      <c r="N292" s="11"/>
      <c r="O292" s="11"/>
      <c r="P292" s="11"/>
      <c r="Q292" s="11"/>
      <c r="R292" s="11"/>
      <c r="S292" s="11"/>
      <c r="T292" s="11"/>
      <c r="U292" s="11"/>
      <c r="V292" s="11"/>
      <c r="W292" s="11"/>
      <c r="X292" s="11"/>
      <c r="Y292" s="11"/>
    </row>
    <row r="293" spans="1:25" x14ac:dyDescent="0.2">
      <c r="A293" s="11"/>
      <c r="B293" s="11"/>
      <c r="C293" s="11"/>
      <c r="D293" s="11"/>
      <c r="E293" s="18" t="str">
        <f t="shared" si="19"/>
        <v/>
      </c>
      <c r="F293" s="19" t="str">
        <f t="shared" si="16"/>
        <v/>
      </c>
      <c r="G293" s="19" t="str">
        <f t="shared" si="17"/>
        <v/>
      </c>
      <c r="H293" s="19" t="str">
        <f t="shared" si="18"/>
        <v/>
      </c>
      <c r="I293" s="20" t="str">
        <f t="shared" si="20"/>
        <v/>
      </c>
      <c r="J293" s="28"/>
      <c r="K293" s="11"/>
      <c r="L293" s="11"/>
      <c r="M293" s="11"/>
      <c r="N293" s="11"/>
      <c r="O293" s="11"/>
      <c r="P293" s="11"/>
      <c r="Q293" s="11"/>
      <c r="R293" s="11"/>
      <c r="S293" s="11"/>
      <c r="T293" s="11"/>
      <c r="U293" s="11"/>
      <c r="V293" s="11"/>
      <c r="W293" s="11"/>
      <c r="X293" s="11"/>
      <c r="Y293" s="11"/>
    </row>
    <row r="294" spans="1:25" x14ac:dyDescent="0.2">
      <c r="A294" s="11"/>
      <c r="B294" s="11"/>
      <c r="C294" s="11"/>
      <c r="D294" s="11"/>
      <c r="E294" s="18" t="str">
        <f t="shared" si="19"/>
        <v/>
      </c>
      <c r="F294" s="19" t="str">
        <f t="shared" si="16"/>
        <v/>
      </c>
      <c r="G294" s="19" t="str">
        <f t="shared" si="17"/>
        <v/>
      </c>
      <c r="H294" s="19" t="str">
        <f t="shared" si="18"/>
        <v/>
      </c>
      <c r="I294" s="20" t="str">
        <f t="shared" si="20"/>
        <v/>
      </c>
      <c r="J294" s="28"/>
      <c r="K294" s="11"/>
      <c r="L294" s="11"/>
      <c r="M294" s="11"/>
      <c r="N294" s="11"/>
      <c r="O294" s="11"/>
      <c r="P294" s="11"/>
      <c r="Q294" s="11"/>
      <c r="R294" s="11"/>
      <c r="S294" s="11"/>
      <c r="T294" s="11"/>
      <c r="U294" s="11"/>
      <c r="V294" s="11"/>
      <c r="W294" s="11"/>
      <c r="X294" s="11"/>
      <c r="Y294" s="11"/>
    </row>
    <row r="295" spans="1:25" x14ac:dyDescent="0.2">
      <c r="A295" s="11"/>
      <c r="B295" s="11"/>
      <c r="C295" s="11"/>
      <c r="D295" s="11"/>
      <c r="E295" s="18" t="str">
        <f t="shared" si="19"/>
        <v/>
      </c>
      <c r="F295" s="19" t="str">
        <f t="shared" ref="F295:F358" si="21">IF(E295="","",IF($E$15="SAC",G295+H295,PMT($E$29,$E$25,-$E$23,,0)))</f>
        <v/>
      </c>
      <c r="G295" s="19" t="str">
        <f t="shared" ref="G295:G358" si="22">IF(E295="","",IF($E$15="SAC",$E$23/$E$25,F295-H295))</f>
        <v/>
      </c>
      <c r="H295" s="19" t="str">
        <f t="shared" ref="H295:H358" si="23">IF(E295="","",IF($E$15="SAC",I294*$E$29,I294*$E$29))</f>
        <v/>
      </c>
      <c r="I295" s="20" t="str">
        <f t="shared" si="20"/>
        <v/>
      </c>
      <c r="J295" s="28"/>
      <c r="K295" s="11"/>
      <c r="L295" s="11"/>
      <c r="M295" s="11"/>
      <c r="N295" s="11"/>
      <c r="O295" s="11"/>
      <c r="P295" s="11"/>
      <c r="Q295" s="11"/>
      <c r="R295" s="11"/>
      <c r="S295" s="11"/>
      <c r="T295" s="11"/>
      <c r="U295" s="11"/>
      <c r="V295" s="11"/>
      <c r="W295" s="11"/>
      <c r="X295" s="11"/>
      <c r="Y295" s="11"/>
    </row>
    <row r="296" spans="1:25" x14ac:dyDescent="0.2">
      <c r="A296" s="11"/>
      <c r="B296" s="11"/>
      <c r="C296" s="11"/>
      <c r="D296" s="11"/>
      <c r="E296" s="18" t="str">
        <f t="shared" ref="E296:E359" si="24">IFERROR(IF(E295+1&gt;$E$25,"",E295+1),"")</f>
        <v/>
      </c>
      <c r="F296" s="19" t="str">
        <f t="shared" si="21"/>
        <v/>
      </c>
      <c r="G296" s="19" t="str">
        <f t="shared" si="22"/>
        <v/>
      </c>
      <c r="H296" s="19" t="str">
        <f t="shared" si="23"/>
        <v/>
      </c>
      <c r="I296" s="20" t="str">
        <f t="shared" si="20"/>
        <v/>
      </c>
      <c r="J296" s="28"/>
      <c r="K296" s="11"/>
      <c r="L296" s="11"/>
      <c r="M296" s="11"/>
      <c r="N296" s="11"/>
      <c r="O296" s="11"/>
      <c r="P296" s="11"/>
      <c r="Q296" s="11"/>
      <c r="R296" s="11"/>
      <c r="S296" s="11"/>
      <c r="T296" s="11"/>
      <c r="U296" s="11"/>
      <c r="V296" s="11"/>
      <c r="W296" s="11"/>
      <c r="X296" s="11"/>
      <c r="Y296" s="11"/>
    </row>
    <row r="297" spans="1:25" x14ac:dyDescent="0.2">
      <c r="A297" s="11"/>
      <c r="B297" s="11"/>
      <c r="C297" s="11"/>
      <c r="D297" s="11"/>
      <c r="E297" s="18" t="str">
        <f t="shared" si="24"/>
        <v/>
      </c>
      <c r="F297" s="19" t="str">
        <f t="shared" si="21"/>
        <v/>
      </c>
      <c r="G297" s="19" t="str">
        <f t="shared" si="22"/>
        <v/>
      </c>
      <c r="H297" s="19" t="str">
        <f t="shared" si="23"/>
        <v/>
      </c>
      <c r="I297" s="20" t="str">
        <f t="shared" si="20"/>
        <v/>
      </c>
      <c r="J297" s="28"/>
      <c r="K297" s="11"/>
      <c r="L297" s="11"/>
      <c r="M297" s="11"/>
      <c r="N297" s="11"/>
      <c r="O297" s="11"/>
      <c r="P297" s="11"/>
      <c r="Q297" s="11"/>
      <c r="R297" s="11"/>
      <c r="S297" s="11"/>
      <c r="T297" s="11"/>
      <c r="U297" s="11"/>
      <c r="V297" s="11"/>
      <c r="W297" s="11"/>
      <c r="X297" s="11"/>
      <c r="Y297" s="11"/>
    </row>
    <row r="298" spans="1:25" x14ac:dyDescent="0.2">
      <c r="A298" s="11"/>
      <c r="B298" s="11"/>
      <c r="C298" s="11"/>
      <c r="D298" s="11"/>
      <c r="E298" s="18" t="str">
        <f t="shared" si="24"/>
        <v/>
      </c>
      <c r="F298" s="19" t="str">
        <f t="shared" si="21"/>
        <v/>
      </c>
      <c r="G298" s="19" t="str">
        <f t="shared" si="22"/>
        <v/>
      </c>
      <c r="H298" s="19" t="str">
        <f t="shared" si="23"/>
        <v/>
      </c>
      <c r="I298" s="20" t="str">
        <f t="shared" si="20"/>
        <v/>
      </c>
      <c r="J298" s="28"/>
      <c r="K298" s="11"/>
      <c r="L298" s="11"/>
      <c r="M298" s="11"/>
      <c r="N298" s="11"/>
      <c r="O298" s="11"/>
      <c r="P298" s="11"/>
      <c r="Q298" s="11"/>
      <c r="R298" s="11"/>
      <c r="S298" s="11"/>
      <c r="T298" s="11"/>
      <c r="U298" s="11"/>
      <c r="V298" s="11"/>
      <c r="W298" s="11"/>
      <c r="X298" s="11"/>
      <c r="Y298" s="11"/>
    </row>
    <row r="299" spans="1:25" x14ac:dyDescent="0.2">
      <c r="A299" s="11"/>
      <c r="B299" s="11"/>
      <c r="C299" s="11"/>
      <c r="D299" s="11"/>
      <c r="E299" s="18" t="str">
        <f t="shared" si="24"/>
        <v/>
      </c>
      <c r="F299" s="19" t="str">
        <f t="shared" si="21"/>
        <v/>
      </c>
      <c r="G299" s="19" t="str">
        <f t="shared" si="22"/>
        <v/>
      </c>
      <c r="H299" s="19" t="str">
        <f t="shared" si="23"/>
        <v/>
      </c>
      <c r="I299" s="20" t="str">
        <f t="shared" si="20"/>
        <v/>
      </c>
      <c r="J299" s="28"/>
      <c r="K299" s="11"/>
      <c r="L299" s="11"/>
      <c r="M299" s="11"/>
      <c r="N299" s="11"/>
      <c r="O299" s="11"/>
      <c r="P299" s="11"/>
      <c r="Q299" s="11"/>
      <c r="R299" s="11"/>
      <c r="S299" s="11"/>
      <c r="T299" s="11"/>
      <c r="U299" s="11"/>
      <c r="V299" s="11"/>
      <c r="W299" s="11"/>
      <c r="X299" s="11"/>
      <c r="Y299" s="11"/>
    </row>
    <row r="300" spans="1:25" x14ac:dyDescent="0.2">
      <c r="A300" s="11"/>
      <c r="B300" s="11"/>
      <c r="C300" s="11"/>
      <c r="D300" s="11"/>
      <c r="E300" s="18" t="str">
        <f t="shared" si="24"/>
        <v/>
      </c>
      <c r="F300" s="19" t="str">
        <f t="shared" si="21"/>
        <v/>
      </c>
      <c r="G300" s="19" t="str">
        <f t="shared" si="22"/>
        <v/>
      </c>
      <c r="H300" s="19" t="str">
        <f t="shared" si="23"/>
        <v/>
      </c>
      <c r="I300" s="20" t="str">
        <f t="shared" si="20"/>
        <v/>
      </c>
      <c r="J300" s="28"/>
      <c r="K300" s="11"/>
      <c r="L300" s="11"/>
      <c r="M300" s="11"/>
      <c r="N300" s="11"/>
      <c r="O300" s="11"/>
      <c r="P300" s="11"/>
      <c r="Q300" s="11"/>
      <c r="R300" s="11"/>
      <c r="S300" s="11"/>
      <c r="T300" s="11"/>
      <c r="U300" s="11"/>
      <c r="V300" s="11"/>
      <c r="W300" s="11"/>
      <c r="X300" s="11"/>
      <c r="Y300" s="11"/>
    </row>
    <row r="301" spans="1:25" x14ac:dyDescent="0.2">
      <c r="A301" s="11"/>
      <c r="B301" s="11"/>
      <c r="C301" s="11"/>
      <c r="D301" s="11"/>
      <c r="E301" s="18" t="str">
        <f t="shared" si="24"/>
        <v/>
      </c>
      <c r="F301" s="19" t="str">
        <f t="shared" si="21"/>
        <v/>
      </c>
      <c r="G301" s="19" t="str">
        <f t="shared" si="22"/>
        <v/>
      </c>
      <c r="H301" s="19" t="str">
        <f t="shared" si="23"/>
        <v/>
      </c>
      <c r="I301" s="20" t="str">
        <f t="shared" si="20"/>
        <v/>
      </c>
      <c r="J301" s="28"/>
      <c r="K301" s="11"/>
      <c r="L301" s="11"/>
      <c r="M301" s="11"/>
      <c r="N301" s="11"/>
      <c r="O301" s="11"/>
      <c r="P301" s="11"/>
      <c r="Q301" s="11"/>
      <c r="R301" s="11"/>
      <c r="S301" s="11"/>
      <c r="T301" s="11"/>
      <c r="U301" s="11"/>
      <c r="V301" s="11"/>
      <c r="W301" s="11"/>
      <c r="X301" s="11"/>
      <c r="Y301" s="11"/>
    </row>
    <row r="302" spans="1:25" x14ac:dyDescent="0.2">
      <c r="A302" s="11"/>
      <c r="B302" s="11"/>
      <c r="C302" s="11"/>
      <c r="D302" s="11"/>
      <c r="E302" s="18" t="str">
        <f t="shared" si="24"/>
        <v/>
      </c>
      <c r="F302" s="19" t="str">
        <f t="shared" si="21"/>
        <v/>
      </c>
      <c r="G302" s="19" t="str">
        <f t="shared" si="22"/>
        <v/>
      </c>
      <c r="H302" s="19" t="str">
        <f t="shared" si="23"/>
        <v/>
      </c>
      <c r="I302" s="20" t="str">
        <f t="shared" si="20"/>
        <v/>
      </c>
      <c r="J302" s="28"/>
      <c r="K302" s="11"/>
      <c r="L302" s="11"/>
      <c r="M302" s="11"/>
      <c r="N302" s="11"/>
      <c r="O302" s="11"/>
      <c r="P302" s="11"/>
      <c r="Q302" s="11"/>
      <c r="R302" s="11"/>
      <c r="S302" s="11"/>
      <c r="T302" s="11"/>
      <c r="U302" s="11"/>
      <c r="V302" s="11"/>
      <c r="W302" s="11"/>
      <c r="X302" s="11"/>
      <c r="Y302" s="11"/>
    </row>
    <row r="303" spans="1:25" x14ac:dyDescent="0.2">
      <c r="A303" s="11"/>
      <c r="B303" s="11"/>
      <c r="C303" s="11"/>
      <c r="D303" s="11"/>
      <c r="E303" s="18" t="str">
        <f t="shared" si="24"/>
        <v/>
      </c>
      <c r="F303" s="19" t="str">
        <f t="shared" si="21"/>
        <v/>
      </c>
      <c r="G303" s="19" t="str">
        <f t="shared" si="22"/>
        <v/>
      </c>
      <c r="H303" s="19" t="str">
        <f t="shared" si="23"/>
        <v/>
      </c>
      <c r="I303" s="20" t="str">
        <f t="shared" ref="I303:I366" si="25">IF(E303="","",I302-G303)</f>
        <v/>
      </c>
      <c r="J303" s="28"/>
      <c r="K303" s="11"/>
      <c r="L303" s="11"/>
      <c r="M303" s="11"/>
      <c r="N303" s="11"/>
      <c r="O303" s="11"/>
      <c r="P303" s="11"/>
      <c r="Q303" s="11"/>
      <c r="R303" s="11"/>
      <c r="S303" s="11"/>
      <c r="T303" s="11"/>
      <c r="U303" s="11"/>
      <c r="V303" s="11"/>
      <c r="W303" s="11"/>
      <c r="X303" s="11"/>
      <c r="Y303" s="11"/>
    </row>
    <row r="304" spans="1:25" x14ac:dyDescent="0.2">
      <c r="A304" s="11"/>
      <c r="B304" s="11"/>
      <c r="C304" s="11"/>
      <c r="D304" s="11"/>
      <c r="E304" s="18" t="str">
        <f t="shared" si="24"/>
        <v/>
      </c>
      <c r="F304" s="19" t="str">
        <f t="shared" si="21"/>
        <v/>
      </c>
      <c r="G304" s="19" t="str">
        <f t="shared" si="22"/>
        <v/>
      </c>
      <c r="H304" s="19" t="str">
        <f t="shared" si="23"/>
        <v/>
      </c>
      <c r="I304" s="20" t="str">
        <f t="shared" si="25"/>
        <v/>
      </c>
      <c r="J304" s="28"/>
      <c r="K304" s="11"/>
      <c r="L304" s="11"/>
      <c r="M304" s="11"/>
      <c r="N304" s="11"/>
      <c r="O304" s="11"/>
      <c r="P304" s="11"/>
      <c r="Q304" s="11"/>
      <c r="R304" s="11"/>
      <c r="S304" s="11"/>
      <c r="T304" s="11"/>
      <c r="U304" s="11"/>
      <c r="V304" s="11"/>
      <c r="W304" s="11"/>
      <c r="X304" s="11"/>
      <c r="Y304" s="11"/>
    </row>
    <row r="305" spans="1:25" x14ac:dyDescent="0.2">
      <c r="A305" s="11"/>
      <c r="B305" s="11"/>
      <c r="C305" s="11"/>
      <c r="D305" s="11"/>
      <c r="E305" s="18" t="str">
        <f t="shared" si="24"/>
        <v/>
      </c>
      <c r="F305" s="19" t="str">
        <f t="shared" si="21"/>
        <v/>
      </c>
      <c r="G305" s="19" t="str">
        <f t="shared" si="22"/>
        <v/>
      </c>
      <c r="H305" s="19" t="str">
        <f t="shared" si="23"/>
        <v/>
      </c>
      <c r="I305" s="20" t="str">
        <f t="shared" si="25"/>
        <v/>
      </c>
      <c r="J305" s="28"/>
      <c r="K305" s="11"/>
      <c r="L305" s="11"/>
      <c r="M305" s="11"/>
      <c r="N305" s="11"/>
      <c r="O305" s="11"/>
      <c r="P305" s="11"/>
      <c r="Q305" s="11"/>
      <c r="R305" s="11"/>
      <c r="S305" s="11"/>
      <c r="T305" s="11"/>
      <c r="U305" s="11"/>
      <c r="V305" s="11"/>
      <c r="W305" s="11"/>
      <c r="X305" s="11"/>
      <c r="Y305" s="11"/>
    </row>
    <row r="306" spans="1:25" x14ac:dyDescent="0.2">
      <c r="A306" s="11"/>
      <c r="B306" s="11"/>
      <c r="C306" s="11"/>
      <c r="D306" s="11"/>
      <c r="E306" s="18" t="str">
        <f t="shared" si="24"/>
        <v/>
      </c>
      <c r="F306" s="19" t="str">
        <f t="shared" si="21"/>
        <v/>
      </c>
      <c r="G306" s="19" t="str">
        <f t="shared" si="22"/>
        <v/>
      </c>
      <c r="H306" s="19" t="str">
        <f t="shared" si="23"/>
        <v/>
      </c>
      <c r="I306" s="20" t="str">
        <f t="shared" si="25"/>
        <v/>
      </c>
      <c r="J306" s="28"/>
      <c r="K306" s="11"/>
      <c r="L306" s="11"/>
      <c r="M306" s="11"/>
      <c r="N306" s="11"/>
      <c r="O306" s="11"/>
      <c r="P306" s="11"/>
      <c r="Q306" s="11"/>
      <c r="R306" s="11"/>
      <c r="S306" s="11"/>
      <c r="T306" s="11"/>
      <c r="U306" s="11"/>
      <c r="V306" s="11"/>
      <c r="W306" s="11"/>
      <c r="X306" s="11"/>
      <c r="Y306" s="11"/>
    </row>
    <row r="307" spans="1:25" x14ac:dyDescent="0.2">
      <c r="A307" s="11"/>
      <c r="B307" s="11"/>
      <c r="C307" s="11"/>
      <c r="D307" s="11"/>
      <c r="E307" s="18" t="str">
        <f t="shared" si="24"/>
        <v/>
      </c>
      <c r="F307" s="19" t="str">
        <f t="shared" si="21"/>
        <v/>
      </c>
      <c r="G307" s="19" t="str">
        <f t="shared" si="22"/>
        <v/>
      </c>
      <c r="H307" s="19" t="str">
        <f t="shared" si="23"/>
        <v/>
      </c>
      <c r="I307" s="20" t="str">
        <f t="shared" si="25"/>
        <v/>
      </c>
      <c r="J307" s="28"/>
      <c r="K307" s="11"/>
      <c r="L307" s="11"/>
      <c r="M307" s="11"/>
      <c r="N307" s="11"/>
      <c r="O307" s="11"/>
      <c r="P307" s="11"/>
      <c r="Q307" s="11"/>
      <c r="R307" s="11"/>
      <c r="S307" s="11"/>
      <c r="T307" s="11"/>
      <c r="U307" s="11"/>
      <c r="V307" s="11"/>
      <c r="W307" s="11"/>
      <c r="X307" s="11"/>
      <c r="Y307" s="11"/>
    </row>
    <row r="308" spans="1:25" x14ac:dyDescent="0.2">
      <c r="A308" s="11"/>
      <c r="B308" s="11"/>
      <c r="C308" s="11"/>
      <c r="D308" s="11"/>
      <c r="E308" s="18" t="str">
        <f t="shared" si="24"/>
        <v/>
      </c>
      <c r="F308" s="19" t="str">
        <f t="shared" si="21"/>
        <v/>
      </c>
      <c r="G308" s="19" t="str">
        <f t="shared" si="22"/>
        <v/>
      </c>
      <c r="H308" s="19" t="str">
        <f t="shared" si="23"/>
        <v/>
      </c>
      <c r="I308" s="20" t="str">
        <f t="shared" si="25"/>
        <v/>
      </c>
      <c r="J308" s="28"/>
      <c r="K308" s="11"/>
      <c r="L308" s="11"/>
      <c r="M308" s="11"/>
      <c r="N308" s="11"/>
      <c r="O308" s="11"/>
      <c r="P308" s="11"/>
      <c r="Q308" s="11"/>
      <c r="R308" s="11"/>
      <c r="S308" s="11"/>
      <c r="T308" s="11"/>
      <c r="U308" s="11"/>
      <c r="V308" s="11"/>
      <c r="W308" s="11"/>
      <c r="X308" s="11"/>
      <c r="Y308" s="11"/>
    </row>
    <row r="309" spans="1:25" x14ac:dyDescent="0.2">
      <c r="A309" s="11"/>
      <c r="B309" s="11"/>
      <c r="C309" s="11"/>
      <c r="D309" s="11"/>
      <c r="E309" s="18" t="str">
        <f t="shared" si="24"/>
        <v/>
      </c>
      <c r="F309" s="19" t="str">
        <f t="shared" si="21"/>
        <v/>
      </c>
      <c r="G309" s="19" t="str">
        <f t="shared" si="22"/>
        <v/>
      </c>
      <c r="H309" s="19" t="str">
        <f t="shared" si="23"/>
        <v/>
      </c>
      <c r="I309" s="20" t="str">
        <f t="shared" si="25"/>
        <v/>
      </c>
      <c r="J309" s="28"/>
      <c r="K309" s="11"/>
      <c r="L309" s="11"/>
      <c r="M309" s="11"/>
      <c r="N309" s="11"/>
      <c r="O309" s="11"/>
      <c r="P309" s="11"/>
      <c r="Q309" s="11"/>
      <c r="R309" s="11"/>
      <c r="S309" s="11"/>
      <c r="T309" s="11"/>
      <c r="U309" s="11"/>
      <c r="V309" s="11"/>
      <c r="W309" s="11"/>
      <c r="X309" s="11"/>
      <c r="Y309" s="11"/>
    </row>
    <row r="310" spans="1:25" x14ac:dyDescent="0.2">
      <c r="A310" s="11"/>
      <c r="B310" s="11"/>
      <c r="C310" s="11"/>
      <c r="D310" s="11"/>
      <c r="E310" s="18" t="str">
        <f t="shared" si="24"/>
        <v/>
      </c>
      <c r="F310" s="19" t="str">
        <f t="shared" si="21"/>
        <v/>
      </c>
      <c r="G310" s="19" t="str">
        <f t="shared" si="22"/>
        <v/>
      </c>
      <c r="H310" s="19" t="str">
        <f t="shared" si="23"/>
        <v/>
      </c>
      <c r="I310" s="20" t="str">
        <f t="shared" si="25"/>
        <v/>
      </c>
      <c r="J310" s="28"/>
      <c r="K310" s="11"/>
      <c r="L310" s="11"/>
      <c r="M310" s="11"/>
      <c r="N310" s="11"/>
      <c r="O310" s="11"/>
      <c r="P310" s="11"/>
      <c r="Q310" s="11"/>
      <c r="R310" s="11"/>
      <c r="S310" s="11"/>
      <c r="T310" s="11"/>
      <c r="U310" s="11"/>
      <c r="V310" s="11"/>
      <c r="W310" s="11"/>
      <c r="X310" s="11"/>
      <c r="Y310" s="11"/>
    </row>
    <row r="311" spans="1:25" x14ac:dyDescent="0.2">
      <c r="A311" s="11"/>
      <c r="B311" s="11"/>
      <c r="C311" s="11"/>
      <c r="D311" s="11"/>
      <c r="E311" s="18" t="str">
        <f t="shared" si="24"/>
        <v/>
      </c>
      <c r="F311" s="19" t="str">
        <f t="shared" si="21"/>
        <v/>
      </c>
      <c r="G311" s="19" t="str">
        <f t="shared" si="22"/>
        <v/>
      </c>
      <c r="H311" s="19" t="str">
        <f t="shared" si="23"/>
        <v/>
      </c>
      <c r="I311" s="20" t="str">
        <f t="shared" si="25"/>
        <v/>
      </c>
      <c r="J311" s="28"/>
      <c r="K311" s="11"/>
      <c r="L311" s="11"/>
      <c r="M311" s="11"/>
      <c r="N311" s="11"/>
      <c r="O311" s="11"/>
      <c r="P311" s="11"/>
      <c r="Q311" s="11"/>
      <c r="R311" s="11"/>
      <c r="S311" s="11"/>
      <c r="T311" s="11"/>
      <c r="U311" s="11"/>
      <c r="V311" s="11"/>
      <c r="W311" s="11"/>
      <c r="X311" s="11"/>
      <c r="Y311" s="11"/>
    </row>
    <row r="312" spans="1:25" x14ac:dyDescent="0.2">
      <c r="A312" s="11"/>
      <c r="B312" s="11"/>
      <c r="C312" s="11"/>
      <c r="D312" s="11"/>
      <c r="E312" s="18" t="str">
        <f t="shared" si="24"/>
        <v/>
      </c>
      <c r="F312" s="19" t="str">
        <f t="shared" si="21"/>
        <v/>
      </c>
      <c r="G312" s="19" t="str">
        <f t="shared" si="22"/>
        <v/>
      </c>
      <c r="H312" s="19" t="str">
        <f t="shared" si="23"/>
        <v/>
      </c>
      <c r="I312" s="20" t="str">
        <f t="shared" si="25"/>
        <v/>
      </c>
      <c r="J312" s="28"/>
      <c r="K312" s="11"/>
      <c r="L312" s="11"/>
      <c r="M312" s="11"/>
      <c r="N312" s="11"/>
      <c r="O312" s="11"/>
      <c r="P312" s="11"/>
      <c r="Q312" s="11"/>
      <c r="R312" s="11"/>
      <c r="S312" s="11"/>
      <c r="T312" s="11"/>
      <c r="U312" s="11"/>
      <c r="V312" s="11"/>
      <c r="W312" s="11"/>
      <c r="X312" s="11"/>
      <c r="Y312" s="11"/>
    </row>
    <row r="313" spans="1:25" x14ac:dyDescent="0.2">
      <c r="A313" s="11"/>
      <c r="B313" s="11"/>
      <c r="C313" s="11"/>
      <c r="D313" s="11"/>
      <c r="E313" s="18" t="str">
        <f t="shared" si="24"/>
        <v/>
      </c>
      <c r="F313" s="19" t="str">
        <f t="shared" si="21"/>
        <v/>
      </c>
      <c r="G313" s="19" t="str">
        <f t="shared" si="22"/>
        <v/>
      </c>
      <c r="H313" s="19" t="str">
        <f t="shared" si="23"/>
        <v/>
      </c>
      <c r="I313" s="20" t="str">
        <f t="shared" si="25"/>
        <v/>
      </c>
      <c r="J313" s="28"/>
      <c r="K313" s="11"/>
      <c r="L313" s="11"/>
      <c r="M313" s="11"/>
      <c r="N313" s="11"/>
      <c r="O313" s="11"/>
      <c r="P313" s="11"/>
      <c r="Q313" s="11"/>
      <c r="R313" s="11"/>
      <c r="S313" s="11"/>
      <c r="T313" s="11"/>
      <c r="U313" s="11"/>
      <c r="V313" s="11"/>
      <c r="W313" s="11"/>
      <c r="X313" s="11"/>
      <c r="Y313" s="11"/>
    </row>
    <row r="314" spans="1:25" x14ac:dyDescent="0.2">
      <c r="A314" s="11"/>
      <c r="B314" s="11"/>
      <c r="C314" s="11"/>
      <c r="D314" s="11"/>
      <c r="E314" s="18" t="str">
        <f t="shared" si="24"/>
        <v/>
      </c>
      <c r="F314" s="19" t="str">
        <f t="shared" si="21"/>
        <v/>
      </c>
      <c r="G314" s="19" t="str">
        <f t="shared" si="22"/>
        <v/>
      </c>
      <c r="H314" s="19" t="str">
        <f t="shared" si="23"/>
        <v/>
      </c>
      <c r="I314" s="20" t="str">
        <f t="shared" si="25"/>
        <v/>
      </c>
      <c r="J314" s="28"/>
      <c r="K314" s="11"/>
      <c r="L314" s="11"/>
      <c r="M314" s="11"/>
      <c r="N314" s="11"/>
      <c r="O314" s="11"/>
      <c r="P314" s="11"/>
      <c r="Q314" s="11"/>
      <c r="R314" s="11"/>
      <c r="S314" s="11"/>
      <c r="T314" s="11"/>
      <c r="U314" s="11"/>
      <c r="V314" s="11"/>
      <c r="W314" s="11"/>
      <c r="X314" s="11"/>
      <c r="Y314" s="11"/>
    </row>
    <row r="315" spans="1:25" x14ac:dyDescent="0.2">
      <c r="A315" s="11"/>
      <c r="B315" s="11"/>
      <c r="C315" s="11"/>
      <c r="D315" s="11"/>
      <c r="E315" s="18" t="str">
        <f t="shared" si="24"/>
        <v/>
      </c>
      <c r="F315" s="19" t="str">
        <f t="shared" si="21"/>
        <v/>
      </c>
      <c r="G315" s="19" t="str">
        <f t="shared" si="22"/>
        <v/>
      </c>
      <c r="H315" s="19" t="str">
        <f t="shared" si="23"/>
        <v/>
      </c>
      <c r="I315" s="20" t="str">
        <f t="shared" si="25"/>
        <v/>
      </c>
      <c r="J315" s="28"/>
      <c r="K315" s="11"/>
      <c r="L315" s="11"/>
      <c r="M315" s="11"/>
      <c r="N315" s="11"/>
      <c r="O315" s="11"/>
      <c r="P315" s="11"/>
      <c r="Q315" s="11"/>
      <c r="R315" s="11"/>
      <c r="S315" s="11"/>
      <c r="T315" s="11"/>
      <c r="U315" s="11"/>
      <c r="V315" s="11"/>
      <c r="W315" s="11"/>
      <c r="X315" s="11"/>
      <c r="Y315" s="11"/>
    </row>
    <row r="316" spans="1:25" x14ac:dyDescent="0.2">
      <c r="A316" s="11"/>
      <c r="B316" s="11"/>
      <c r="C316" s="11"/>
      <c r="D316" s="11"/>
      <c r="E316" s="18" t="str">
        <f t="shared" si="24"/>
        <v/>
      </c>
      <c r="F316" s="19" t="str">
        <f t="shared" si="21"/>
        <v/>
      </c>
      <c r="G316" s="19" t="str">
        <f t="shared" si="22"/>
        <v/>
      </c>
      <c r="H316" s="19" t="str">
        <f t="shared" si="23"/>
        <v/>
      </c>
      <c r="I316" s="20" t="str">
        <f t="shared" si="25"/>
        <v/>
      </c>
      <c r="J316" s="28"/>
      <c r="K316" s="11"/>
      <c r="L316" s="11"/>
      <c r="M316" s="11"/>
      <c r="N316" s="11"/>
      <c r="O316" s="11"/>
      <c r="P316" s="11"/>
      <c r="Q316" s="11"/>
      <c r="R316" s="11"/>
      <c r="S316" s="11"/>
      <c r="T316" s="11"/>
      <c r="U316" s="11"/>
      <c r="V316" s="11"/>
      <c r="W316" s="11"/>
      <c r="X316" s="11"/>
      <c r="Y316" s="11"/>
    </row>
    <row r="317" spans="1:25" x14ac:dyDescent="0.2">
      <c r="A317" s="11"/>
      <c r="B317" s="11"/>
      <c r="C317" s="11"/>
      <c r="D317" s="11"/>
      <c r="E317" s="18" t="str">
        <f t="shared" si="24"/>
        <v/>
      </c>
      <c r="F317" s="19" t="str">
        <f t="shared" si="21"/>
        <v/>
      </c>
      <c r="G317" s="19" t="str">
        <f t="shared" si="22"/>
        <v/>
      </c>
      <c r="H317" s="19" t="str">
        <f t="shared" si="23"/>
        <v/>
      </c>
      <c r="I317" s="20" t="str">
        <f t="shared" si="25"/>
        <v/>
      </c>
      <c r="J317" s="28"/>
      <c r="K317" s="11"/>
      <c r="L317" s="11"/>
      <c r="M317" s="11"/>
      <c r="N317" s="11"/>
      <c r="O317" s="11"/>
      <c r="P317" s="11"/>
      <c r="Q317" s="11"/>
      <c r="R317" s="11"/>
      <c r="S317" s="11"/>
      <c r="T317" s="11"/>
      <c r="U317" s="11"/>
      <c r="V317" s="11"/>
      <c r="W317" s="11"/>
      <c r="X317" s="11"/>
      <c r="Y317" s="11"/>
    </row>
    <row r="318" spans="1:25" x14ac:dyDescent="0.2">
      <c r="A318" s="11"/>
      <c r="B318" s="11"/>
      <c r="C318" s="11"/>
      <c r="D318" s="11"/>
      <c r="E318" s="18" t="str">
        <f t="shared" si="24"/>
        <v/>
      </c>
      <c r="F318" s="19" t="str">
        <f t="shared" si="21"/>
        <v/>
      </c>
      <c r="G318" s="19" t="str">
        <f t="shared" si="22"/>
        <v/>
      </c>
      <c r="H318" s="19" t="str">
        <f t="shared" si="23"/>
        <v/>
      </c>
      <c r="I318" s="20" t="str">
        <f t="shared" si="25"/>
        <v/>
      </c>
      <c r="J318" s="28"/>
      <c r="K318" s="11"/>
      <c r="L318" s="11"/>
      <c r="M318" s="11"/>
      <c r="N318" s="11"/>
      <c r="O318" s="11"/>
      <c r="P318" s="11"/>
      <c r="Q318" s="11"/>
      <c r="R318" s="11"/>
      <c r="S318" s="11"/>
      <c r="T318" s="11"/>
      <c r="U318" s="11"/>
      <c r="V318" s="11"/>
      <c r="W318" s="11"/>
      <c r="X318" s="11"/>
      <c r="Y318" s="11"/>
    </row>
    <row r="319" spans="1:25" x14ac:dyDescent="0.2">
      <c r="A319" s="11"/>
      <c r="B319" s="11"/>
      <c r="C319" s="11"/>
      <c r="D319" s="11"/>
      <c r="E319" s="18" t="str">
        <f t="shared" si="24"/>
        <v/>
      </c>
      <c r="F319" s="19" t="str">
        <f t="shared" si="21"/>
        <v/>
      </c>
      <c r="G319" s="19" t="str">
        <f t="shared" si="22"/>
        <v/>
      </c>
      <c r="H319" s="19" t="str">
        <f t="shared" si="23"/>
        <v/>
      </c>
      <c r="I319" s="20" t="str">
        <f t="shared" si="25"/>
        <v/>
      </c>
      <c r="J319" s="28"/>
      <c r="K319" s="11"/>
      <c r="L319" s="11"/>
      <c r="M319" s="11"/>
      <c r="N319" s="11"/>
      <c r="O319" s="11"/>
      <c r="P319" s="11"/>
      <c r="Q319" s="11"/>
      <c r="R319" s="11"/>
      <c r="S319" s="11"/>
      <c r="T319" s="11"/>
      <c r="U319" s="11"/>
      <c r="V319" s="11"/>
      <c r="W319" s="11"/>
      <c r="X319" s="11"/>
      <c r="Y319" s="11"/>
    </row>
    <row r="320" spans="1:25" x14ac:dyDescent="0.2">
      <c r="A320" s="11"/>
      <c r="B320" s="11"/>
      <c r="C320" s="11"/>
      <c r="D320" s="11"/>
      <c r="E320" s="18" t="str">
        <f t="shared" si="24"/>
        <v/>
      </c>
      <c r="F320" s="19" t="str">
        <f t="shared" si="21"/>
        <v/>
      </c>
      <c r="G320" s="19" t="str">
        <f t="shared" si="22"/>
        <v/>
      </c>
      <c r="H320" s="19" t="str">
        <f t="shared" si="23"/>
        <v/>
      </c>
      <c r="I320" s="20" t="str">
        <f t="shared" si="25"/>
        <v/>
      </c>
      <c r="J320" s="28"/>
      <c r="K320" s="11"/>
      <c r="L320" s="11"/>
      <c r="M320" s="11"/>
      <c r="N320" s="11"/>
      <c r="O320" s="11"/>
      <c r="P320" s="11"/>
      <c r="Q320" s="11"/>
      <c r="R320" s="11"/>
      <c r="S320" s="11"/>
      <c r="T320" s="11"/>
      <c r="U320" s="11"/>
      <c r="V320" s="11"/>
      <c r="W320" s="11"/>
      <c r="X320" s="11"/>
      <c r="Y320" s="11"/>
    </row>
    <row r="321" spans="1:25" x14ac:dyDescent="0.2">
      <c r="A321" s="11"/>
      <c r="B321" s="11"/>
      <c r="C321" s="11"/>
      <c r="D321" s="11"/>
      <c r="E321" s="18" t="str">
        <f t="shared" si="24"/>
        <v/>
      </c>
      <c r="F321" s="19" t="str">
        <f t="shared" si="21"/>
        <v/>
      </c>
      <c r="G321" s="19" t="str">
        <f t="shared" si="22"/>
        <v/>
      </c>
      <c r="H321" s="19" t="str">
        <f t="shared" si="23"/>
        <v/>
      </c>
      <c r="I321" s="20" t="str">
        <f t="shared" si="25"/>
        <v/>
      </c>
      <c r="J321" s="28"/>
      <c r="K321" s="11"/>
      <c r="L321" s="11"/>
      <c r="M321" s="11"/>
      <c r="N321" s="11"/>
      <c r="O321" s="11"/>
      <c r="P321" s="11"/>
      <c r="Q321" s="11"/>
      <c r="R321" s="11"/>
      <c r="S321" s="11"/>
      <c r="T321" s="11"/>
      <c r="U321" s="11"/>
      <c r="V321" s="11"/>
      <c r="W321" s="11"/>
      <c r="X321" s="11"/>
      <c r="Y321" s="11"/>
    </row>
    <row r="322" spans="1:25" x14ac:dyDescent="0.2">
      <c r="A322" s="11"/>
      <c r="B322" s="11"/>
      <c r="C322" s="11"/>
      <c r="D322" s="11"/>
      <c r="E322" s="18" t="str">
        <f t="shared" si="24"/>
        <v/>
      </c>
      <c r="F322" s="19" t="str">
        <f t="shared" si="21"/>
        <v/>
      </c>
      <c r="G322" s="19" t="str">
        <f t="shared" si="22"/>
        <v/>
      </c>
      <c r="H322" s="19" t="str">
        <f t="shared" si="23"/>
        <v/>
      </c>
      <c r="I322" s="20" t="str">
        <f t="shared" si="25"/>
        <v/>
      </c>
      <c r="J322" s="28"/>
      <c r="K322" s="11"/>
      <c r="L322" s="11"/>
      <c r="M322" s="11"/>
      <c r="N322" s="11"/>
      <c r="O322" s="11"/>
      <c r="P322" s="11"/>
      <c r="Q322" s="11"/>
      <c r="R322" s="11"/>
      <c r="S322" s="11"/>
      <c r="T322" s="11"/>
      <c r="U322" s="11"/>
      <c r="V322" s="11"/>
      <c r="W322" s="11"/>
      <c r="X322" s="11"/>
      <c r="Y322" s="11"/>
    </row>
    <row r="323" spans="1:25" x14ac:dyDescent="0.2">
      <c r="A323" s="11"/>
      <c r="B323" s="11"/>
      <c r="C323" s="11"/>
      <c r="D323" s="11"/>
      <c r="E323" s="18" t="str">
        <f t="shared" si="24"/>
        <v/>
      </c>
      <c r="F323" s="19" t="str">
        <f t="shared" si="21"/>
        <v/>
      </c>
      <c r="G323" s="19" t="str">
        <f t="shared" si="22"/>
        <v/>
      </c>
      <c r="H323" s="19" t="str">
        <f t="shared" si="23"/>
        <v/>
      </c>
      <c r="I323" s="20" t="str">
        <f t="shared" si="25"/>
        <v/>
      </c>
      <c r="J323" s="28"/>
      <c r="K323" s="11"/>
      <c r="L323" s="11"/>
      <c r="M323" s="11"/>
      <c r="N323" s="11"/>
      <c r="O323" s="11"/>
      <c r="P323" s="11"/>
      <c r="Q323" s="11"/>
      <c r="R323" s="11"/>
      <c r="S323" s="11"/>
      <c r="T323" s="11"/>
      <c r="U323" s="11"/>
      <c r="V323" s="11"/>
      <c r="W323" s="11"/>
      <c r="X323" s="11"/>
      <c r="Y323" s="11"/>
    </row>
    <row r="324" spans="1:25" x14ac:dyDescent="0.2">
      <c r="A324" s="11"/>
      <c r="B324" s="11"/>
      <c r="C324" s="11"/>
      <c r="D324" s="11"/>
      <c r="E324" s="18" t="str">
        <f t="shared" si="24"/>
        <v/>
      </c>
      <c r="F324" s="19" t="str">
        <f t="shared" si="21"/>
        <v/>
      </c>
      <c r="G324" s="19" t="str">
        <f t="shared" si="22"/>
        <v/>
      </c>
      <c r="H324" s="19" t="str">
        <f t="shared" si="23"/>
        <v/>
      </c>
      <c r="I324" s="20" t="str">
        <f t="shared" si="25"/>
        <v/>
      </c>
      <c r="J324" s="28"/>
      <c r="K324" s="11"/>
      <c r="L324" s="11"/>
      <c r="M324" s="11"/>
      <c r="N324" s="11"/>
      <c r="O324" s="11"/>
      <c r="P324" s="11"/>
      <c r="Q324" s="11"/>
      <c r="R324" s="11"/>
      <c r="S324" s="11"/>
      <c r="T324" s="11"/>
      <c r="U324" s="11"/>
      <c r="V324" s="11"/>
      <c r="W324" s="11"/>
      <c r="X324" s="11"/>
      <c r="Y324" s="11"/>
    </row>
    <row r="325" spans="1:25" x14ac:dyDescent="0.2">
      <c r="A325" s="11"/>
      <c r="B325" s="11"/>
      <c r="C325" s="11"/>
      <c r="D325" s="11"/>
      <c r="E325" s="18" t="str">
        <f t="shared" si="24"/>
        <v/>
      </c>
      <c r="F325" s="19" t="str">
        <f t="shared" si="21"/>
        <v/>
      </c>
      <c r="G325" s="19" t="str">
        <f t="shared" si="22"/>
        <v/>
      </c>
      <c r="H325" s="19" t="str">
        <f t="shared" si="23"/>
        <v/>
      </c>
      <c r="I325" s="20" t="str">
        <f t="shared" si="25"/>
        <v/>
      </c>
      <c r="J325" s="28"/>
      <c r="K325" s="11"/>
      <c r="L325" s="11"/>
      <c r="M325" s="11"/>
      <c r="N325" s="11"/>
      <c r="O325" s="11"/>
      <c r="P325" s="11"/>
      <c r="Q325" s="11"/>
      <c r="R325" s="11"/>
      <c r="S325" s="11"/>
      <c r="T325" s="11"/>
      <c r="U325" s="11"/>
      <c r="V325" s="11"/>
      <c r="W325" s="11"/>
      <c r="X325" s="11"/>
      <c r="Y325" s="11"/>
    </row>
    <row r="326" spans="1:25" x14ac:dyDescent="0.2">
      <c r="A326" s="11"/>
      <c r="B326" s="11"/>
      <c r="C326" s="11"/>
      <c r="D326" s="11"/>
      <c r="E326" s="18" t="str">
        <f t="shared" si="24"/>
        <v/>
      </c>
      <c r="F326" s="19" t="str">
        <f t="shared" si="21"/>
        <v/>
      </c>
      <c r="G326" s="19" t="str">
        <f t="shared" si="22"/>
        <v/>
      </c>
      <c r="H326" s="19" t="str">
        <f t="shared" si="23"/>
        <v/>
      </c>
      <c r="I326" s="20" t="str">
        <f t="shared" si="25"/>
        <v/>
      </c>
      <c r="J326" s="28"/>
      <c r="K326" s="11"/>
      <c r="L326" s="11"/>
      <c r="M326" s="11"/>
      <c r="N326" s="11"/>
      <c r="O326" s="11"/>
      <c r="P326" s="11"/>
      <c r="Q326" s="11"/>
      <c r="R326" s="11"/>
      <c r="S326" s="11"/>
      <c r="T326" s="11"/>
      <c r="U326" s="11"/>
      <c r="V326" s="11"/>
      <c r="W326" s="11"/>
      <c r="X326" s="11"/>
      <c r="Y326" s="11"/>
    </row>
    <row r="327" spans="1:25" x14ac:dyDescent="0.2">
      <c r="A327" s="11"/>
      <c r="B327" s="11"/>
      <c r="C327" s="11"/>
      <c r="D327" s="11"/>
      <c r="E327" s="18" t="str">
        <f t="shared" si="24"/>
        <v/>
      </c>
      <c r="F327" s="19" t="str">
        <f t="shared" si="21"/>
        <v/>
      </c>
      <c r="G327" s="19" t="str">
        <f t="shared" si="22"/>
        <v/>
      </c>
      <c r="H327" s="19" t="str">
        <f t="shared" si="23"/>
        <v/>
      </c>
      <c r="I327" s="20" t="str">
        <f t="shared" si="25"/>
        <v/>
      </c>
      <c r="J327" s="28"/>
      <c r="K327" s="11"/>
      <c r="L327" s="11"/>
      <c r="M327" s="11"/>
      <c r="N327" s="11"/>
      <c r="O327" s="11"/>
      <c r="P327" s="11"/>
      <c r="Q327" s="11"/>
      <c r="R327" s="11"/>
      <c r="S327" s="11"/>
      <c r="T327" s="11"/>
      <c r="U327" s="11"/>
      <c r="V327" s="11"/>
      <c r="W327" s="11"/>
      <c r="X327" s="11"/>
      <c r="Y327" s="11"/>
    </row>
    <row r="328" spans="1:25" x14ac:dyDescent="0.2">
      <c r="A328" s="11"/>
      <c r="B328" s="11"/>
      <c r="C328" s="11"/>
      <c r="D328" s="11"/>
      <c r="E328" s="18" t="str">
        <f t="shared" si="24"/>
        <v/>
      </c>
      <c r="F328" s="19" t="str">
        <f t="shared" si="21"/>
        <v/>
      </c>
      <c r="G328" s="19" t="str">
        <f t="shared" si="22"/>
        <v/>
      </c>
      <c r="H328" s="19" t="str">
        <f t="shared" si="23"/>
        <v/>
      </c>
      <c r="I328" s="20" t="str">
        <f t="shared" si="25"/>
        <v/>
      </c>
      <c r="J328" s="28"/>
      <c r="K328" s="11"/>
      <c r="L328" s="11"/>
      <c r="M328" s="11"/>
      <c r="N328" s="11"/>
      <c r="O328" s="11"/>
      <c r="P328" s="11"/>
      <c r="Q328" s="11"/>
      <c r="R328" s="11"/>
      <c r="S328" s="11"/>
      <c r="T328" s="11"/>
      <c r="U328" s="11"/>
      <c r="V328" s="11"/>
      <c r="W328" s="11"/>
      <c r="X328" s="11"/>
      <c r="Y328" s="11"/>
    </row>
    <row r="329" spans="1:25" x14ac:dyDescent="0.2">
      <c r="A329" s="11"/>
      <c r="B329" s="11"/>
      <c r="C329" s="11"/>
      <c r="D329" s="11"/>
      <c r="E329" s="18" t="str">
        <f t="shared" si="24"/>
        <v/>
      </c>
      <c r="F329" s="19" t="str">
        <f t="shared" si="21"/>
        <v/>
      </c>
      <c r="G329" s="19" t="str">
        <f t="shared" si="22"/>
        <v/>
      </c>
      <c r="H329" s="19" t="str">
        <f t="shared" si="23"/>
        <v/>
      </c>
      <c r="I329" s="20" t="str">
        <f t="shared" si="25"/>
        <v/>
      </c>
      <c r="J329" s="28"/>
      <c r="K329" s="11"/>
      <c r="L329" s="11"/>
      <c r="M329" s="11"/>
      <c r="N329" s="11"/>
      <c r="O329" s="11"/>
      <c r="P329" s="11"/>
      <c r="Q329" s="11"/>
      <c r="R329" s="11"/>
      <c r="S329" s="11"/>
      <c r="T329" s="11"/>
      <c r="U329" s="11"/>
      <c r="V329" s="11"/>
      <c r="W329" s="11"/>
      <c r="X329" s="11"/>
      <c r="Y329" s="11"/>
    </row>
    <row r="330" spans="1:25" x14ac:dyDescent="0.2">
      <c r="A330" s="11"/>
      <c r="B330" s="11"/>
      <c r="C330" s="11"/>
      <c r="D330" s="11"/>
      <c r="E330" s="18" t="str">
        <f t="shared" si="24"/>
        <v/>
      </c>
      <c r="F330" s="19" t="str">
        <f t="shared" si="21"/>
        <v/>
      </c>
      <c r="G330" s="19" t="str">
        <f t="shared" si="22"/>
        <v/>
      </c>
      <c r="H330" s="19" t="str">
        <f t="shared" si="23"/>
        <v/>
      </c>
      <c r="I330" s="20" t="str">
        <f t="shared" si="25"/>
        <v/>
      </c>
      <c r="J330" s="28"/>
      <c r="K330" s="11"/>
      <c r="L330" s="11"/>
      <c r="M330" s="11"/>
      <c r="N330" s="11"/>
      <c r="O330" s="11"/>
      <c r="P330" s="11"/>
      <c r="Q330" s="11"/>
      <c r="R330" s="11"/>
      <c r="S330" s="11"/>
      <c r="T330" s="11"/>
      <c r="U330" s="11"/>
      <c r="V330" s="11"/>
      <c r="W330" s="11"/>
      <c r="X330" s="11"/>
      <c r="Y330" s="11"/>
    </row>
    <row r="331" spans="1:25" x14ac:dyDescent="0.2">
      <c r="A331" s="11"/>
      <c r="B331" s="11"/>
      <c r="C331" s="11"/>
      <c r="D331" s="11"/>
      <c r="E331" s="18" t="str">
        <f t="shared" si="24"/>
        <v/>
      </c>
      <c r="F331" s="19" t="str">
        <f t="shared" si="21"/>
        <v/>
      </c>
      <c r="G331" s="19" t="str">
        <f t="shared" si="22"/>
        <v/>
      </c>
      <c r="H331" s="19" t="str">
        <f t="shared" si="23"/>
        <v/>
      </c>
      <c r="I331" s="20" t="str">
        <f t="shared" si="25"/>
        <v/>
      </c>
      <c r="J331" s="28"/>
      <c r="K331" s="11"/>
      <c r="L331" s="11"/>
      <c r="M331" s="11"/>
      <c r="N331" s="11"/>
      <c r="O331" s="11"/>
      <c r="P331" s="11"/>
      <c r="Q331" s="11"/>
      <c r="R331" s="11"/>
      <c r="S331" s="11"/>
      <c r="T331" s="11"/>
      <c r="U331" s="11"/>
      <c r="V331" s="11"/>
      <c r="W331" s="11"/>
      <c r="X331" s="11"/>
      <c r="Y331" s="11"/>
    </row>
    <row r="332" spans="1:25" x14ac:dyDescent="0.2">
      <c r="A332" s="11"/>
      <c r="B332" s="11"/>
      <c r="C332" s="11"/>
      <c r="D332" s="11"/>
      <c r="E332" s="18" t="str">
        <f t="shared" si="24"/>
        <v/>
      </c>
      <c r="F332" s="19" t="str">
        <f t="shared" si="21"/>
        <v/>
      </c>
      <c r="G332" s="19" t="str">
        <f t="shared" si="22"/>
        <v/>
      </c>
      <c r="H332" s="19" t="str">
        <f t="shared" si="23"/>
        <v/>
      </c>
      <c r="I332" s="20" t="str">
        <f t="shared" si="25"/>
        <v/>
      </c>
      <c r="J332" s="28"/>
      <c r="K332" s="11"/>
      <c r="L332" s="11"/>
      <c r="M332" s="11"/>
      <c r="N332" s="11"/>
      <c r="O332" s="11"/>
      <c r="P332" s="11"/>
      <c r="Q332" s="11"/>
      <c r="R332" s="11"/>
      <c r="S332" s="11"/>
      <c r="T332" s="11"/>
      <c r="U332" s="11"/>
      <c r="V332" s="11"/>
      <c r="W332" s="11"/>
      <c r="X332" s="11"/>
      <c r="Y332" s="11"/>
    </row>
    <row r="333" spans="1:25" x14ac:dyDescent="0.2">
      <c r="A333" s="11"/>
      <c r="B333" s="11"/>
      <c r="C333" s="11"/>
      <c r="D333" s="11"/>
      <c r="E333" s="18" t="str">
        <f t="shared" si="24"/>
        <v/>
      </c>
      <c r="F333" s="19" t="str">
        <f t="shared" si="21"/>
        <v/>
      </c>
      <c r="G333" s="19" t="str">
        <f t="shared" si="22"/>
        <v/>
      </c>
      <c r="H333" s="19" t="str">
        <f t="shared" si="23"/>
        <v/>
      </c>
      <c r="I333" s="20" t="str">
        <f t="shared" si="25"/>
        <v/>
      </c>
      <c r="J333" s="28"/>
      <c r="K333" s="11"/>
      <c r="L333" s="11"/>
      <c r="M333" s="11"/>
      <c r="N333" s="11"/>
      <c r="O333" s="11"/>
      <c r="P333" s="11"/>
      <c r="Q333" s="11"/>
      <c r="R333" s="11"/>
      <c r="S333" s="11"/>
      <c r="T333" s="11"/>
      <c r="U333" s="11"/>
      <c r="V333" s="11"/>
      <c r="W333" s="11"/>
      <c r="X333" s="11"/>
      <c r="Y333" s="11"/>
    </row>
    <row r="334" spans="1:25" x14ac:dyDescent="0.2">
      <c r="A334" s="11"/>
      <c r="B334" s="11"/>
      <c r="C334" s="11"/>
      <c r="D334" s="11"/>
      <c r="E334" s="18" t="str">
        <f t="shared" si="24"/>
        <v/>
      </c>
      <c r="F334" s="19" t="str">
        <f t="shared" si="21"/>
        <v/>
      </c>
      <c r="G334" s="19" t="str">
        <f t="shared" si="22"/>
        <v/>
      </c>
      <c r="H334" s="19" t="str">
        <f t="shared" si="23"/>
        <v/>
      </c>
      <c r="I334" s="20" t="str">
        <f t="shared" si="25"/>
        <v/>
      </c>
      <c r="J334" s="28"/>
      <c r="K334" s="11"/>
      <c r="L334" s="11"/>
      <c r="M334" s="11"/>
      <c r="N334" s="11"/>
      <c r="O334" s="11"/>
      <c r="P334" s="11"/>
      <c r="Q334" s="11"/>
      <c r="R334" s="11"/>
      <c r="S334" s="11"/>
      <c r="T334" s="11"/>
      <c r="U334" s="11"/>
      <c r="V334" s="11"/>
      <c r="W334" s="11"/>
      <c r="X334" s="11"/>
      <c r="Y334" s="11"/>
    </row>
    <row r="335" spans="1:25" x14ac:dyDescent="0.2">
      <c r="A335" s="11"/>
      <c r="B335" s="11"/>
      <c r="C335" s="11"/>
      <c r="D335" s="11"/>
      <c r="E335" s="18" t="str">
        <f t="shared" si="24"/>
        <v/>
      </c>
      <c r="F335" s="19" t="str">
        <f t="shared" si="21"/>
        <v/>
      </c>
      <c r="G335" s="19" t="str">
        <f t="shared" si="22"/>
        <v/>
      </c>
      <c r="H335" s="19" t="str">
        <f t="shared" si="23"/>
        <v/>
      </c>
      <c r="I335" s="20" t="str">
        <f t="shared" si="25"/>
        <v/>
      </c>
      <c r="J335" s="28"/>
      <c r="K335" s="11"/>
      <c r="L335" s="11"/>
      <c r="M335" s="11"/>
      <c r="N335" s="11"/>
      <c r="O335" s="11"/>
      <c r="P335" s="11"/>
      <c r="Q335" s="11"/>
      <c r="R335" s="11"/>
      <c r="S335" s="11"/>
      <c r="T335" s="11"/>
      <c r="U335" s="11"/>
      <c r="V335" s="11"/>
      <c r="W335" s="11"/>
      <c r="X335" s="11"/>
      <c r="Y335" s="11"/>
    </row>
    <row r="336" spans="1:25" x14ac:dyDescent="0.2">
      <c r="A336" s="11"/>
      <c r="B336" s="11"/>
      <c r="C336" s="11"/>
      <c r="D336" s="11"/>
      <c r="E336" s="18" t="str">
        <f t="shared" si="24"/>
        <v/>
      </c>
      <c r="F336" s="19" t="str">
        <f t="shared" si="21"/>
        <v/>
      </c>
      <c r="G336" s="19" t="str">
        <f t="shared" si="22"/>
        <v/>
      </c>
      <c r="H336" s="19" t="str">
        <f t="shared" si="23"/>
        <v/>
      </c>
      <c r="I336" s="20" t="str">
        <f t="shared" si="25"/>
        <v/>
      </c>
      <c r="J336" s="28"/>
      <c r="K336" s="11"/>
      <c r="L336" s="11"/>
      <c r="M336" s="11"/>
      <c r="N336" s="11"/>
      <c r="O336" s="11"/>
      <c r="P336" s="11"/>
      <c r="Q336" s="11"/>
      <c r="R336" s="11"/>
      <c r="S336" s="11"/>
      <c r="T336" s="11"/>
      <c r="U336" s="11"/>
      <c r="V336" s="11"/>
      <c r="W336" s="11"/>
      <c r="X336" s="11"/>
      <c r="Y336" s="11"/>
    </row>
    <row r="337" spans="1:25" x14ac:dyDescent="0.2">
      <c r="A337" s="11"/>
      <c r="B337" s="11"/>
      <c r="C337" s="11"/>
      <c r="D337" s="11"/>
      <c r="E337" s="18" t="str">
        <f t="shared" si="24"/>
        <v/>
      </c>
      <c r="F337" s="19" t="str">
        <f t="shared" si="21"/>
        <v/>
      </c>
      <c r="G337" s="19" t="str">
        <f t="shared" si="22"/>
        <v/>
      </c>
      <c r="H337" s="19" t="str">
        <f t="shared" si="23"/>
        <v/>
      </c>
      <c r="I337" s="20" t="str">
        <f t="shared" si="25"/>
        <v/>
      </c>
      <c r="J337" s="28"/>
      <c r="K337" s="11"/>
      <c r="L337" s="11"/>
      <c r="M337" s="11"/>
      <c r="N337" s="11"/>
      <c r="O337" s="11"/>
      <c r="P337" s="11"/>
      <c r="Q337" s="11"/>
      <c r="R337" s="11"/>
      <c r="S337" s="11"/>
      <c r="T337" s="11"/>
      <c r="U337" s="11"/>
      <c r="V337" s="11"/>
      <c r="W337" s="11"/>
      <c r="X337" s="11"/>
      <c r="Y337" s="11"/>
    </row>
    <row r="338" spans="1:25" x14ac:dyDescent="0.2">
      <c r="A338" s="11"/>
      <c r="B338" s="11"/>
      <c r="C338" s="11"/>
      <c r="D338" s="11"/>
      <c r="E338" s="18" t="str">
        <f t="shared" si="24"/>
        <v/>
      </c>
      <c r="F338" s="19" t="str">
        <f t="shared" si="21"/>
        <v/>
      </c>
      <c r="G338" s="19" t="str">
        <f t="shared" si="22"/>
        <v/>
      </c>
      <c r="H338" s="19" t="str">
        <f t="shared" si="23"/>
        <v/>
      </c>
      <c r="I338" s="20" t="str">
        <f t="shared" si="25"/>
        <v/>
      </c>
      <c r="J338" s="28"/>
      <c r="K338" s="11"/>
      <c r="L338" s="11"/>
      <c r="M338" s="11"/>
      <c r="N338" s="11"/>
      <c r="O338" s="11"/>
      <c r="P338" s="11"/>
      <c r="Q338" s="11"/>
      <c r="R338" s="11"/>
      <c r="S338" s="11"/>
      <c r="T338" s="11"/>
      <c r="U338" s="11"/>
      <c r="V338" s="11"/>
      <c r="W338" s="11"/>
      <c r="X338" s="11"/>
      <c r="Y338" s="11"/>
    </row>
    <row r="339" spans="1:25" x14ac:dyDescent="0.2">
      <c r="A339" s="11"/>
      <c r="B339" s="11"/>
      <c r="C339" s="11"/>
      <c r="D339" s="11"/>
      <c r="E339" s="18" t="str">
        <f t="shared" si="24"/>
        <v/>
      </c>
      <c r="F339" s="19" t="str">
        <f t="shared" si="21"/>
        <v/>
      </c>
      <c r="G339" s="19" t="str">
        <f t="shared" si="22"/>
        <v/>
      </c>
      <c r="H339" s="19" t="str">
        <f t="shared" si="23"/>
        <v/>
      </c>
      <c r="I339" s="20" t="str">
        <f t="shared" si="25"/>
        <v/>
      </c>
      <c r="J339" s="28"/>
      <c r="K339" s="11"/>
      <c r="L339" s="11"/>
      <c r="M339" s="11"/>
      <c r="N339" s="11"/>
      <c r="O339" s="11"/>
      <c r="P339" s="11"/>
      <c r="Q339" s="11"/>
      <c r="R339" s="11"/>
      <c r="S339" s="11"/>
      <c r="T339" s="11"/>
      <c r="U339" s="11"/>
      <c r="V339" s="11"/>
      <c r="W339" s="11"/>
      <c r="X339" s="11"/>
      <c r="Y339" s="11"/>
    </row>
    <row r="340" spans="1:25" x14ac:dyDescent="0.2">
      <c r="A340" s="11"/>
      <c r="B340" s="11"/>
      <c r="C340" s="11"/>
      <c r="D340" s="11"/>
      <c r="E340" s="18" t="str">
        <f t="shared" si="24"/>
        <v/>
      </c>
      <c r="F340" s="19" t="str">
        <f t="shared" si="21"/>
        <v/>
      </c>
      <c r="G340" s="19" t="str">
        <f t="shared" si="22"/>
        <v/>
      </c>
      <c r="H340" s="19" t="str">
        <f t="shared" si="23"/>
        <v/>
      </c>
      <c r="I340" s="20" t="str">
        <f t="shared" si="25"/>
        <v/>
      </c>
      <c r="J340" s="28"/>
      <c r="K340" s="11"/>
      <c r="L340" s="11"/>
      <c r="M340" s="11"/>
      <c r="N340" s="11"/>
      <c r="O340" s="11"/>
      <c r="P340" s="11"/>
      <c r="Q340" s="11"/>
      <c r="R340" s="11"/>
      <c r="S340" s="11"/>
      <c r="T340" s="11"/>
      <c r="U340" s="11"/>
      <c r="V340" s="11"/>
      <c r="W340" s="11"/>
      <c r="X340" s="11"/>
      <c r="Y340" s="11"/>
    </row>
    <row r="341" spans="1:25" x14ac:dyDescent="0.2">
      <c r="A341" s="11"/>
      <c r="B341" s="11"/>
      <c r="C341" s="11"/>
      <c r="D341" s="11"/>
      <c r="E341" s="18" t="str">
        <f t="shared" si="24"/>
        <v/>
      </c>
      <c r="F341" s="19" t="str">
        <f t="shared" si="21"/>
        <v/>
      </c>
      <c r="G341" s="19" t="str">
        <f t="shared" si="22"/>
        <v/>
      </c>
      <c r="H341" s="19" t="str">
        <f t="shared" si="23"/>
        <v/>
      </c>
      <c r="I341" s="20" t="str">
        <f t="shared" si="25"/>
        <v/>
      </c>
      <c r="J341" s="28"/>
      <c r="K341" s="11"/>
      <c r="L341" s="11"/>
      <c r="M341" s="11"/>
      <c r="N341" s="11"/>
      <c r="O341" s="11"/>
      <c r="P341" s="11"/>
      <c r="Q341" s="11"/>
      <c r="R341" s="11"/>
      <c r="S341" s="11"/>
      <c r="T341" s="11"/>
      <c r="U341" s="11"/>
      <c r="V341" s="11"/>
      <c r="W341" s="11"/>
      <c r="X341" s="11"/>
      <c r="Y341" s="11"/>
    </row>
    <row r="342" spans="1:25" x14ac:dyDescent="0.2">
      <c r="A342" s="11"/>
      <c r="B342" s="11"/>
      <c r="C342" s="11"/>
      <c r="D342" s="11"/>
      <c r="E342" s="18" t="str">
        <f t="shared" si="24"/>
        <v/>
      </c>
      <c r="F342" s="19" t="str">
        <f t="shared" si="21"/>
        <v/>
      </c>
      <c r="G342" s="19" t="str">
        <f t="shared" si="22"/>
        <v/>
      </c>
      <c r="H342" s="19" t="str">
        <f t="shared" si="23"/>
        <v/>
      </c>
      <c r="I342" s="20" t="str">
        <f t="shared" si="25"/>
        <v/>
      </c>
      <c r="J342" s="28"/>
      <c r="K342" s="11"/>
      <c r="L342" s="11"/>
      <c r="M342" s="11"/>
      <c r="N342" s="11"/>
      <c r="O342" s="11"/>
      <c r="P342" s="11"/>
      <c r="Q342" s="11"/>
      <c r="R342" s="11"/>
      <c r="S342" s="11"/>
      <c r="T342" s="11"/>
      <c r="U342" s="11"/>
      <c r="V342" s="11"/>
      <c r="W342" s="11"/>
      <c r="X342" s="11"/>
      <c r="Y342" s="11"/>
    </row>
    <row r="343" spans="1:25" x14ac:dyDescent="0.2">
      <c r="A343" s="11"/>
      <c r="B343" s="11"/>
      <c r="C343" s="11"/>
      <c r="D343" s="11"/>
      <c r="E343" s="18" t="str">
        <f t="shared" si="24"/>
        <v/>
      </c>
      <c r="F343" s="19" t="str">
        <f t="shared" si="21"/>
        <v/>
      </c>
      <c r="G343" s="19" t="str">
        <f t="shared" si="22"/>
        <v/>
      </c>
      <c r="H343" s="19" t="str">
        <f t="shared" si="23"/>
        <v/>
      </c>
      <c r="I343" s="20" t="str">
        <f t="shared" si="25"/>
        <v/>
      </c>
      <c r="J343" s="28"/>
      <c r="K343" s="11"/>
      <c r="L343" s="11"/>
      <c r="M343" s="11"/>
      <c r="N343" s="11"/>
      <c r="O343" s="11"/>
      <c r="P343" s="11"/>
      <c r="Q343" s="11"/>
      <c r="R343" s="11"/>
      <c r="S343" s="11"/>
      <c r="T343" s="11"/>
      <c r="U343" s="11"/>
      <c r="V343" s="11"/>
      <c r="W343" s="11"/>
      <c r="X343" s="11"/>
      <c r="Y343" s="11"/>
    </row>
    <row r="344" spans="1:25" x14ac:dyDescent="0.2">
      <c r="A344" s="11"/>
      <c r="B344" s="11"/>
      <c r="C344" s="11"/>
      <c r="D344" s="11"/>
      <c r="E344" s="18" t="str">
        <f t="shared" si="24"/>
        <v/>
      </c>
      <c r="F344" s="19" t="str">
        <f t="shared" si="21"/>
        <v/>
      </c>
      <c r="G344" s="19" t="str">
        <f t="shared" si="22"/>
        <v/>
      </c>
      <c r="H344" s="19" t="str">
        <f t="shared" si="23"/>
        <v/>
      </c>
      <c r="I344" s="20" t="str">
        <f t="shared" si="25"/>
        <v/>
      </c>
      <c r="J344" s="28"/>
      <c r="K344" s="11"/>
      <c r="L344" s="11"/>
      <c r="M344" s="11"/>
      <c r="N344" s="11"/>
      <c r="O344" s="11"/>
      <c r="P344" s="11"/>
      <c r="Q344" s="11"/>
      <c r="R344" s="11"/>
      <c r="S344" s="11"/>
      <c r="T344" s="11"/>
      <c r="U344" s="11"/>
      <c r="V344" s="11"/>
      <c r="W344" s="11"/>
      <c r="X344" s="11"/>
      <c r="Y344" s="11"/>
    </row>
    <row r="345" spans="1:25" x14ac:dyDescent="0.2">
      <c r="A345" s="11"/>
      <c r="B345" s="11"/>
      <c r="C345" s="11"/>
      <c r="D345" s="11"/>
      <c r="E345" s="18" t="str">
        <f t="shared" si="24"/>
        <v/>
      </c>
      <c r="F345" s="19" t="str">
        <f t="shared" si="21"/>
        <v/>
      </c>
      <c r="G345" s="19" t="str">
        <f t="shared" si="22"/>
        <v/>
      </c>
      <c r="H345" s="19" t="str">
        <f t="shared" si="23"/>
        <v/>
      </c>
      <c r="I345" s="20" t="str">
        <f t="shared" si="25"/>
        <v/>
      </c>
      <c r="J345" s="28"/>
      <c r="K345" s="11"/>
      <c r="L345" s="11"/>
      <c r="M345" s="11"/>
      <c r="N345" s="11"/>
      <c r="O345" s="11"/>
      <c r="P345" s="11"/>
      <c r="Q345" s="11"/>
      <c r="R345" s="11"/>
      <c r="S345" s="11"/>
      <c r="T345" s="11"/>
      <c r="U345" s="11"/>
      <c r="V345" s="11"/>
      <c r="W345" s="11"/>
      <c r="X345" s="11"/>
      <c r="Y345" s="11"/>
    </row>
    <row r="346" spans="1:25" x14ac:dyDescent="0.2">
      <c r="A346" s="11"/>
      <c r="B346" s="11"/>
      <c r="C346" s="11"/>
      <c r="D346" s="11"/>
      <c r="E346" s="18" t="str">
        <f t="shared" si="24"/>
        <v/>
      </c>
      <c r="F346" s="19" t="str">
        <f t="shared" si="21"/>
        <v/>
      </c>
      <c r="G346" s="19" t="str">
        <f t="shared" si="22"/>
        <v/>
      </c>
      <c r="H346" s="19" t="str">
        <f t="shared" si="23"/>
        <v/>
      </c>
      <c r="I346" s="20" t="str">
        <f t="shared" si="25"/>
        <v/>
      </c>
      <c r="J346" s="28"/>
      <c r="K346" s="11"/>
      <c r="L346" s="11"/>
      <c r="M346" s="11"/>
      <c r="N346" s="11"/>
      <c r="O346" s="11"/>
      <c r="P346" s="11"/>
      <c r="Q346" s="11"/>
      <c r="R346" s="11"/>
      <c r="S346" s="11"/>
      <c r="T346" s="11"/>
      <c r="U346" s="11"/>
      <c r="V346" s="11"/>
      <c r="W346" s="11"/>
      <c r="X346" s="11"/>
      <c r="Y346" s="11"/>
    </row>
    <row r="347" spans="1:25" x14ac:dyDescent="0.2">
      <c r="A347" s="11"/>
      <c r="B347" s="11"/>
      <c r="C347" s="11"/>
      <c r="D347" s="11"/>
      <c r="E347" s="18" t="str">
        <f t="shared" si="24"/>
        <v/>
      </c>
      <c r="F347" s="19" t="str">
        <f t="shared" si="21"/>
        <v/>
      </c>
      <c r="G347" s="19" t="str">
        <f t="shared" si="22"/>
        <v/>
      </c>
      <c r="H347" s="19" t="str">
        <f t="shared" si="23"/>
        <v/>
      </c>
      <c r="I347" s="20" t="str">
        <f t="shared" si="25"/>
        <v/>
      </c>
      <c r="J347" s="28"/>
      <c r="K347" s="11"/>
      <c r="L347" s="11"/>
      <c r="M347" s="11"/>
      <c r="N347" s="11"/>
      <c r="O347" s="11"/>
      <c r="P347" s="11"/>
      <c r="Q347" s="11"/>
      <c r="R347" s="11"/>
      <c r="S347" s="11"/>
      <c r="T347" s="11"/>
      <c r="U347" s="11"/>
      <c r="V347" s="11"/>
      <c r="W347" s="11"/>
      <c r="X347" s="11"/>
      <c r="Y347" s="11"/>
    </row>
    <row r="348" spans="1:25" x14ac:dyDescent="0.2">
      <c r="A348" s="11"/>
      <c r="B348" s="11"/>
      <c r="C348" s="11"/>
      <c r="D348" s="11"/>
      <c r="E348" s="18" t="str">
        <f t="shared" si="24"/>
        <v/>
      </c>
      <c r="F348" s="19" t="str">
        <f t="shared" si="21"/>
        <v/>
      </c>
      <c r="G348" s="19" t="str">
        <f t="shared" si="22"/>
        <v/>
      </c>
      <c r="H348" s="19" t="str">
        <f t="shared" si="23"/>
        <v/>
      </c>
      <c r="I348" s="20" t="str">
        <f t="shared" si="25"/>
        <v/>
      </c>
      <c r="J348" s="28"/>
      <c r="K348" s="11"/>
      <c r="L348" s="11"/>
      <c r="M348" s="11"/>
      <c r="N348" s="11"/>
      <c r="O348" s="11"/>
      <c r="P348" s="11"/>
      <c r="Q348" s="11"/>
      <c r="R348" s="11"/>
      <c r="S348" s="11"/>
      <c r="T348" s="11"/>
      <c r="U348" s="11"/>
      <c r="V348" s="11"/>
      <c r="W348" s="11"/>
      <c r="X348" s="11"/>
      <c r="Y348" s="11"/>
    </row>
    <row r="349" spans="1:25" x14ac:dyDescent="0.2">
      <c r="A349" s="11"/>
      <c r="B349" s="11"/>
      <c r="C349" s="11"/>
      <c r="D349" s="11"/>
      <c r="E349" s="18" t="str">
        <f t="shared" si="24"/>
        <v/>
      </c>
      <c r="F349" s="19" t="str">
        <f t="shared" si="21"/>
        <v/>
      </c>
      <c r="G349" s="19" t="str">
        <f t="shared" si="22"/>
        <v/>
      </c>
      <c r="H349" s="19" t="str">
        <f t="shared" si="23"/>
        <v/>
      </c>
      <c r="I349" s="20" t="str">
        <f t="shared" si="25"/>
        <v/>
      </c>
      <c r="J349" s="28"/>
      <c r="K349" s="11"/>
      <c r="L349" s="11"/>
      <c r="M349" s="11"/>
      <c r="N349" s="11"/>
      <c r="O349" s="11"/>
      <c r="P349" s="11"/>
      <c r="Q349" s="11"/>
      <c r="R349" s="11"/>
      <c r="S349" s="11"/>
      <c r="T349" s="11"/>
      <c r="U349" s="11"/>
      <c r="V349" s="11"/>
      <c r="W349" s="11"/>
      <c r="X349" s="11"/>
      <c r="Y349" s="11"/>
    </row>
    <row r="350" spans="1:25" x14ac:dyDescent="0.2">
      <c r="A350" s="11"/>
      <c r="B350" s="11"/>
      <c r="C350" s="11"/>
      <c r="D350" s="11"/>
      <c r="E350" s="18" t="str">
        <f t="shared" si="24"/>
        <v/>
      </c>
      <c r="F350" s="19" t="str">
        <f t="shared" si="21"/>
        <v/>
      </c>
      <c r="G350" s="19" t="str">
        <f t="shared" si="22"/>
        <v/>
      </c>
      <c r="H350" s="19" t="str">
        <f t="shared" si="23"/>
        <v/>
      </c>
      <c r="I350" s="20" t="str">
        <f t="shared" si="25"/>
        <v/>
      </c>
      <c r="J350" s="28"/>
      <c r="K350" s="11"/>
      <c r="L350" s="11"/>
      <c r="M350" s="11"/>
      <c r="N350" s="11"/>
      <c r="O350" s="11"/>
      <c r="P350" s="11"/>
      <c r="Q350" s="11"/>
      <c r="R350" s="11"/>
      <c r="S350" s="11"/>
      <c r="T350" s="11"/>
      <c r="U350" s="11"/>
      <c r="V350" s="11"/>
      <c r="W350" s="11"/>
      <c r="X350" s="11"/>
      <c r="Y350" s="11"/>
    </row>
    <row r="351" spans="1:25" x14ac:dyDescent="0.2">
      <c r="A351" s="11"/>
      <c r="B351" s="11"/>
      <c r="C351" s="11"/>
      <c r="D351" s="11"/>
      <c r="E351" s="18" t="str">
        <f t="shared" si="24"/>
        <v/>
      </c>
      <c r="F351" s="19" t="str">
        <f t="shared" si="21"/>
        <v/>
      </c>
      <c r="G351" s="19" t="str">
        <f t="shared" si="22"/>
        <v/>
      </c>
      <c r="H351" s="19" t="str">
        <f t="shared" si="23"/>
        <v/>
      </c>
      <c r="I351" s="20" t="str">
        <f t="shared" si="25"/>
        <v/>
      </c>
      <c r="J351" s="28"/>
      <c r="K351" s="11"/>
      <c r="L351" s="11"/>
      <c r="M351" s="11"/>
      <c r="N351" s="11"/>
      <c r="O351" s="11"/>
      <c r="P351" s="11"/>
      <c r="Q351" s="11"/>
      <c r="R351" s="11"/>
      <c r="S351" s="11"/>
      <c r="T351" s="11"/>
      <c r="U351" s="11"/>
      <c r="V351" s="11"/>
      <c r="W351" s="11"/>
      <c r="X351" s="11"/>
      <c r="Y351" s="11"/>
    </row>
    <row r="352" spans="1:25" x14ac:dyDescent="0.2">
      <c r="A352" s="11"/>
      <c r="B352" s="11"/>
      <c r="C352" s="11"/>
      <c r="D352" s="11"/>
      <c r="E352" s="18" t="str">
        <f t="shared" si="24"/>
        <v/>
      </c>
      <c r="F352" s="19" t="str">
        <f t="shared" si="21"/>
        <v/>
      </c>
      <c r="G352" s="19" t="str">
        <f t="shared" si="22"/>
        <v/>
      </c>
      <c r="H352" s="19" t="str">
        <f t="shared" si="23"/>
        <v/>
      </c>
      <c r="I352" s="20" t="str">
        <f t="shared" si="25"/>
        <v/>
      </c>
      <c r="J352" s="28"/>
      <c r="K352" s="11"/>
      <c r="L352" s="11"/>
      <c r="M352" s="11"/>
      <c r="N352" s="11"/>
      <c r="O352" s="11"/>
      <c r="P352" s="11"/>
      <c r="Q352" s="11"/>
      <c r="R352" s="11"/>
      <c r="S352" s="11"/>
      <c r="T352" s="11"/>
      <c r="U352" s="11"/>
      <c r="V352" s="11"/>
      <c r="W352" s="11"/>
      <c r="X352" s="11"/>
      <c r="Y352" s="11"/>
    </row>
    <row r="353" spans="1:25" x14ac:dyDescent="0.2">
      <c r="A353" s="11"/>
      <c r="B353" s="11"/>
      <c r="C353" s="11"/>
      <c r="D353" s="11"/>
      <c r="E353" s="18" t="str">
        <f t="shared" si="24"/>
        <v/>
      </c>
      <c r="F353" s="19" t="str">
        <f t="shared" si="21"/>
        <v/>
      </c>
      <c r="G353" s="19" t="str">
        <f t="shared" si="22"/>
        <v/>
      </c>
      <c r="H353" s="19" t="str">
        <f t="shared" si="23"/>
        <v/>
      </c>
      <c r="I353" s="20" t="str">
        <f t="shared" si="25"/>
        <v/>
      </c>
      <c r="J353" s="28"/>
      <c r="K353" s="11"/>
      <c r="L353" s="11"/>
      <c r="M353" s="11"/>
      <c r="N353" s="11"/>
      <c r="O353" s="11"/>
      <c r="P353" s="11"/>
      <c r="Q353" s="11"/>
      <c r="R353" s="11"/>
      <c r="S353" s="11"/>
      <c r="T353" s="11"/>
      <c r="U353" s="11"/>
      <c r="V353" s="11"/>
      <c r="W353" s="11"/>
      <c r="X353" s="11"/>
      <c r="Y353" s="11"/>
    </row>
    <row r="354" spans="1:25" x14ac:dyDescent="0.2">
      <c r="A354" s="11"/>
      <c r="B354" s="11"/>
      <c r="C354" s="11"/>
      <c r="D354" s="11"/>
      <c r="E354" s="18" t="str">
        <f t="shared" si="24"/>
        <v/>
      </c>
      <c r="F354" s="19" t="str">
        <f t="shared" si="21"/>
        <v/>
      </c>
      <c r="G354" s="19" t="str">
        <f t="shared" si="22"/>
        <v/>
      </c>
      <c r="H354" s="19" t="str">
        <f t="shared" si="23"/>
        <v/>
      </c>
      <c r="I354" s="20" t="str">
        <f t="shared" si="25"/>
        <v/>
      </c>
      <c r="J354" s="28"/>
      <c r="K354" s="11"/>
      <c r="L354" s="11"/>
      <c r="M354" s="11"/>
      <c r="N354" s="11"/>
      <c r="O354" s="11"/>
      <c r="P354" s="11"/>
      <c r="Q354" s="11"/>
      <c r="R354" s="11"/>
      <c r="S354" s="11"/>
      <c r="T354" s="11"/>
      <c r="U354" s="11"/>
      <c r="V354" s="11"/>
      <c r="W354" s="11"/>
      <c r="X354" s="11"/>
      <c r="Y354" s="11"/>
    </row>
    <row r="355" spans="1:25" x14ac:dyDescent="0.2">
      <c r="A355" s="11"/>
      <c r="B355" s="11"/>
      <c r="C355" s="11"/>
      <c r="D355" s="11"/>
      <c r="E355" s="18" t="str">
        <f t="shared" si="24"/>
        <v/>
      </c>
      <c r="F355" s="19" t="str">
        <f t="shared" si="21"/>
        <v/>
      </c>
      <c r="G355" s="19" t="str">
        <f t="shared" si="22"/>
        <v/>
      </c>
      <c r="H355" s="19" t="str">
        <f t="shared" si="23"/>
        <v/>
      </c>
      <c r="I355" s="20" t="str">
        <f t="shared" si="25"/>
        <v/>
      </c>
      <c r="J355" s="28"/>
      <c r="K355" s="11"/>
      <c r="L355" s="11"/>
      <c r="M355" s="11"/>
      <c r="N355" s="11"/>
      <c r="O355" s="11"/>
      <c r="P355" s="11"/>
      <c r="Q355" s="11"/>
      <c r="R355" s="11"/>
      <c r="S355" s="11"/>
      <c r="T355" s="11"/>
      <c r="U355" s="11"/>
      <c r="V355" s="11"/>
      <c r="W355" s="11"/>
      <c r="X355" s="11"/>
      <c r="Y355" s="11"/>
    </row>
    <row r="356" spans="1:25" x14ac:dyDescent="0.2">
      <c r="A356" s="11"/>
      <c r="B356" s="11"/>
      <c r="C356" s="11"/>
      <c r="D356" s="11"/>
      <c r="E356" s="18" t="str">
        <f t="shared" si="24"/>
        <v/>
      </c>
      <c r="F356" s="19" t="str">
        <f t="shared" si="21"/>
        <v/>
      </c>
      <c r="G356" s="19" t="str">
        <f t="shared" si="22"/>
        <v/>
      </c>
      <c r="H356" s="19" t="str">
        <f t="shared" si="23"/>
        <v/>
      </c>
      <c r="I356" s="20" t="str">
        <f t="shared" si="25"/>
        <v/>
      </c>
      <c r="J356" s="28"/>
      <c r="K356" s="11"/>
      <c r="L356" s="11"/>
      <c r="M356" s="11"/>
      <c r="N356" s="11"/>
      <c r="O356" s="11"/>
      <c r="P356" s="11"/>
      <c r="Q356" s="11"/>
      <c r="R356" s="11"/>
      <c r="S356" s="11"/>
      <c r="T356" s="11"/>
      <c r="U356" s="11"/>
      <c r="V356" s="11"/>
      <c r="W356" s="11"/>
      <c r="X356" s="11"/>
      <c r="Y356" s="11"/>
    </row>
    <row r="357" spans="1:25" x14ac:dyDescent="0.2">
      <c r="A357" s="11"/>
      <c r="B357" s="11"/>
      <c r="C357" s="11"/>
      <c r="D357" s="11"/>
      <c r="E357" s="18" t="str">
        <f t="shared" si="24"/>
        <v/>
      </c>
      <c r="F357" s="19" t="str">
        <f t="shared" si="21"/>
        <v/>
      </c>
      <c r="G357" s="19" t="str">
        <f t="shared" si="22"/>
        <v/>
      </c>
      <c r="H357" s="19" t="str">
        <f t="shared" si="23"/>
        <v/>
      </c>
      <c r="I357" s="20" t="str">
        <f t="shared" si="25"/>
        <v/>
      </c>
      <c r="J357" s="28"/>
      <c r="K357" s="11"/>
      <c r="L357" s="11"/>
      <c r="M357" s="11"/>
      <c r="N357" s="11"/>
      <c r="O357" s="11"/>
      <c r="P357" s="11"/>
      <c r="Q357" s="11"/>
      <c r="R357" s="11"/>
      <c r="S357" s="11"/>
      <c r="T357" s="11"/>
      <c r="U357" s="11"/>
      <c r="V357" s="11"/>
      <c r="W357" s="11"/>
      <c r="X357" s="11"/>
      <c r="Y357" s="11"/>
    </row>
    <row r="358" spans="1:25" x14ac:dyDescent="0.2">
      <c r="A358" s="11"/>
      <c r="B358" s="11"/>
      <c r="C358" s="11"/>
      <c r="D358" s="11"/>
      <c r="E358" s="18" t="str">
        <f t="shared" si="24"/>
        <v/>
      </c>
      <c r="F358" s="19" t="str">
        <f t="shared" si="21"/>
        <v/>
      </c>
      <c r="G358" s="19" t="str">
        <f t="shared" si="22"/>
        <v/>
      </c>
      <c r="H358" s="19" t="str">
        <f t="shared" si="23"/>
        <v/>
      </c>
      <c r="I358" s="20" t="str">
        <f t="shared" si="25"/>
        <v/>
      </c>
      <c r="J358" s="28"/>
      <c r="K358" s="11"/>
      <c r="L358" s="11"/>
      <c r="M358" s="11"/>
      <c r="N358" s="11"/>
      <c r="O358" s="11"/>
      <c r="P358" s="11"/>
      <c r="Q358" s="11"/>
      <c r="R358" s="11"/>
      <c r="S358" s="11"/>
      <c r="T358" s="11"/>
      <c r="U358" s="11"/>
      <c r="V358" s="11"/>
      <c r="W358" s="11"/>
      <c r="X358" s="11"/>
      <c r="Y358" s="11"/>
    </row>
    <row r="359" spans="1:25" x14ac:dyDescent="0.2">
      <c r="A359" s="11"/>
      <c r="B359" s="11"/>
      <c r="C359" s="11"/>
      <c r="D359" s="11"/>
      <c r="E359" s="18" t="str">
        <f t="shared" si="24"/>
        <v/>
      </c>
      <c r="F359" s="19" t="str">
        <f t="shared" ref="F359:F422" si="26">IF(E359="","",IF($E$15="SAC",G359+H359,PMT($E$29,$E$25,-$E$23,,0)))</f>
        <v/>
      </c>
      <c r="G359" s="19" t="str">
        <f t="shared" ref="G359:G422" si="27">IF(E359="","",IF($E$15="SAC",$E$23/$E$25,F359-H359))</f>
        <v/>
      </c>
      <c r="H359" s="19" t="str">
        <f t="shared" ref="H359:H422" si="28">IF(E359="","",IF($E$15="SAC",I358*$E$29,I358*$E$29))</f>
        <v/>
      </c>
      <c r="I359" s="20" t="str">
        <f t="shared" si="25"/>
        <v/>
      </c>
      <c r="J359" s="28"/>
      <c r="K359" s="11"/>
      <c r="L359" s="11"/>
      <c r="M359" s="11"/>
      <c r="N359" s="11"/>
      <c r="O359" s="11"/>
      <c r="P359" s="11"/>
      <c r="Q359" s="11"/>
      <c r="R359" s="11"/>
      <c r="S359" s="11"/>
      <c r="T359" s="11"/>
      <c r="U359" s="11"/>
      <c r="V359" s="11"/>
      <c r="W359" s="11"/>
      <c r="X359" s="11"/>
      <c r="Y359" s="11"/>
    </row>
    <row r="360" spans="1:25" x14ac:dyDescent="0.2">
      <c r="A360" s="11"/>
      <c r="B360" s="11"/>
      <c r="C360" s="11"/>
      <c r="D360" s="11"/>
      <c r="E360" s="18" t="str">
        <f t="shared" ref="E360:E423" si="29">IFERROR(IF(E359+1&gt;$E$25,"",E359+1),"")</f>
        <v/>
      </c>
      <c r="F360" s="19" t="str">
        <f t="shared" si="26"/>
        <v/>
      </c>
      <c r="G360" s="19" t="str">
        <f t="shared" si="27"/>
        <v/>
      </c>
      <c r="H360" s="19" t="str">
        <f t="shared" si="28"/>
        <v/>
      </c>
      <c r="I360" s="20" t="str">
        <f t="shared" si="25"/>
        <v/>
      </c>
      <c r="J360" s="28"/>
      <c r="K360" s="11"/>
      <c r="L360" s="11"/>
      <c r="M360" s="11"/>
      <c r="N360" s="11"/>
      <c r="O360" s="11"/>
      <c r="P360" s="11"/>
      <c r="Q360" s="11"/>
      <c r="R360" s="11"/>
      <c r="S360" s="11"/>
      <c r="T360" s="11"/>
      <c r="U360" s="11"/>
      <c r="V360" s="11"/>
      <c r="W360" s="11"/>
      <c r="X360" s="11"/>
      <c r="Y360" s="11"/>
    </row>
    <row r="361" spans="1:25" x14ac:dyDescent="0.2">
      <c r="A361" s="11"/>
      <c r="B361" s="11"/>
      <c r="C361" s="11"/>
      <c r="D361" s="11"/>
      <c r="E361" s="18" t="str">
        <f t="shared" si="29"/>
        <v/>
      </c>
      <c r="F361" s="19" t="str">
        <f t="shared" si="26"/>
        <v/>
      </c>
      <c r="G361" s="19" t="str">
        <f t="shared" si="27"/>
        <v/>
      </c>
      <c r="H361" s="19" t="str">
        <f t="shared" si="28"/>
        <v/>
      </c>
      <c r="I361" s="20" t="str">
        <f t="shared" si="25"/>
        <v/>
      </c>
      <c r="J361" s="28"/>
      <c r="K361" s="11"/>
      <c r="L361" s="11"/>
      <c r="M361" s="11"/>
      <c r="N361" s="11"/>
      <c r="O361" s="11"/>
      <c r="P361" s="11"/>
      <c r="Q361" s="11"/>
      <c r="R361" s="11"/>
      <c r="S361" s="11"/>
      <c r="T361" s="11"/>
      <c r="U361" s="11"/>
      <c r="V361" s="11"/>
      <c r="W361" s="11"/>
      <c r="X361" s="11"/>
      <c r="Y361" s="11"/>
    </row>
    <row r="362" spans="1:25" x14ac:dyDescent="0.2">
      <c r="A362" s="11"/>
      <c r="B362" s="11"/>
      <c r="C362" s="11"/>
      <c r="D362" s="11"/>
      <c r="E362" s="18" t="str">
        <f t="shared" si="29"/>
        <v/>
      </c>
      <c r="F362" s="19" t="str">
        <f t="shared" si="26"/>
        <v/>
      </c>
      <c r="G362" s="19" t="str">
        <f t="shared" si="27"/>
        <v/>
      </c>
      <c r="H362" s="19" t="str">
        <f t="shared" si="28"/>
        <v/>
      </c>
      <c r="I362" s="20" t="str">
        <f t="shared" si="25"/>
        <v/>
      </c>
      <c r="J362" s="28"/>
      <c r="K362" s="11"/>
      <c r="L362" s="11"/>
      <c r="M362" s="11"/>
      <c r="N362" s="11"/>
      <c r="O362" s="11"/>
      <c r="P362" s="11"/>
      <c r="Q362" s="11"/>
      <c r="R362" s="11"/>
      <c r="S362" s="11"/>
      <c r="T362" s="11"/>
      <c r="U362" s="11"/>
      <c r="V362" s="11"/>
      <c r="W362" s="11"/>
      <c r="X362" s="11"/>
      <c r="Y362" s="11"/>
    </row>
    <row r="363" spans="1:25" x14ac:dyDescent="0.2">
      <c r="A363" s="11"/>
      <c r="B363" s="11"/>
      <c r="C363" s="11"/>
      <c r="D363" s="11"/>
      <c r="E363" s="18" t="str">
        <f t="shared" si="29"/>
        <v/>
      </c>
      <c r="F363" s="19" t="str">
        <f t="shared" si="26"/>
        <v/>
      </c>
      <c r="G363" s="19" t="str">
        <f t="shared" si="27"/>
        <v/>
      </c>
      <c r="H363" s="19" t="str">
        <f t="shared" si="28"/>
        <v/>
      </c>
      <c r="I363" s="20" t="str">
        <f t="shared" si="25"/>
        <v/>
      </c>
      <c r="J363" s="28"/>
      <c r="K363" s="11"/>
      <c r="L363" s="11"/>
      <c r="M363" s="11"/>
      <c r="N363" s="11"/>
      <c r="O363" s="11"/>
      <c r="P363" s="11"/>
      <c r="Q363" s="11"/>
      <c r="R363" s="11"/>
      <c r="S363" s="11"/>
      <c r="T363" s="11"/>
      <c r="U363" s="11"/>
      <c r="V363" s="11"/>
      <c r="W363" s="11"/>
      <c r="X363" s="11"/>
      <c r="Y363" s="11"/>
    </row>
    <row r="364" spans="1:25" x14ac:dyDescent="0.2">
      <c r="A364" s="11"/>
      <c r="B364" s="11"/>
      <c r="C364" s="11"/>
      <c r="D364" s="11"/>
      <c r="E364" s="18" t="str">
        <f t="shared" si="29"/>
        <v/>
      </c>
      <c r="F364" s="19" t="str">
        <f t="shared" si="26"/>
        <v/>
      </c>
      <c r="G364" s="19" t="str">
        <f t="shared" si="27"/>
        <v/>
      </c>
      <c r="H364" s="19" t="str">
        <f t="shared" si="28"/>
        <v/>
      </c>
      <c r="I364" s="20" t="str">
        <f t="shared" si="25"/>
        <v/>
      </c>
      <c r="J364" s="28"/>
      <c r="K364" s="11"/>
      <c r="L364" s="11"/>
      <c r="M364" s="11"/>
      <c r="N364" s="11"/>
      <c r="O364" s="11"/>
      <c r="P364" s="11"/>
      <c r="Q364" s="11"/>
      <c r="R364" s="11"/>
      <c r="S364" s="11"/>
      <c r="T364" s="11"/>
      <c r="U364" s="11"/>
      <c r="V364" s="11"/>
      <c r="W364" s="11"/>
      <c r="X364" s="11"/>
      <c r="Y364" s="11"/>
    </row>
    <row r="365" spans="1:25" x14ac:dyDescent="0.2">
      <c r="A365" s="11"/>
      <c r="B365" s="11"/>
      <c r="C365" s="11"/>
      <c r="D365" s="11"/>
      <c r="E365" s="18" t="str">
        <f t="shared" si="29"/>
        <v/>
      </c>
      <c r="F365" s="19" t="str">
        <f t="shared" si="26"/>
        <v/>
      </c>
      <c r="G365" s="19" t="str">
        <f t="shared" si="27"/>
        <v/>
      </c>
      <c r="H365" s="19" t="str">
        <f t="shared" si="28"/>
        <v/>
      </c>
      <c r="I365" s="20" t="str">
        <f t="shared" si="25"/>
        <v/>
      </c>
      <c r="J365" s="28"/>
      <c r="K365" s="11"/>
      <c r="L365" s="11"/>
      <c r="M365" s="11"/>
      <c r="N365" s="11"/>
      <c r="O365" s="11"/>
      <c r="P365" s="11"/>
      <c r="Q365" s="11"/>
      <c r="R365" s="11"/>
      <c r="S365" s="11"/>
      <c r="T365" s="11"/>
      <c r="U365" s="11"/>
      <c r="V365" s="11"/>
      <c r="W365" s="11"/>
      <c r="X365" s="11"/>
      <c r="Y365" s="11"/>
    </row>
    <row r="366" spans="1:25" x14ac:dyDescent="0.2">
      <c r="A366" s="11"/>
      <c r="B366" s="11"/>
      <c r="C366" s="11"/>
      <c r="D366" s="11"/>
      <c r="E366" s="18" t="str">
        <f t="shared" si="29"/>
        <v/>
      </c>
      <c r="F366" s="19" t="str">
        <f t="shared" si="26"/>
        <v/>
      </c>
      <c r="G366" s="19" t="str">
        <f t="shared" si="27"/>
        <v/>
      </c>
      <c r="H366" s="19" t="str">
        <f t="shared" si="28"/>
        <v/>
      </c>
      <c r="I366" s="20" t="str">
        <f t="shared" si="25"/>
        <v/>
      </c>
      <c r="J366" s="28"/>
      <c r="K366" s="11"/>
      <c r="L366" s="11"/>
      <c r="M366" s="11"/>
      <c r="N366" s="11"/>
      <c r="O366" s="11"/>
      <c r="P366" s="11"/>
      <c r="Q366" s="11"/>
      <c r="R366" s="11"/>
      <c r="S366" s="11"/>
      <c r="T366" s="11"/>
      <c r="U366" s="11"/>
      <c r="V366" s="11"/>
      <c r="W366" s="11"/>
      <c r="X366" s="11"/>
      <c r="Y366" s="11"/>
    </row>
    <row r="367" spans="1:25" x14ac:dyDescent="0.2">
      <c r="A367" s="11"/>
      <c r="B367" s="11"/>
      <c r="C367" s="11"/>
      <c r="D367" s="11"/>
      <c r="E367" s="18" t="str">
        <f t="shared" si="29"/>
        <v/>
      </c>
      <c r="F367" s="19" t="str">
        <f t="shared" si="26"/>
        <v/>
      </c>
      <c r="G367" s="19" t="str">
        <f t="shared" si="27"/>
        <v/>
      </c>
      <c r="H367" s="19" t="str">
        <f t="shared" si="28"/>
        <v/>
      </c>
      <c r="I367" s="20" t="str">
        <f t="shared" ref="I367:I430" si="30">IF(E367="","",I366-G367)</f>
        <v/>
      </c>
      <c r="J367" s="28"/>
      <c r="K367" s="11"/>
      <c r="L367" s="11"/>
      <c r="M367" s="11"/>
      <c r="N367" s="11"/>
      <c r="O367" s="11"/>
      <c r="P367" s="11"/>
      <c r="Q367" s="11"/>
      <c r="R367" s="11"/>
      <c r="S367" s="11"/>
      <c r="T367" s="11"/>
      <c r="U367" s="11"/>
      <c r="V367" s="11"/>
      <c r="W367" s="11"/>
      <c r="X367" s="11"/>
      <c r="Y367" s="11"/>
    </row>
    <row r="368" spans="1:25" x14ac:dyDescent="0.2">
      <c r="A368" s="11"/>
      <c r="B368" s="11"/>
      <c r="C368" s="11"/>
      <c r="D368" s="11"/>
      <c r="E368" s="18" t="str">
        <f t="shared" si="29"/>
        <v/>
      </c>
      <c r="F368" s="19" t="str">
        <f t="shared" si="26"/>
        <v/>
      </c>
      <c r="G368" s="19" t="str">
        <f t="shared" si="27"/>
        <v/>
      </c>
      <c r="H368" s="19" t="str">
        <f t="shared" si="28"/>
        <v/>
      </c>
      <c r="I368" s="20" t="str">
        <f t="shared" si="30"/>
        <v/>
      </c>
      <c r="J368" s="28"/>
      <c r="K368" s="11"/>
      <c r="L368" s="11"/>
      <c r="M368" s="11"/>
      <c r="N368" s="11"/>
      <c r="O368" s="11"/>
      <c r="P368" s="11"/>
      <c r="Q368" s="11"/>
      <c r="R368" s="11"/>
      <c r="S368" s="11"/>
      <c r="T368" s="11"/>
      <c r="U368" s="11"/>
      <c r="V368" s="11"/>
      <c r="W368" s="11"/>
      <c r="X368" s="11"/>
      <c r="Y368" s="11"/>
    </row>
    <row r="369" spans="1:25" x14ac:dyDescent="0.2">
      <c r="A369" s="11"/>
      <c r="B369" s="11"/>
      <c r="C369" s="11"/>
      <c r="D369" s="11"/>
      <c r="E369" s="18" t="str">
        <f t="shared" si="29"/>
        <v/>
      </c>
      <c r="F369" s="19" t="str">
        <f t="shared" si="26"/>
        <v/>
      </c>
      <c r="G369" s="19" t="str">
        <f t="shared" si="27"/>
        <v/>
      </c>
      <c r="H369" s="19" t="str">
        <f t="shared" si="28"/>
        <v/>
      </c>
      <c r="I369" s="20" t="str">
        <f t="shared" si="30"/>
        <v/>
      </c>
      <c r="J369" s="28"/>
      <c r="K369" s="11"/>
      <c r="L369" s="11"/>
      <c r="M369" s="11"/>
      <c r="N369" s="11"/>
      <c r="O369" s="11"/>
      <c r="P369" s="11"/>
      <c r="Q369" s="11"/>
      <c r="R369" s="11"/>
      <c r="S369" s="11"/>
      <c r="T369" s="11"/>
      <c r="U369" s="11"/>
      <c r="V369" s="11"/>
      <c r="W369" s="11"/>
      <c r="X369" s="11"/>
      <c r="Y369" s="11"/>
    </row>
    <row r="370" spans="1:25" x14ac:dyDescent="0.2">
      <c r="A370" s="11"/>
      <c r="B370" s="11"/>
      <c r="C370" s="11"/>
      <c r="D370" s="11"/>
      <c r="E370" s="18" t="str">
        <f t="shared" si="29"/>
        <v/>
      </c>
      <c r="F370" s="19" t="str">
        <f t="shared" si="26"/>
        <v/>
      </c>
      <c r="G370" s="19" t="str">
        <f t="shared" si="27"/>
        <v/>
      </c>
      <c r="H370" s="19" t="str">
        <f t="shared" si="28"/>
        <v/>
      </c>
      <c r="I370" s="20" t="str">
        <f t="shared" si="30"/>
        <v/>
      </c>
      <c r="J370" s="28"/>
      <c r="K370" s="11"/>
      <c r="L370" s="11"/>
      <c r="M370" s="11"/>
      <c r="N370" s="11"/>
      <c r="O370" s="11"/>
      <c r="P370" s="11"/>
      <c r="Q370" s="11"/>
      <c r="R370" s="11"/>
      <c r="S370" s="11"/>
      <c r="T370" s="11"/>
      <c r="U370" s="11"/>
      <c r="V370" s="11"/>
      <c r="W370" s="11"/>
      <c r="X370" s="11"/>
      <c r="Y370" s="11"/>
    </row>
    <row r="371" spans="1:25" x14ac:dyDescent="0.2">
      <c r="A371" s="11"/>
      <c r="B371" s="11"/>
      <c r="C371" s="11"/>
      <c r="D371" s="11"/>
      <c r="E371" s="18" t="str">
        <f t="shared" si="29"/>
        <v/>
      </c>
      <c r="F371" s="19" t="str">
        <f t="shared" si="26"/>
        <v/>
      </c>
      <c r="G371" s="19" t="str">
        <f t="shared" si="27"/>
        <v/>
      </c>
      <c r="H371" s="19" t="str">
        <f t="shared" si="28"/>
        <v/>
      </c>
      <c r="I371" s="20" t="str">
        <f t="shared" si="30"/>
        <v/>
      </c>
      <c r="J371" s="28"/>
      <c r="K371" s="11"/>
      <c r="L371" s="11"/>
      <c r="M371" s="11"/>
      <c r="N371" s="11"/>
      <c r="O371" s="11"/>
      <c r="P371" s="11"/>
      <c r="Q371" s="11"/>
      <c r="R371" s="11"/>
      <c r="S371" s="11"/>
      <c r="T371" s="11"/>
      <c r="U371" s="11"/>
      <c r="V371" s="11"/>
      <c r="W371" s="11"/>
      <c r="X371" s="11"/>
      <c r="Y371" s="11"/>
    </row>
    <row r="372" spans="1:25" x14ac:dyDescent="0.2">
      <c r="A372" s="11"/>
      <c r="B372" s="11"/>
      <c r="C372" s="11"/>
      <c r="D372" s="11"/>
      <c r="E372" s="18" t="str">
        <f t="shared" si="29"/>
        <v/>
      </c>
      <c r="F372" s="19" t="str">
        <f t="shared" si="26"/>
        <v/>
      </c>
      <c r="G372" s="19" t="str">
        <f t="shared" si="27"/>
        <v/>
      </c>
      <c r="H372" s="19" t="str">
        <f t="shared" si="28"/>
        <v/>
      </c>
      <c r="I372" s="20" t="str">
        <f t="shared" si="30"/>
        <v/>
      </c>
      <c r="J372" s="28"/>
      <c r="K372" s="11"/>
      <c r="L372" s="11"/>
      <c r="M372" s="11"/>
      <c r="N372" s="11"/>
      <c r="O372" s="11"/>
      <c r="P372" s="11"/>
      <c r="Q372" s="11"/>
      <c r="R372" s="11"/>
      <c r="S372" s="11"/>
      <c r="T372" s="11"/>
      <c r="U372" s="11"/>
      <c r="V372" s="11"/>
      <c r="W372" s="11"/>
      <c r="X372" s="11"/>
      <c r="Y372" s="11"/>
    </row>
    <row r="373" spans="1:25" x14ac:dyDescent="0.2">
      <c r="A373" s="11"/>
      <c r="B373" s="11"/>
      <c r="C373" s="11"/>
      <c r="D373" s="11"/>
      <c r="E373" s="18" t="str">
        <f t="shared" si="29"/>
        <v/>
      </c>
      <c r="F373" s="19" t="str">
        <f t="shared" si="26"/>
        <v/>
      </c>
      <c r="G373" s="19" t="str">
        <f t="shared" si="27"/>
        <v/>
      </c>
      <c r="H373" s="19" t="str">
        <f t="shared" si="28"/>
        <v/>
      </c>
      <c r="I373" s="20" t="str">
        <f t="shared" si="30"/>
        <v/>
      </c>
      <c r="J373" s="28"/>
      <c r="K373" s="11"/>
      <c r="L373" s="11"/>
      <c r="M373" s="11"/>
      <c r="N373" s="11"/>
      <c r="O373" s="11"/>
      <c r="P373" s="11"/>
      <c r="Q373" s="11"/>
      <c r="R373" s="11"/>
      <c r="S373" s="11"/>
      <c r="T373" s="11"/>
      <c r="U373" s="11"/>
      <c r="V373" s="11"/>
      <c r="W373" s="11"/>
      <c r="X373" s="11"/>
      <c r="Y373" s="11"/>
    </row>
    <row r="374" spans="1:25" x14ac:dyDescent="0.2">
      <c r="A374" s="11"/>
      <c r="B374" s="11"/>
      <c r="C374" s="11"/>
      <c r="D374" s="11"/>
      <c r="E374" s="18" t="str">
        <f t="shared" si="29"/>
        <v/>
      </c>
      <c r="F374" s="19" t="str">
        <f t="shared" si="26"/>
        <v/>
      </c>
      <c r="G374" s="19" t="str">
        <f t="shared" si="27"/>
        <v/>
      </c>
      <c r="H374" s="19" t="str">
        <f t="shared" si="28"/>
        <v/>
      </c>
      <c r="I374" s="20" t="str">
        <f t="shared" si="30"/>
        <v/>
      </c>
      <c r="J374" s="28"/>
      <c r="K374" s="11"/>
      <c r="L374" s="11"/>
      <c r="M374" s="11"/>
      <c r="N374" s="11"/>
      <c r="O374" s="11"/>
      <c r="P374" s="11"/>
      <c r="Q374" s="11"/>
      <c r="R374" s="11"/>
      <c r="S374" s="11"/>
      <c r="T374" s="11"/>
      <c r="U374" s="11"/>
      <c r="V374" s="11"/>
      <c r="W374" s="11"/>
      <c r="X374" s="11"/>
      <c r="Y374" s="11"/>
    </row>
    <row r="375" spans="1:25" x14ac:dyDescent="0.2">
      <c r="A375" s="11"/>
      <c r="B375" s="11"/>
      <c r="C375" s="11"/>
      <c r="D375" s="11"/>
      <c r="E375" s="18" t="str">
        <f t="shared" si="29"/>
        <v/>
      </c>
      <c r="F375" s="19" t="str">
        <f t="shared" si="26"/>
        <v/>
      </c>
      <c r="G375" s="19" t="str">
        <f t="shared" si="27"/>
        <v/>
      </c>
      <c r="H375" s="19" t="str">
        <f t="shared" si="28"/>
        <v/>
      </c>
      <c r="I375" s="20" t="str">
        <f t="shared" si="30"/>
        <v/>
      </c>
      <c r="J375" s="28"/>
      <c r="K375" s="11"/>
      <c r="L375" s="11"/>
      <c r="M375" s="11"/>
      <c r="N375" s="11"/>
      <c r="O375" s="11"/>
      <c r="P375" s="11"/>
      <c r="Q375" s="11"/>
      <c r="R375" s="11"/>
      <c r="S375" s="11"/>
      <c r="T375" s="11"/>
      <c r="U375" s="11"/>
      <c r="V375" s="11"/>
      <c r="W375" s="11"/>
      <c r="X375" s="11"/>
      <c r="Y375" s="11"/>
    </row>
    <row r="376" spans="1:25" x14ac:dyDescent="0.2">
      <c r="A376" s="11"/>
      <c r="B376" s="11"/>
      <c r="C376" s="11"/>
      <c r="D376" s="11"/>
      <c r="E376" s="18" t="str">
        <f t="shared" si="29"/>
        <v/>
      </c>
      <c r="F376" s="19" t="str">
        <f t="shared" si="26"/>
        <v/>
      </c>
      <c r="G376" s="19" t="str">
        <f t="shared" si="27"/>
        <v/>
      </c>
      <c r="H376" s="19" t="str">
        <f t="shared" si="28"/>
        <v/>
      </c>
      <c r="I376" s="20" t="str">
        <f t="shared" si="30"/>
        <v/>
      </c>
      <c r="J376" s="28"/>
      <c r="K376" s="11"/>
      <c r="L376" s="11"/>
      <c r="M376" s="11"/>
      <c r="N376" s="11"/>
      <c r="O376" s="11"/>
      <c r="P376" s="11"/>
      <c r="Q376" s="11"/>
      <c r="R376" s="11"/>
      <c r="S376" s="11"/>
      <c r="T376" s="11"/>
      <c r="U376" s="11"/>
      <c r="V376" s="11"/>
      <c r="W376" s="11"/>
      <c r="X376" s="11"/>
      <c r="Y376" s="11"/>
    </row>
    <row r="377" spans="1:25" x14ac:dyDescent="0.2">
      <c r="A377" s="11"/>
      <c r="B377" s="11"/>
      <c r="C377" s="11"/>
      <c r="D377" s="11"/>
      <c r="E377" s="18" t="str">
        <f t="shared" si="29"/>
        <v/>
      </c>
      <c r="F377" s="19" t="str">
        <f t="shared" si="26"/>
        <v/>
      </c>
      <c r="G377" s="19" t="str">
        <f t="shared" si="27"/>
        <v/>
      </c>
      <c r="H377" s="19" t="str">
        <f t="shared" si="28"/>
        <v/>
      </c>
      <c r="I377" s="20" t="str">
        <f t="shared" si="30"/>
        <v/>
      </c>
      <c r="J377" s="28"/>
      <c r="K377" s="11"/>
      <c r="L377" s="11"/>
      <c r="M377" s="11"/>
      <c r="N377" s="11"/>
      <c r="O377" s="11"/>
      <c r="P377" s="11"/>
      <c r="Q377" s="11"/>
      <c r="R377" s="11"/>
      <c r="S377" s="11"/>
      <c r="T377" s="11"/>
      <c r="U377" s="11"/>
      <c r="V377" s="11"/>
      <c r="W377" s="11"/>
      <c r="X377" s="11"/>
      <c r="Y377" s="11"/>
    </row>
    <row r="378" spans="1:25" x14ac:dyDescent="0.2">
      <c r="A378" s="11"/>
      <c r="B378" s="11"/>
      <c r="C378" s="11"/>
      <c r="D378" s="11"/>
      <c r="E378" s="18" t="str">
        <f t="shared" si="29"/>
        <v/>
      </c>
      <c r="F378" s="19" t="str">
        <f t="shared" si="26"/>
        <v/>
      </c>
      <c r="G378" s="19" t="str">
        <f t="shared" si="27"/>
        <v/>
      </c>
      <c r="H378" s="19" t="str">
        <f t="shared" si="28"/>
        <v/>
      </c>
      <c r="I378" s="20" t="str">
        <f t="shared" si="30"/>
        <v/>
      </c>
      <c r="J378" s="28"/>
      <c r="K378" s="11"/>
      <c r="L378" s="11"/>
      <c r="M378" s="11"/>
      <c r="N378" s="11"/>
      <c r="O378" s="11"/>
      <c r="P378" s="11"/>
      <c r="Q378" s="11"/>
      <c r="R378" s="11"/>
      <c r="S378" s="11"/>
      <c r="T378" s="11"/>
      <c r="U378" s="11"/>
      <c r="V378" s="11"/>
      <c r="W378" s="11"/>
      <c r="X378" s="11"/>
      <c r="Y378" s="11"/>
    </row>
    <row r="379" spans="1:25" x14ac:dyDescent="0.2">
      <c r="A379" s="11"/>
      <c r="B379" s="11"/>
      <c r="C379" s="11"/>
      <c r="D379" s="11"/>
      <c r="E379" s="18" t="str">
        <f t="shared" si="29"/>
        <v/>
      </c>
      <c r="F379" s="19" t="str">
        <f t="shared" si="26"/>
        <v/>
      </c>
      <c r="G379" s="19" t="str">
        <f t="shared" si="27"/>
        <v/>
      </c>
      <c r="H379" s="19" t="str">
        <f t="shared" si="28"/>
        <v/>
      </c>
      <c r="I379" s="20" t="str">
        <f t="shared" si="30"/>
        <v/>
      </c>
      <c r="J379" s="28"/>
      <c r="K379" s="11"/>
      <c r="L379" s="11"/>
      <c r="M379" s="11"/>
      <c r="N379" s="11"/>
      <c r="O379" s="11"/>
      <c r="P379" s="11"/>
      <c r="Q379" s="11"/>
      <c r="R379" s="11"/>
      <c r="S379" s="11"/>
      <c r="T379" s="11"/>
      <c r="U379" s="11"/>
      <c r="V379" s="11"/>
      <c r="W379" s="11"/>
      <c r="X379" s="11"/>
      <c r="Y379" s="11"/>
    </row>
    <row r="380" spans="1:25" x14ac:dyDescent="0.2">
      <c r="A380" s="11"/>
      <c r="B380" s="11"/>
      <c r="C380" s="11"/>
      <c r="D380" s="11"/>
      <c r="E380" s="18" t="str">
        <f t="shared" si="29"/>
        <v/>
      </c>
      <c r="F380" s="19" t="str">
        <f t="shared" si="26"/>
        <v/>
      </c>
      <c r="G380" s="19" t="str">
        <f t="shared" si="27"/>
        <v/>
      </c>
      <c r="H380" s="19" t="str">
        <f t="shared" si="28"/>
        <v/>
      </c>
      <c r="I380" s="20" t="str">
        <f t="shared" si="30"/>
        <v/>
      </c>
      <c r="J380" s="28"/>
      <c r="K380" s="11"/>
      <c r="L380" s="11"/>
      <c r="M380" s="11"/>
      <c r="N380" s="11"/>
      <c r="O380" s="11"/>
      <c r="P380" s="11"/>
      <c r="Q380" s="11"/>
      <c r="R380" s="11"/>
      <c r="S380" s="11"/>
      <c r="T380" s="11"/>
      <c r="U380" s="11"/>
      <c r="V380" s="11"/>
      <c r="W380" s="11"/>
      <c r="X380" s="11"/>
      <c r="Y380" s="11"/>
    </row>
    <row r="381" spans="1:25" x14ac:dyDescent="0.2">
      <c r="A381" s="11"/>
      <c r="B381" s="11"/>
      <c r="C381" s="11"/>
      <c r="D381" s="11"/>
      <c r="E381" s="18" t="str">
        <f t="shared" si="29"/>
        <v/>
      </c>
      <c r="F381" s="19" t="str">
        <f t="shared" si="26"/>
        <v/>
      </c>
      <c r="G381" s="19" t="str">
        <f t="shared" si="27"/>
        <v/>
      </c>
      <c r="H381" s="19" t="str">
        <f t="shared" si="28"/>
        <v/>
      </c>
      <c r="I381" s="20" t="str">
        <f t="shared" si="30"/>
        <v/>
      </c>
      <c r="J381" s="28"/>
      <c r="K381" s="11"/>
      <c r="L381" s="11"/>
      <c r="M381" s="11"/>
      <c r="N381" s="11"/>
      <c r="O381" s="11"/>
      <c r="P381" s="11"/>
      <c r="Q381" s="11"/>
      <c r="R381" s="11"/>
      <c r="S381" s="11"/>
      <c r="T381" s="11"/>
      <c r="U381" s="11"/>
      <c r="V381" s="11"/>
      <c r="W381" s="11"/>
      <c r="X381" s="11"/>
      <c r="Y381" s="11"/>
    </row>
    <row r="382" spans="1:25" x14ac:dyDescent="0.2">
      <c r="A382" s="11"/>
      <c r="B382" s="11"/>
      <c r="C382" s="11"/>
      <c r="D382" s="11"/>
      <c r="E382" s="18" t="str">
        <f t="shared" si="29"/>
        <v/>
      </c>
      <c r="F382" s="19" t="str">
        <f t="shared" si="26"/>
        <v/>
      </c>
      <c r="G382" s="19" t="str">
        <f t="shared" si="27"/>
        <v/>
      </c>
      <c r="H382" s="19" t="str">
        <f t="shared" si="28"/>
        <v/>
      </c>
      <c r="I382" s="20" t="str">
        <f t="shared" si="30"/>
        <v/>
      </c>
      <c r="J382" s="28"/>
      <c r="K382" s="11"/>
      <c r="L382" s="11"/>
      <c r="M382" s="11"/>
      <c r="N382" s="11"/>
      <c r="O382" s="11"/>
      <c r="P382" s="11"/>
      <c r="Q382" s="11"/>
      <c r="R382" s="11"/>
      <c r="S382" s="11"/>
      <c r="T382" s="11"/>
      <c r="U382" s="11"/>
      <c r="V382" s="11"/>
      <c r="W382" s="11"/>
      <c r="X382" s="11"/>
      <c r="Y382" s="11"/>
    </row>
    <row r="383" spans="1:25" x14ac:dyDescent="0.2">
      <c r="A383" s="11"/>
      <c r="B383" s="11"/>
      <c r="C383" s="11"/>
      <c r="D383" s="11"/>
      <c r="E383" s="18" t="str">
        <f t="shared" si="29"/>
        <v/>
      </c>
      <c r="F383" s="19" t="str">
        <f t="shared" si="26"/>
        <v/>
      </c>
      <c r="G383" s="19" t="str">
        <f t="shared" si="27"/>
        <v/>
      </c>
      <c r="H383" s="19" t="str">
        <f t="shared" si="28"/>
        <v/>
      </c>
      <c r="I383" s="20" t="str">
        <f t="shared" si="30"/>
        <v/>
      </c>
      <c r="J383" s="28"/>
      <c r="K383" s="11"/>
      <c r="L383" s="11"/>
      <c r="M383" s="11"/>
      <c r="N383" s="11"/>
      <c r="O383" s="11"/>
      <c r="P383" s="11"/>
      <c r="Q383" s="11"/>
      <c r="R383" s="11"/>
      <c r="S383" s="11"/>
      <c r="T383" s="11"/>
      <c r="U383" s="11"/>
      <c r="V383" s="11"/>
      <c r="W383" s="11"/>
      <c r="X383" s="11"/>
      <c r="Y383" s="11"/>
    </row>
    <row r="384" spans="1:25" x14ac:dyDescent="0.2">
      <c r="A384" s="11"/>
      <c r="B384" s="11"/>
      <c r="C384" s="11"/>
      <c r="D384" s="11"/>
      <c r="E384" s="18" t="str">
        <f t="shared" si="29"/>
        <v/>
      </c>
      <c r="F384" s="19" t="str">
        <f t="shared" si="26"/>
        <v/>
      </c>
      <c r="G384" s="19" t="str">
        <f t="shared" si="27"/>
        <v/>
      </c>
      <c r="H384" s="19" t="str">
        <f t="shared" si="28"/>
        <v/>
      </c>
      <c r="I384" s="20" t="str">
        <f t="shared" si="30"/>
        <v/>
      </c>
      <c r="J384" s="28"/>
      <c r="K384" s="11"/>
      <c r="L384" s="11"/>
      <c r="M384" s="11"/>
      <c r="N384" s="11"/>
      <c r="O384" s="11"/>
      <c r="P384" s="11"/>
      <c r="Q384" s="11"/>
      <c r="R384" s="11"/>
      <c r="S384" s="11"/>
      <c r="T384" s="11"/>
      <c r="U384" s="11"/>
      <c r="V384" s="11"/>
      <c r="W384" s="11"/>
      <c r="X384" s="11"/>
      <c r="Y384" s="11"/>
    </row>
    <row r="385" spans="1:25" x14ac:dyDescent="0.2">
      <c r="A385" s="11"/>
      <c r="B385" s="11"/>
      <c r="C385" s="11"/>
      <c r="D385" s="11"/>
      <c r="E385" s="18" t="str">
        <f t="shared" si="29"/>
        <v/>
      </c>
      <c r="F385" s="19" t="str">
        <f t="shared" si="26"/>
        <v/>
      </c>
      <c r="G385" s="19" t="str">
        <f t="shared" si="27"/>
        <v/>
      </c>
      <c r="H385" s="19" t="str">
        <f t="shared" si="28"/>
        <v/>
      </c>
      <c r="I385" s="20" t="str">
        <f t="shared" si="30"/>
        <v/>
      </c>
      <c r="J385" s="28"/>
      <c r="K385" s="11"/>
      <c r="L385" s="11"/>
      <c r="M385" s="11"/>
      <c r="N385" s="11"/>
      <c r="O385" s="11"/>
      <c r="P385" s="11"/>
      <c r="Q385" s="11"/>
      <c r="R385" s="11"/>
      <c r="S385" s="11"/>
      <c r="T385" s="11"/>
      <c r="U385" s="11"/>
      <c r="V385" s="11"/>
      <c r="W385" s="11"/>
      <c r="X385" s="11"/>
      <c r="Y385" s="11"/>
    </row>
    <row r="386" spans="1:25" x14ac:dyDescent="0.2">
      <c r="A386" s="11"/>
      <c r="B386" s="11"/>
      <c r="C386" s="11"/>
      <c r="D386" s="11"/>
      <c r="E386" s="18" t="str">
        <f t="shared" si="29"/>
        <v/>
      </c>
      <c r="F386" s="19" t="str">
        <f t="shared" si="26"/>
        <v/>
      </c>
      <c r="G386" s="19" t="str">
        <f t="shared" si="27"/>
        <v/>
      </c>
      <c r="H386" s="19" t="str">
        <f t="shared" si="28"/>
        <v/>
      </c>
      <c r="I386" s="20" t="str">
        <f t="shared" si="30"/>
        <v/>
      </c>
      <c r="J386" s="28"/>
      <c r="K386" s="11"/>
      <c r="L386" s="11"/>
      <c r="M386" s="11"/>
      <c r="N386" s="11"/>
      <c r="O386" s="11"/>
      <c r="P386" s="11"/>
      <c r="Q386" s="11"/>
      <c r="R386" s="11"/>
      <c r="S386" s="11"/>
      <c r="T386" s="11"/>
      <c r="U386" s="11"/>
      <c r="V386" s="11"/>
      <c r="W386" s="11"/>
      <c r="X386" s="11"/>
      <c r="Y386" s="11"/>
    </row>
    <row r="387" spans="1:25" x14ac:dyDescent="0.2">
      <c r="A387" s="11"/>
      <c r="B387" s="11"/>
      <c r="C387" s="11"/>
      <c r="D387" s="11"/>
      <c r="E387" s="18" t="str">
        <f t="shared" si="29"/>
        <v/>
      </c>
      <c r="F387" s="19" t="str">
        <f t="shared" si="26"/>
        <v/>
      </c>
      <c r="G387" s="19" t="str">
        <f t="shared" si="27"/>
        <v/>
      </c>
      <c r="H387" s="19" t="str">
        <f t="shared" si="28"/>
        <v/>
      </c>
      <c r="I387" s="20" t="str">
        <f t="shared" si="30"/>
        <v/>
      </c>
      <c r="J387" s="28"/>
      <c r="K387" s="11"/>
      <c r="L387" s="11"/>
      <c r="M387" s="11"/>
      <c r="N387" s="11"/>
      <c r="O387" s="11"/>
      <c r="P387" s="11"/>
      <c r="Q387" s="11"/>
      <c r="R387" s="11"/>
      <c r="S387" s="11"/>
      <c r="T387" s="11"/>
      <c r="U387" s="11"/>
      <c r="V387" s="11"/>
      <c r="W387" s="11"/>
      <c r="X387" s="11"/>
      <c r="Y387" s="11"/>
    </row>
    <row r="388" spans="1:25" x14ac:dyDescent="0.2">
      <c r="A388" s="11"/>
      <c r="B388" s="11"/>
      <c r="C388" s="11"/>
      <c r="D388" s="11"/>
      <c r="E388" s="18" t="str">
        <f t="shared" si="29"/>
        <v/>
      </c>
      <c r="F388" s="19" t="str">
        <f t="shared" si="26"/>
        <v/>
      </c>
      <c r="G388" s="19" t="str">
        <f t="shared" si="27"/>
        <v/>
      </c>
      <c r="H388" s="19" t="str">
        <f t="shared" si="28"/>
        <v/>
      </c>
      <c r="I388" s="20" t="str">
        <f t="shared" si="30"/>
        <v/>
      </c>
      <c r="J388" s="28"/>
      <c r="K388" s="11"/>
      <c r="L388" s="11"/>
      <c r="M388" s="11"/>
      <c r="N388" s="11"/>
      <c r="O388" s="11"/>
      <c r="P388" s="11"/>
      <c r="Q388" s="11"/>
      <c r="R388" s="11"/>
      <c r="S388" s="11"/>
      <c r="T388" s="11"/>
      <c r="U388" s="11"/>
      <c r="V388" s="11"/>
      <c r="W388" s="11"/>
      <c r="X388" s="11"/>
      <c r="Y388" s="11"/>
    </row>
    <row r="389" spans="1:25" x14ac:dyDescent="0.2">
      <c r="A389" s="11"/>
      <c r="B389" s="11"/>
      <c r="C389" s="11"/>
      <c r="D389" s="11"/>
      <c r="E389" s="18" t="str">
        <f t="shared" si="29"/>
        <v/>
      </c>
      <c r="F389" s="19" t="str">
        <f t="shared" si="26"/>
        <v/>
      </c>
      <c r="G389" s="19" t="str">
        <f t="shared" si="27"/>
        <v/>
      </c>
      <c r="H389" s="19" t="str">
        <f t="shared" si="28"/>
        <v/>
      </c>
      <c r="I389" s="20" t="str">
        <f t="shared" si="30"/>
        <v/>
      </c>
      <c r="J389" s="28"/>
      <c r="K389" s="11"/>
      <c r="L389" s="11"/>
      <c r="M389" s="11"/>
      <c r="N389" s="11"/>
      <c r="O389" s="11"/>
      <c r="P389" s="11"/>
      <c r="Q389" s="11"/>
      <c r="R389" s="11"/>
      <c r="S389" s="11"/>
      <c r="T389" s="11"/>
      <c r="U389" s="11"/>
      <c r="V389" s="11"/>
      <c r="W389" s="11"/>
      <c r="X389" s="11"/>
      <c r="Y389" s="11"/>
    </row>
    <row r="390" spans="1:25" x14ac:dyDescent="0.2">
      <c r="A390" s="11"/>
      <c r="B390" s="11"/>
      <c r="C390" s="11"/>
      <c r="D390" s="11"/>
      <c r="E390" s="18" t="str">
        <f t="shared" si="29"/>
        <v/>
      </c>
      <c r="F390" s="19" t="str">
        <f t="shared" si="26"/>
        <v/>
      </c>
      <c r="G390" s="19" t="str">
        <f t="shared" si="27"/>
        <v/>
      </c>
      <c r="H390" s="19" t="str">
        <f t="shared" si="28"/>
        <v/>
      </c>
      <c r="I390" s="20" t="str">
        <f t="shared" si="30"/>
        <v/>
      </c>
      <c r="J390" s="28"/>
      <c r="K390" s="11"/>
      <c r="L390" s="11"/>
      <c r="M390" s="11"/>
      <c r="N390" s="11"/>
      <c r="O390" s="11"/>
      <c r="P390" s="11"/>
      <c r="Q390" s="11"/>
      <c r="R390" s="11"/>
      <c r="S390" s="11"/>
      <c r="T390" s="11"/>
      <c r="U390" s="11"/>
      <c r="V390" s="11"/>
      <c r="W390" s="11"/>
      <c r="X390" s="11"/>
      <c r="Y390" s="11"/>
    </row>
    <row r="391" spans="1:25" x14ac:dyDescent="0.2">
      <c r="A391" s="11"/>
      <c r="B391" s="11"/>
      <c r="C391" s="11"/>
      <c r="D391" s="11"/>
      <c r="E391" s="18" t="str">
        <f t="shared" si="29"/>
        <v/>
      </c>
      <c r="F391" s="19" t="str">
        <f t="shared" si="26"/>
        <v/>
      </c>
      <c r="G391" s="19" t="str">
        <f t="shared" si="27"/>
        <v/>
      </c>
      <c r="H391" s="19" t="str">
        <f t="shared" si="28"/>
        <v/>
      </c>
      <c r="I391" s="20" t="str">
        <f t="shared" si="30"/>
        <v/>
      </c>
      <c r="J391" s="28"/>
      <c r="K391" s="11"/>
      <c r="L391" s="11"/>
      <c r="M391" s="11"/>
      <c r="N391" s="11"/>
      <c r="O391" s="11"/>
      <c r="P391" s="11"/>
      <c r="Q391" s="11"/>
      <c r="R391" s="11"/>
      <c r="S391" s="11"/>
      <c r="T391" s="11"/>
      <c r="U391" s="11"/>
      <c r="V391" s="11"/>
      <c r="W391" s="11"/>
      <c r="X391" s="11"/>
      <c r="Y391" s="11"/>
    </row>
    <row r="392" spans="1:25" x14ac:dyDescent="0.2">
      <c r="A392" s="11"/>
      <c r="B392" s="11"/>
      <c r="C392" s="11"/>
      <c r="D392" s="11"/>
      <c r="E392" s="18" t="str">
        <f t="shared" si="29"/>
        <v/>
      </c>
      <c r="F392" s="19" t="str">
        <f t="shared" si="26"/>
        <v/>
      </c>
      <c r="G392" s="19" t="str">
        <f t="shared" si="27"/>
        <v/>
      </c>
      <c r="H392" s="19" t="str">
        <f t="shared" si="28"/>
        <v/>
      </c>
      <c r="I392" s="20" t="str">
        <f t="shared" si="30"/>
        <v/>
      </c>
      <c r="J392" s="28"/>
      <c r="K392" s="11"/>
      <c r="L392" s="11"/>
      <c r="M392" s="11"/>
      <c r="N392" s="11"/>
      <c r="O392" s="11"/>
      <c r="P392" s="11"/>
      <c r="Q392" s="11"/>
      <c r="R392" s="11"/>
      <c r="S392" s="11"/>
      <c r="T392" s="11"/>
      <c r="U392" s="11"/>
      <c r="V392" s="11"/>
      <c r="W392" s="11"/>
      <c r="X392" s="11"/>
      <c r="Y392" s="11"/>
    </row>
    <row r="393" spans="1:25" x14ac:dyDescent="0.2">
      <c r="A393" s="11"/>
      <c r="B393" s="11"/>
      <c r="C393" s="11"/>
      <c r="D393" s="11"/>
      <c r="E393" s="18" t="str">
        <f t="shared" si="29"/>
        <v/>
      </c>
      <c r="F393" s="19" t="str">
        <f t="shared" si="26"/>
        <v/>
      </c>
      <c r="G393" s="19" t="str">
        <f t="shared" si="27"/>
        <v/>
      </c>
      <c r="H393" s="19" t="str">
        <f t="shared" si="28"/>
        <v/>
      </c>
      <c r="I393" s="20" t="str">
        <f t="shared" si="30"/>
        <v/>
      </c>
      <c r="J393" s="28"/>
      <c r="K393" s="11"/>
      <c r="L393" s="11"/>
      <c r="M393" s="11"/>
      <c r="N393" s="11"/>
      <c r="O393" s="11"/>
      <c r="P393" s="11"/>
      <c r="Q393" s="11"/>
      <c r="R393" s="11"/>
      <c r="S393" s="11"/>
      <c r="T393" s="11"/>
      <c r="U393" s="11"/>
      <c r="V393" s="11"/>
      <c r="W393" s="11"/>
      <c r="X393" s="11"/>
      <c r="Y393" s="11"/>
    </row>
    <row r="394" spans="1:25" x14ac:dyDescent="0.2">
      <c r="A394" s="11"/>
      <c r="B394" s="11"/>
      <c r="C394" s="11"/>
      <c r="D394" s="11"/>
      <c r="E394" s="18" t="str">
        <f t="shared" si="29"/>
        <v/>
      </c>
      <c r="F394" s="19" t="str">
        <f t="shared" si="26"/>
        <v/>
      </c>
      <c r="G394" s="19" t="str">
        <f t="shared" si="27"/>
        <v/>
      </c>
      <c r="H394" s="19" t="str">
        <f t="shared" si="28"/>
        <v/>
      </c>
      <c r="I394" s="20" t="str">
        <f t="shared" si="30"/>
        <v/>
      </c>
      <c r="J394" s="28"/>
      <c r="K394" s="11"/>
      <c r="L394" s="11"/>
      <c r="M394" s="11"/>
      <c r="N394" s="11"/>
      <c r="O394" s="11"/>
      <c r="P394" s="11"/>
      <c r="Q394" s="11"/>
      <c r="R394" s="11"/>
      <c r="S394" s="11"/>
      <c r="T394" s="11"/>
      <c r="U394" s="11"/>
      <c r="V394" s="11"/>
      <c r="W394" s="11"/>
      <c r="X394" s="11"/>
      <c r="Y394" s="11"/>
    </row>
    <row r="395" spans="1:25" x14ac:dyDescent="0.2">
      <c r="A395" s="11"/>
      <c r="B395" s="11"/>
      <c r="C395" s="11"/>
      <c r="D395" s="11"/>
      <c r="E395" s="18" t="str">
        <f t="shared" si="29"/>
        <v/>
      </c>
      <c r="F395" s="19" t="str">
        <f t="shared" si="26"/>
        <v/>
      </c>
      <c r="G395" s="19" t="str">
        <f t="shared" si="27"/>
        <v/>
      </c>
      <c r="H395" s="19" t="str">
        <f t="shared" si="28"/>
        <v/>
      </c>
      <c r="I395" s="20" t="str">
        <f t="shared" si="30"/>
        <v/>
      </c>
      <c r="J395" s="28"/>
      <c r="K395" s="11"/>
      <c r="L395" s="11"/>
      <c r="M395" s="11"/>
      <c r="N395" s="11"/>
      <c r="O395" s="11"/>
      <c r="P395" s="11"/>
      <c r="Q395" s="11"/>
      <c r="R395" s="11"/>
      <c r="S395" s="11"/>
      <c r="T395" s="11"/>
      <c r="U395" s="11"/>
      <c r="V395" s="11"/>
      <c r="W395" s="11"/>
      <c r="X395" s="11"/>
      <c r="Y395" s="11"/>
    </row>
    <row r="396" spans="1:25" x14ac:dyDescent="0.2">
      <c r="A396" s="11"/>
      <c r="B396" s="11"/>
      <c r="C396" s="11"/>
      <c r="D396" s="11"/>
      <c r="E396" s="18" t="str">
        <f t="shared" si="29"/>
        <v/>
      </c>
      <c r="F396" s="19" t="str">
        <f t="shared" si="26"/>
        <v/>
      </c>
      <c r="G396" s="19" t="str">
        <f t="shared" si="27"/>
        <v/>
      </c>
      <c r="H396" s="19" t="str">
        <f t="shared" si="28"/>
        <v/>
      </c>
      <c r="I396" s="20" t="str">
        <f t="shared" si="30"/>
        <v/>
      </c>
      <c r="J396" s="28"/>
      <c r="K396" s="11"/>
      <c r="L396" s="11"/>
      <c r="M396" s="11"/>
      <c r="N396" s="11"/>
      <c r="O396" s="11"/>
      <c r="P396" s="11"/>
      <c r="Q396" s="11"/>
      <c r="R396" s="11"/>
      <c r="S396" s="11"/>
      <c r="T396" s="11"/>
      <c r="U396" s="11"/>
      <c r="V396" s="11"/>
      <c r="W396" s="11"/>
      <c r="X396" s="11"/>
      <c r="Y396" s="11"/>
    </row>
    <row r="397" spans="1:25" x14ac:dyDescent="0.2">
      <c r="A397" s="11"/>
      <c r="B397" s="11"/>
      <c r="C397" s="11"/>
      <c r="D397" s="11"/>
      <c r="E397" s="18" t="str">
        <f t="shared" si="29"/>
        <v/>
      </c>
      <c r="F397" s="19" t="str">
        <f t="shared" si="26"/>
        <v/>
      </c>
      <c r="G397" s="19" t="str">
        <f t="shared" si="27"/>
        <v/>
      </c>
      <c r="H397" s="19" t="str">
        <f t="shared" si="28"/>
        <v/>
      </c>
      <c r="I397" s="20" t="str">
        <f t="shared" si="30"/>
        <v/>
      </c>
      <c r="J397" s="28"/>
      <c r="K397" s="11"/>
      <c r="L397" s="11"/>
      <c r="M397" s="11"/>
      <c r="N397" s="11"/>
      <c r="O397" s="11"/>
      <c r="P397" s="11"/>
      <c r="Q397" s="11"/>
      <c r="R397" s="11"/>
      <c r="S397" s="11"/>
      <c r="T397" s="11"/>
      <c r="U397" s="11"/>
      <c r="V397" s="11"/>
      <c r="W397" s="11"/>
      <c r="X397" s="11"/>
      <c r="Y397" s="11"/>
    </row>
    <row r="398" spans="1:25" x14ac:dyDescent="0.2">
      <c r="A398" s="11"/>
      <c r="B398" s="11"/>
      <c r="C398" s="11"/>
      <c r="D398" s="11"/>
      <c r="E398" s="18" t="str">
        <f t="shared" si="29"/>
        <v/>
      </c>
      <c r="F398" s="19" t="str">
        <f t="shared" si="26"/>
        <v/>
      </c>
      <c r="G398" s="19" t="str">
        <f t="shared" si="27"/>
        <v/>
      </c>
      <c r="H398" s="19" t="str">
        <f t="shared" si="28"/>
        <v/>
      </c>
      <c r="I398" s="20" t="str">
        <f t="shared" si="30"/>
        <v/>
      </c>
      <c r="J398" s="28"/>
      <c r="K398" s="11"/>
      <c r="L398" s="11"/>
      <c r="M398" s="11"/>
      <c r="N398" s="11"/>
      <c r="O398" s="11"/>
      <c r="P398" s="11"/>
      <c r="Q398" s="11"/>
      <c r="R398" s="11"/>
      <c r="S398" s="11"/>
      <c r="T398" s="11"/>
      <c r="U398" s="11"/>
      <c r="V398" s="11"/>
      <c r="W398" s="11"/>
      <c r="X398" s="11"/>
      <c r="Y398" s="11"/>
    </row>
    <row r="399" spans="1:25" x14ac:dyDescent="0.2">
      <c r="A399" s="11"/>
      <c r="B399" s="11"/>
      <c r="C399" s="11"/>
      <c r="D399" s="11"/>
      <c r="E399" s="18" t="str">
        <f t="shared" si="29"/>
        <v/>
      </c>
      <c r="F399" s="19" t="str">
        <f t="shared" si="26"/>
        <v/>
      </c>
      <c r="G399" s="19" t="str">
        <f t="shared" si="27"/>
        <v/>
      </c>
      <c r="H399" s="19" t="str">
        <f t="shared" si="28"/>
        <v/>
      </c>
      <c r="I399" s="20" t="str">
        <f t="shared" si="30"/>
        <v/>
      </c>
      <c r="J399" s="28"/>
      <c r="K399" s="11"/>
      <c r="L399" s="11"/>
      <c r="M399" s="11"/>
      <c r="N399" s="11"/>
      <c r="O399" s="11"/>
      <c r="P399" s="11"/>
      <c r="Q399" s="11"/>
      <c r="R399" s="11"/>
      <c r="S399" s="11"/>
      <c r="T399" s="11"/>
      <c r="U399" s="11"/>
      <c r="V399" s="11"/>
      <c r="W399" s="11"/>
      <c r="X399" s="11"/>
      <c r="Y399" s="11"/>
    </row>
    <row r="400" spans="1:25" x14ac:dyDescent="0.2">
      <c r="A400" s="11"/>
      <c r="B400" s="11"/>
      <c r="C400" s="11"/>
      <c r="D400" s="11"/>
      <c r="E400" s="18" t="str">
        <f t="shared" si="29"/>
        <v/>
      </c>
      <c r="F400" s="19" t="str">
        <f t="shared" si="26"/>
        <v/>
      </c>
      <c r="G400" s="19" t="str">
        <f t="shared" si="27"/>
        <v/>
      </c>
      <c r="H400" s="19" t="str">
        <f t="shared" si="28"/>
        <v/>
      </c>
      <c r="I400" s="20" t="str">
        <f t="shared" si="30"/>
        <v/>
      </c>
      <c r="J400" s="28"/>
      <c r="K400" s="11"/>
      <c r="L400" s="11"/>
      <c r="M400" s="11"/>
      <c r="N400" s="11"/>
      <c r="O400" s="11"/>
      <c r="P400" s="11"/>
      <c r="Q400" s="11"/>
      <c r="R400" s="11"/>
      <c r="S400" s="11"/>
      <c r="T400" s="11"/>
      <c r="U400" s="11"/>
      <c r="V400" s="11"/>
      <c r="W400" s="11"/>
      <c r="X400" s="11"/>
      <c r="Y400" s="11"/>
    </row>
    <row r="401" spans="1:25" x14ac:dyDescent="0.2">
      <c r="A401" s="11"/>
      <c r="B401" s="11"/>
      <c r="C401" s="11"/>
      <c r="D401" s="11"/>
      <c r="E401" s="18" t="str">
        <f t="shared" si="29"/>
        <v/>
      </c>
      <c r="F401" s="19" t="str">
        <f t="shared" si="26"/>
        <v/>
      </c>
      <c r="G401" s="19" t="str">
        <f t="shared" si="27"/>
        <v/>
      </c>
      <c r="H401" s="19" t="str">
        <f t="shared" si="28"/>
        <v/>
      </c>
      <c r="I401" s="20" t="str">
        <f t="shared" si="30"/>
        <v/>
      </c>
      <c r="J401" s="28"/>
      <c r="K401" s="11"/>
      <c r="L401" s="11"/>
      <c r="M401" s="11"/>
      <c r="N401" s="11"/>
      <c r="O401" s="11"/>
      <c r="P401" s="11"/>
      <c r="Q401" s="11"/>
      <c r="R401" s="11"/>
      <c r="S401" s="11"/>
      <c r="T401" s="11"/>
      <c r="U401" s="11"/>
      <c r="V401" s="11"/>
      <c r="W401" s="11"/>
      <c r="X401" s="11"/>
      <c r="Y401" s="11"/>
    </row>
    <row r="402" spans="1:25" x14ac:dyDescent="0.2">
      <c r="A402" s="11"/>
      <c r="B402" s="11"/>
      <c r="C402" s="11"/>
      <c r="D402" s="11"/>
      <c r="E402" s="18" t="str">
        <f t="shared" si="29"/>
        <v/>
      </c>
      <c r="F402" s="19" t="str">
        <f t="shared" si="26"/>
        <v/>
      </c>
      <c r="G402" s="19" t="str">
        <f t="shared" si="27"/>
        <v/>
      </c>
      <c r="H402" s="19" t="str">
        <f t="shared" si="28"/>
        <v/>
      </c>
      <c r="I402" s="20" t="str">
        <f t="shared" si="30"/>
        <v/>
      </c>
      <c r="J402" s="28"/>
      <c r="K402" s="11"/>
      <c r="L402" s="11"/>
      <c r="M402" s="11"/>
      <c r="N402" s="11"/>
      <c r="O402" s="11"/>
      <c r="P402" s="11"/>
      <c r="Q402" s="11"/>
      <c r="R402" s="11"/>
      <c r="S402" s="11"/>
      <c r="T402" s="11"/>
      <c r="U402" s="11"/>
      <c r="V402" s="11"/>
      <c r="W402" s="11"/>
      <c r="X402" s="11"/>
      <c r="Y402" s="11"/>
    </row>
    <row r="403" spans="1:25" x14ac:dyDescent="0.2">
      <c r="A403" s="11"/>
      <c r="B403" s="11"/>
      <c r="C403" s="11"/>
      <c r="D403" s="11"/>
      <c r="E403" s="18" t="str">
        <f t="shared" si="29"/>
        <v/>
      </c>
      <c r="F403" s="19" t="str">
        <f t="shared" si="26"/>
        <v/>
      </c>
      <c r="G403" s="19" t="str">
        <f t="shared" si="27"/>
        <v/>
      </c>
      <c r="H403" s="19" t="str">
        <f t="shared" si="28"/>
        <v/>
      </c>
      <c r="I403" s="20" t="str">
        <f t="shared" si="30"/>
        <v/>
      </c>
      <c r="J403" s="28"/>
      <c r="K403" s="11"/>
      <c r="L403" s="11"/>
      <c r="M403" s="11"/>
      <c r="N403" s="11"/>
      <c r="O403" s="11"/>
      <c r="P403" s="11"/>
      <c r="Q403" s="11"/>
      <c r="R403" s="11"/>
      <c r="S403" s="11"/>
      <c r="T403" s="11"/>
      <c r="U403" s="11"/>
      <c r="V403" s="11"/>
      <c r="W403" s="11"/>
      <c r="X403" s="11"/>
      <c r="Y403" s="11"/>
    </row>
    <row r="404" spans="1:25" x14ac:dyDescent="0.2">
      <c r="A404" s="11"/>
      <c r="B404" s="11"/>
      <c r="C404" s="11"/>
      <c r="D404" s="11"/>
      <c r="E404" s="18" t="str">
        <f t="shared" si="29"/>
        <v/>
      </c>
      <c r="F404" s="19" t="str">
        <f t="shared" si="26"/>
        <v/>
      </c>
      <c r="G404" s="19" t="str">
        <f t="shared" si="27"/>
        <v/>
      </c>
      <c r="H404" s="19" t="str">
        <f t="shared" si="28"/>
        <v/>
      </c>
      <c r="I404" s="20" t="str">
        <f t="shared" si="30"/>
        <v/>
      </c>
      <c r="J404" s="28"/>
      <c r="K404" s="11"/>
      <c r="L404" s="11"/>
      <c r="M404" s="11"/>
      <c r="N404" s="11"/>
      <c r="O404" s="11"/>
      <c r="P404" s="11"/>
      <c r="Q404" s="11"/>
      <c r="R404" s="11"/>
      <c r="S404" s="11"/>
      <c r="T404" s="11"/>
      <c r="U404" s="11"/>
      <c r="V404" s="11"/>
      <c r="W404" s="11"/>
      <c r="X404" s="11"/>
      <c r="Y404" s="11"/>
    </row>
    <row r="405" spans="1:25" x14ac:dyDescent="0.2">
      <c r="A405" s="11"/>
      <c r="B405" s="11"/>
      <c r="C405" s="11"/>
      <c r="D405" s="11"/>
      <c r="E405" s="18" t="str">
        <f t="shared" si="29"/>
        <v/>
      </c>
      <c r="F405" s="19" t="str">
        <f t="shared" si="26"/>
        <v/>
      </c>
      <c r="G405" s="19" t="str">
        <f t="shared" si="27"/>
        <v/>
      </c>
      <c r="H405" s="19" t="str">
        <f t="shared" si="28"/>
        <v/>
      </c>
      <c r="I405" s="20" t="str">
        <f t="shared" si="30"/>
        <v/>
      </c>
      <c r="J405" s="28"/>
      <c r="K405" s="11"/>
      <c r="L405" s="11"/>
      <c r="M405" s="11"/>
      <c r="N405" s="11"/>
      <c r="O405" s="11"/>
      <c r="P405" s="11"/>
      <c r="Q405" s="11"/>
      <c r="R405" s="11"/>
      <c r="S405" s="11"/>
      <c r="T405" s="11"/>
      <c r="U405" s="11"/>
      <c r="V405" s="11"/>
      <c r="W405" s="11"/>
      <c r="X405" s="11"/>
      <c r="Y405" s="11"/>
    </row>
    <row r="406" spans="1:25" x14ac:dyDescent="0.2">
      <c r="A406" s="11"/>
      <c r="B406" s="11"/>
      <c r="C406" s="11"/>
      <c r="D406" s="11"/>
      <c r="E406" s="18" t="str">
        <f t="shared" si="29"/>
        <v/>
      </c>
      <c r="F406" s="19" t="str">
        <f t="shared" si="26"/>
        <v/>
      </c>
      <c r="G406" s="19" t="str">
        <f t="shared" si="27"/>
        <v/>
      </c>
      <c r="H406" s="19" t="str">
        <f t="shared" si="28"/>
        <v/>
      </c>
      <c r="I406" s="20" t="str">
        <f t="shared" si="30"/>
        <v/>
      </c>
      <c r="J406" s="28"/>
      <c r="K406" s="11"/>
      <c r="L406" s="11"/>
      <c r="M406" s="11"/>
      <c r="N406" s="11"/>
      <c r="O406" s="11"/>
      <c r="P406" s="11"/>
      <c r="Q406" s="11"/>
      <c r="R406" s="11"/>
      <c r="S406" s="11"/>
      <c r="T406" s="11"/>
      <c r="U406" s="11"/>
      <c r="V406" s="11"/>
      <c r="W406" s="11"/>
      <c r="X406" s="11"/>
      <c r="Y406" s="11"/>
    </row>
    <row r="407" spans="1:25" x14ac:dyDescent="0.2">
      <c r="A407" s="11"/>
      <c r="B407" s="11"/>
      <c r="C407" s="11"/>
      <c r="D407" s="11"/>
      <c r="E407" s="18" t="str">
        <f t="shared" si="29"/>
        <v/>
      </c>
      <c r="F407" s="19" t="str">
        <f t="shared" si="26"/>
        <v/>
      </c>
      <c r="G407" s="19" t="str">
        <f t="shared" si="27"/>
        <v/>
      </c>
      <c r="H407" s="19" t="str">
        <f t="shared" si="28"/>
        <v/>
      </c>
      <c r="I407" s="20" t="str">
        <f t="shared" si="30"/>
        <v/>
      </c>
      <c r="J407" s="28"/>
      <c r="K407" s="11"/>
      <c r="L407" s="11"/>
      <c r="M407" s="11"/>
      <c r="N407" s="11"/>
      <c r="O407" s="11"/>
      <c r="P407" s="11"/>
      <c r="Q407" s="11"/>
      <c r="R407" s="11"/>
      <c r="S407" s="11"/>
      <c r="T407" s="11"/>
      <c r="U407" s="11"/>
      <c r="V407" s="11"/>
      <c r="W407" s="11"/>
      <c r="X407" s="11"/>
      <c r="Y407" s="11"/>
    </row>
    <row r="408" spans="1:25" x14ac:dyDescent="0.2">
      <c r="A408" s="11"/>
      <c r="B408" s="11"/>
      <c r="C408" s="11"/>
      <c r="D408" s="11"/>
      <c r="E408" s="18" t="str">
        <f t="shared" si="29"/>
        <v/>
      </c>
      <c r="F408" s="19" t="str">
        <f t="shared" si="26"/>
        <v/>
      </c>
      <c r="G408" s="19" t="str">
        <f t="shared" si="27"/>
        <v/>
      </c>
      <c r="H408" s="19" t="str">
        <f t="shared" si="28"/>
        <v/>
      </c>
      <c r="I408" s="20" t="str">
        <f t="shared" si="30"/>
        <v/>
      </c>
      <c r="J408" s="28"/>
      <c r="K408" s="11"/>
      <c r="L408" s="11"/>
      <c r="M408" s="11"/>
      <c r="N408" s="11"/>
      <c r="O408" s="11"/>
      <c r="P408" s="11"/>
      <c r="Q408" s="11"/>
      <c r="R408" s="11"/>
      <c r="S408" s="11"/>
      <c r="T408" s="11"/>
      <c r="U408" s="11"/>
      <c r="V408" s="11"/>
      <c r="W408" s="11"/>
      <c r="X408" s="11"/>
      <c r="Y408" s="11"/>
    </row>
    <row r="409" spans="1:25" x14ac:dyDescent="0.2">
      <c r="A409" s="11"/>
      <c r="B409" s="11"/>
      <c r="C409" s="11"/>
      <c r="D409" s="11"/>
      <c r="E409" s="18" t="str">
        <f t="shared" si="29"/>
        <v/>
      </c>
      <c r="F409" s="19" t="str">
        <f t="shared" si="26"/>
        <v/>
      </c>
      <c r="G409" s="19" t="str">
        <f t="shared" si="27"/>
        <v/>
      </c>
      <c r="H409" s="19" t="str">
        <f t="shared" si="28"/>
        <v/>
      </c>
      <c r="I409" s="20" t="str">
        <f t="shared" si="30"/>
        <v/>
      </c>
      <c r="J409" s="28"/>
      <c r="K409" s="11"/>
      <c r="L409" s="11"/>
      <c r="M409" s="11"/>
      <c r="N409" s="11"/>
      <c r="O409" s="11"/>
      <c r="P409" s="11"/>
      <c r="Q409" s="11"/>
      <c r="R409" s="11"/>
      <c r="S409" s="11"/>
      <c r="T409" s="11"/>
      <c r="U409" s="11"/>
      <c r="V409" s="11"/>
      <c r="W409" s="11"/>
      <c r="X409" s="11"/>
      <c r="Y409" s="11"/>
    </row>
    <row r="410" spans="1:25" x14ac:dyDescent="0.2">
      <c r="A410" s="11"/>
      <c r="B410" s="11"/>
      <c r="C410" s="11"/>
      <c r="D410" s="11"/>
      <c r="E410" s="18" t="str">
        <f t="shared" si="29"/>
        <v/>
      </c>
      <c r="F410" s="19" t="str">
        <f t="shared" si="26"/>
        <v/>
      </c>
      <c r="G410" s="19" t="str">
        <f t="shared" si="27"/>
        <v/>
      </c>
      <c r="H410" s="19" t="str">
        <f t="shared" si="28"/>
        <v/>
      </c>
      <c r="I410" s="20" t="str">
        <f t="shared" si="30"/>
        <v/>
      </c>
      <c r="J410" s="28"/>
      <c r="K410" s="11"/>
      <c r="L410" s="11"/>
      <c r="M410" s="11"/>
      <c r="N410" s="11"/>
      <c r="O410" s="11"/>
      <c r="P410" s="11"/>
      <c r="Q410" s="11"/>
      <c r="R410" s="11"/>
      <c r="S410" s="11"/>
      <c r="T410" s="11"/>
      <c r="U410" s="11"/>
      <c r="V410" s="11"/>
      <c r="W410" s="11"/>
      <c r="X410" s="11"/>
      <c r="Y410" s="11"/>
    </row>
    <row r="411" spans="1:25" x14ac:dyDescent="0.2">
      <c r="A411" s="11"/>
      <c r="B411" s="11"/>
      <c r="C411" s="11"/>
      <c r="D411" s="11"/>
      <c r="E411" s="18" t="str">
        <f t="shared" si="29"/>
        <v/>
      </c>
      <c r="F411" s="19" t="str">
        <f t="shared" si="26"/>
        <v/>
      </c>
      <c r="G411" s="19" t="str">
        <f t="shared" si="27"/>
        <v/>
      </c>
      <c r="H411" s="19" t="str">
        <f t="shared" si="28"/>
        <v/>
      </c>
      <c r="I411" s="20" t="str">
        <f t="shared" si="30"/>
        <v/>
      </c>
      <c r="J411" s="28"/>
      <c r="K411" s="11"/>
      <c r="L411" s="11"/>
      <c r="M411" s="11"/>
      <c r="N411" s="11"/>
      <c r="O411" s="11"/>
      <c r="P411" s="11"/>
      <c r="Q411" s="11"/>
      <c r="R411" s="11"/>
      <c r="S411" s="11"/>
      <c r="T411" s="11"/>
      <c r="U411" s="11"/>
      <c r="V411" s="11"/>
      <c r="W411" s="11"/>
      <c r="X411" s="11"/>
      <c r="Y411" s="11"/>
    </row>
    <row r="412" spans="1:25" x14ac:dyDescent="0.2">
      <c r="A412" s="11"/>
      <c r="B412" s="11"/>
      <c r="C412" s="11"/>
      <c r="D412" s="11"/>
      <c r="E412" s="18" t="str">
        <f t="shared" si="29"/>
        <v/>
      </c>
      <c r="F412" s="19" t="str">
        <f t="shared" si="26"/>
        <v/>
      </c>
      <c r="G412" s="19" t="str">
        <f t="shared" si="27"/>
        <v/>
      </c>
      <c r="H412" s="19" t="str">
        <f t="shared" si="28"/>
        <v/>
      </c>
      <c r="I412" s="20" t="str">
        <f t="shared" si="30"/>
        <v/>
      </c>
      <c r="J412" s="28"/>
      <c r="K412" s="11"/>
      <c r="L412" s="11"/>
      <c r="M412" s="11"/>
      <c r="N412" s="11"/>
      <c r="O412" s="11"/>
      <c r="P412" s="11"/>
      <c r="Q412" s="11"/>
      <c r="R412" s="11"/>
      <c r="S412" s="11"/>
      <c r="T412" s="11"/>
      <c r="U412" s="11"/>
      <c r="V412" s="11"/>
      <c r="W412" s="11"/>
      <c r="X412" s="11"/>
      <c r="Y412" s="11"/>
    </row>
    <row r="413" spans="1:25" x14ac:dyDescent="0.2">
      <c r="A413" s="11"/>
      <c r="B413" s="11"/>
      <c r="C413" s="11"/>
      <c r="D413" s="11"/>
      <c r="E413" s="18" t="str">
        <f t="shared" si="29"/>
        <v/>
      </c>
      <c r="F413" s="19" t="str">
        <f t="shared" si="26"/>
        <v/>
      </c>
      <c r="G413" s="19" t="str">
        <f t="shared" si="27"/>
        <v/>
      </c>
      <c r="H413" s="19" t="str">
        <f t="shared" si="28"/>
        <v/>
      </c>
      <c r="I413" s="20" t="str">
        <f t="shared" si="30"/>
        <v/>
      </c>
      <c r="J413" s="28"/>
      <c r="K413" s="11"/>
      <c r="L413" s="11"/>
      <c r="M413" s="11"/>
      <c r="N413" s="11"/>
      <c r="O413" s="11"/>
      <c r="P413" s="11"/>
      <c r="Q413" s="11"/>
      <c r="R413" s="11"/>
      <c r="S413" s="11"/>
      <c r="T413" s="11"/>
      <c r="U413" s="11"/>
      <c r="V413" s="11"/>
      <c r="W413" s="11"/>
      <c r="X413" s="11"/>
      <c r="Y413" s="11"/>
    </row>
    <row r="414" spans="1:25" x14ac:dyDescent="0.2">
      <c r="A414" s="11"/>
      <c r="B414" s="11"/>
      <c r="C414" s="11"/>
      <c r="D414" s="11"/>
      <c r="E414" s="18" t="str">
        <f t="shared" si="29"/>
        <v/>
      </c>
      <c r="F414" s="19" t="str">
        <f t="shared" si="26"/>
        <v/>
      </c>
      <c r="G414" s="19" t="str">
        <f t="shared" si="27"/>
        <v/>
      </c>
      <c r="H414" s="19" t="str">
        <f t="shared" si="28"/>
        <v/>
      </c>
      <c r="I414" s="20" t="str">
        <f t="shared" si="30"/>
        <v/>
      </c>
      <c r="J414" s="28"/>
      <c r="K414" s="11"/>
      <c r="L414" s="11"/>
      <c r="M414" s="11"/>
      <c r="N414" s="11"/>
      <c r="O414" s="11"/>
      <c r="P414" s="11"/>
      <c r="Q414" s="11"/>
      <c r="R414" s="11"/>
      <c r="S414" s="11"/>
      <c r="T414" s="11"/>
      <c r="U414" s="11"/>
      <c r="V414" s="11"/>
      <c r="W414" s="11"/>
      <c r="X414" s="11"/>
      <c r="Y414" s="11"/>
    </row>
    <row r="415" spans="1:25" x14ac:dyDescent="0.2">
      <c r="A415" s="11"/>
      <c r="B415" s="11"/>
      <c r="C415" s="11"/>
      <c r="D415" s="11"/>
      <c r="E415" s="18" t="str">
        <f t="shared" si="29"/>
        <v/>
      </c>
      <c r="F415" s="19" t="str">
        <f t="shared" si="26"/>
        <v/>
      </c>
      <c r="G415" s="19" t="str">
        <f t="shared" si="27"/>
        <v/>
      </c>
      <c r="H415" s="19" t="str">
        <f t="shared" si="28"/>
        <v/>
      </c>
      <c r="I415" s="20" t="str">
        <f t="shared" si="30"/>
        <v/>
      </c>
      <c r="J415" s="28"/>
      <c r="K415" s="11"/>
      <c r="L415" s="11"/>
      <c r="M415" s="11"/>
      <c r="N415" s="11"/>
      <c r="O415" s="11"/>
      <c r="P415" s="11"/>
      <c r="Q415" s="11"/>
      <c r="R415" s="11"/>
      <c r="S415" s="11"/>
      <c r="T415" s="11"/>
      <c r="U415" s="11"/>
      <c r="V415" s="11"/>
      <c r="W415" s="11"/>
      <c r="X415" s="11"/>
      <c r="Y415" s="11"/>
    </row>
    <row r="416" spans="1:25" x14ac:dyDescent="0.2">
      <c r="A416" s="11"/>
      <c r="B416" s="11"/>
      <c r="C416" s="11"/>
      <c r="D416" s="11"/>
      <c r="E416" s="18" t="str">
        <f t="shared" si="29"/>
        <v/>
      </c>
      <c r="F416" s="19" t="str">
        <f t="shared" si="26"/>
        <v/>
      </c>
      <c r="G416" s="19" t="str">
        <f t="shared" si="27"/>
        <v/>
      </c>
      <c r="H416" s="19" t="str">
        <f t="shared" si="28"/>
        <v/>
      </c>
      <c r="I416" s="20" t="str">
        <f t="shared" si="30"/>
        <v/>
      </c>
      <c r="J416" s="28"/>
      <c r="K416" s="11"/>
      <c r="L416" s="11"/>
      <c r="M416" s="11"/>
      <c r="N416" s="11"/>
      <c r="O416" s="11"/>
      <c r="P416" s="11"/>
      <c r="Q416" s="11"/>
      <c r="R416" s="11"/>
      <c r="S416" s="11"/>
      <c r="T416" s="11"/>
      <c r="U416" s="11"/>
      <c r="V416" s="11"/>
      <c r="W416" s="11"/>
      <c r="X416" s="11"/>
      <c r="Y416" s="11"/>
    </row>
    <row r="417" spans="1:25" x14ac:dyDescent="0.2">
      <c r="A417" s="11"/>
      <c r="B417" s="11"/>
      <c r="C417" s="11"/>
      <c r="D417" s="11"/>
      <c r="E417" s="18" t="str">
        <f t="shared" si="29"/>
        <v/>
      </c>
      <c r="F417" s="19" t="str">
        <f t="shared" si="26"/>
        <v/>
      </c>
      <c r="G417" s="19" t="str">
        <f t="shared" si="27"/>
        <v/>
      </c>
      <c r="H417" s="19" t="str">
        <f t="shared" si="28"/>
        <v/>
      </c>
      <c r="I417" s="20" t="str">
        <f t="shared" si="30"/>
        <v/>
      </c>
      <c r="J417" s="28"/>
      <c r="K417" s="11"/>
      <c r="L417" s="11"/>
      <c r="M417" s="11"/>
      <c r="N417" s="11"/>
      <c r="O417" s="11"/>
      <c r="P417" s="11"/>
      <c r="Q417" s="11"/>
      <c r="R417" s="11"/>
      <c r="S417" s="11"/>
      <c r="T417" s="11"/>
      <c r="U417" s="11"/>
      <c r="V417" s="11"/>
      <c r="W417" s="11"/>
      <c r="X417" s="11"/>
      <c r="Y417" s="11"/>
    </row>
    <row r="418" spans="1:25" x14ac:dyDescent="0.2">
      <c r="A418" s="11"/>
      <c r="B418" s="11"/>
      <c r="C418" s="11"/>
      <c r="D418" s="11"/>
      <c r="E418" s="18" t="str">
        <f t="shared" si="29"/>
        <v/>
      </c>
      <c r="F418" s="19" t="str">
        <f t="shared" si="26"/>
        <v/>
      </c>
      <c r="G418" s="19" t="str">
        <f t="shared" si="27"/>
        <v/>
      </c>
      <c r="H418" s="19" t="str">
        <f t="shared" si="28"/>
        <v/>
      </c>
      <c r="I418" s="20" t="str">
        <f t="shared" si="30"/>
        <v/>
      </c>
      <c r="J418" s="28"/>
      <c r="K418" s="11"/>
      <c r="L418" s="11"/>
      <c r="M418" s="11"/>
      <c r="N418" s="11"/>
      <c r="O418" s="11"/>
      <c r="P418" s="11"/>
      <c r="Q418" s="11"/>
      <c r="R418" s="11"/>
      <c r="S418" s="11"/>
      <c r="T418" s="11"/>
      <c r="U418" s="11"/>
      <c r="V418" s="11"/>
      <c r="W418" s="11"/>
      <c r="X418" s="11"/>
      <c r="Y418" s="11"/>
    </row>
    <row r="419" spans="1:25" x14ac:dyDescent="0.2">
      <c r="A419" s="11"/>
      <c r="B419" s="11"/>
      <c r="C419" s="11"/>
      <c r="D419" s="11"/>
      <c r="E419" s="18" t="str">
        <f t="shared" si="29"/>
        <v/>
      </c>
      <c r="F419" s="19" t="str">
        <f t="shared" si="26"/>
        <v/>
      </c>
      <c r="G419" s="19" t="str">
        <f t="shared" si="27"/>
        <v/>
      </c>
      <c r="H419" s="19" t="str">
        <f t="shared" si="28"/>
        <v/>
      </c>
      <c r="I419" s="20" t="str">
        <f t="shared" si="30"/>
        <v/>
      </c>
      <c r="J419" s="28"/>
      <c r="K419" s="11"/>
      <c r="L419" s="11"/>
      <c r="M419" s="11"/>
      <c r="N419" s="11"/>
      <c r="O419" s="11"/>
      <c r="P419" s="11"/>
      <c r="Q419" s="11"/>
      <c r="R419" s="11"/>
      <c r="S419" s="11"/>
      <c r="T419" s="11"/>
      <c r="U419" s="11"/>
      <c r="V419" s="11"/>
      <c r="W419" s="11"/>
      <c r="X419" s="11"/>
      <c r="Y419" s="11"/>
    </row>
    <row r="420" spans="1:25" x14ac:dyDescent="0.2">
      <c r="A420" s="11"/>
      <c r="B420" s="11"/>
      <c r="C420" s="11"/>
      <c r="D420" s="11"/>
      <c r="E420" s="18" t="str">
        <f t="shared" si="29"/>
        <v/>
      </c>
      <c r="F420" s="19" t="str">
        <f t="shared" si="26"/>
        <v/>
      </c>
      <c r="G420" s="19" t="str">
        <f t="shared" si="27"/>
        <v/>
      </c>
      <c r="H420" s="19" t="str">
        <f t="shared" si="28"/>
        <v/>
      </c>
      <c r="I420" s="20" t="str">
        <f t="shared" si="30"/>
        <v/>
      </c>
      <c r="J420" s="28"/>
      <c r="K420" s="11"/>
      <c r="L420" s="11"/>
      <c r="M420" s="11"/>
      <c r="N420" s="11"/>
      <c r="O420" s="11"/>
      <c r="P420" s="11"/>
      <c r="Q420" s="11"/>
      <c r="R420" s="11"/>
      <c r="S420" s="11"/>
      <c r="T420" s="11"/>
      <c r="U420" s="11"/>
      <c r="V420" s="11"/>
      <c r="W420" s="11"/>
      <c r="X420" s="11"/>
      <c r="Y420" s="11"/>
    </row>
    <row r="421" spans="1:25" x14ac:dyDescent="0.2">
      <c r="A421" s="11"/>
      <c r="B421" s="11"/>
      <c r="C421" s="11"/>
      <c r="D421" s="11"/>
      <c r="E421" s="18" t="str">
        <f t="shared" si="29"/>
        <v/>
      </c>
      <c r="F421" s="19" t="str">
        <f t="shared" si="26"/>
        <v/>
      </c>
      <c r="G421" s="19" t="str">
        <f t="shared" si="27"/>
        <v/>
      </c>
      <c r="H421" s="19" t="str">
        <f t="shared" si="28"/>
        <v/>
      </c>
      <c r="I421" s="20" t="str">
        <f t="shared" si="30"/>
        <v/>
      </c>
      <c r="J421" s="28"/>
      <c r="K421" s="11"/>
      <c r="L421" s="11"/>
      <c r="M421" s="11"/>
      <c r="N421" s="11"/>
      <c r="O421" s="11"/>
      <c r="P421" s="11"/>
      <c r="Q421" s="11"/>
      <c r="R421" s="11"/>
      <c r="S421" s="11"/>
      <c r="T421" s="11"/>
      <c r="U421" s="11"/>
      <c r="V421" s="11"/>
      <c r="W421" s="11"/>
      <c r="X421" s="11"/>
      <c r="Y421" s="11"/>
    </row>
    <row r="422" spans="1:25" x14ac:dyDescent="0.2">
      <c r="A422" s="11"/>
      <c r="B422" s="11"/>
      <c r="C422" s="11"/>
      <c r="D422" s="11"/>
      <c r="E422" s="18" t="str">
        <f t="shared" si="29"/>
        <v/>
      </c>
      <c r="F422" s="19" t="str">
        <f t="shared" si="26"/>
        <v/>
      </c>
      <c r="G422" s="19" t="str">
        <f t="shared" si="27"/>
        <v/>
      </c>
      <c r="H422" s="19" t="str">
        <f t="shared" si="28"/>
        <v/>
      </c>
      <c r="I422" s="20" t="str">
        <f t="shared" si="30"/>
        <v/>
      </c>
      <c r="J422" s="28"/>
      <c r="K422" s="11"/>
      <c r="L422" s="11"/>
      <c r="M422" s="11"/>
      <c r="N422" s="11"/>
      <c r="O422" s="11"/>
      <c r="P422" s="11"/>
      <c r="Q422" s="11"/>
      <c r="R422" s="11"/>
      <c r="S422" s="11"/>
      <c r="T422" s="11"/>
      <c r="U422" s="11"/>
      <c r="V422" s="11"/>
      <c r="W422" s="11"/>
      <c r="X422" s="11"/>
      <c r="Y422" s="11"/>
    </row>
    <row r="423" spans="1:25" x14ac:dyDescent="0.2">
      <c r="A423" s="11"/>
      <c r="B423" s="11"/>
      <c r="C423" s="11"/>
      <c r="D423" s="11"/>
      <c r="E423" s="18" t="str">
        <f t="shared" si="29"/>
        <v/>
      </c>
      <c r="F423" s="19" t="str">
        <f t="shared" ref="F423:F486" si="31">IF(E423="","",IF($E$15="SAC",G423+H423,PMT($E$29,$E$25,-$E$23,,0)))</f>
        <v/>
      </c>
      <c r="G423" s="19" t="str">
        <f t="shared" ref="G423:G486" si="32">IF(E423="","",IF($E$15="SAC",$E$23/$E$25,F423-H423))</f>
        <v/>
      </c>
      <c r="H423" s="19" t="str">
        <f t="shared" ref="H423:H486" si="33">IF(E423="","",IF($E$15="SAC",I422*$E$29,I422*$E$29))</f>
        <v/>
      </c>
      <c r="I423" s="20" t="str">
        <f t="shared" si="30"/>
        <v/>
      </c>
      <c r="J423" s="28"/>
      <c r="K423" s="11"/>
      <c r="L423" s="11"/>
      <c r="M423" s="11"/>
      <c r="N423" s="11"/>
      <c r="O423" s="11"/>
      <c r="P423" s="11"/>
      <c r="Q423" s="11"/>
      <c r="R423" s="11"/>
      <c r="S423" s="11"/>
      <c r="T423" s="11"/>
      <c r="U423" s="11"/>
      <c r="V423" s="11"/>
      <c r="W423" s="11"/>
      <c r="X423" s="11"/>
      <c r="Y423" s="11"/>
    </row>
    <row r="424" spans="1:25" x14ac:dyDescent="0.2">
      <c r="A424" s="11"/>
      <c r="B424" s="11"/>
      <c r="C424" s="11"/>
      <c r="D424" s="11"/>
      <c r="E424" s="18" t="str">
        <f t="shared" ref="E424:E487" si="34">IFERROR(IF(E423+1&gt;$E$25,"",E423+1),"")</f>
        <v/>
      </c>
      <c r="F424" s="19" t="str">
        <f t="shared" si="31"/>
        <v/>
      </c>
      <c r="G424" s="19" t="str">
        <f t="shared" si="32"/>
        <v/>
      </c>
      <c r="H424" s="19" t="str">
        <f t="shared" si="33"/>
        <v/>
      </c>
      <c r="I424" s="20" t="str">
        <f t="shared" si="30"/>
        <v/>
      </c>
      <c r="J424" s="28"/>
      <c r="K424" s="11"/>
      <c r="L424" s="11"/>
      <c r="M424" s="11"/>
      <c r="N424" s="11"/>
      <c r="O424" s="11"/>
      <c r="P424" s="11"/>
      <c r="Q424" s="11"/>
      <c r="R424" s="11"/>
      <c r="S424" s="11"/>
      <c r="T424" s="11"/>
      <c r="U424" s="11"/>
      <c r="V424" s="11"/>
      <c r="W424" s="11"/>
      <c r="X424" s="11"/>
      <c r="Y424" s="11"/>
    </row>
    <row r="425" spans="1:25" x14ac:dyDescent="0.2">
      <c r="A425" s="11"/>
      <c r="B425" s="11"/>
      <c r="C425" s="11"/>
      <c r="D425" s="11"/>
      <c r="E425" s="18" t="str">
        <f t="shared" si="34"/>
        <v/>
      </c>
      <c r="F425" s="19" t="str">
        <f t="shared" si="31"/>
        <v/>
      </c>
      <c r="G425" s="19" t="str">
        <f t="shared" si="32"/>
        <v/>
      </c>
      <c r="H425" s="19" t="str">
        <f t="shared" si="33"/>
        <v/>
      </c>
      <c r="I425" s="20" t="str">
        <f t="shared" si="30"/>
        <v/>
      </c>
      <c r="J425" s="28"/>
      <c r="K425" s="11"/>
      <c r="L425" s="11"/>
      <c r="M425" s="11"/>
      <c r="N425" s="11"/>
      <c r="O425" s="11"/>
      <c r="P425" s="11"/>
      <c r="Q425" s="11"/>
      <c r="R425" s="11"/>
      <c r="S425" s="11"/>
      <c r="T425" s="11"/>
      <c r="U425" s="11"/>
      <c r="V425" s="11"/>
      <c r="W425" s="11"/>
      <c r="X425" s="11"/>
      <c r="Y425" s="11"/>
    </row>
    <row r="426" spans="1:25" x14ac:dyDescent="0.2">
      <c r="A426" s="11"/>
      <c r="B426" s="11"/>
      <c r="C426" s="11"/>
      <c r="D426" s="11"/>
      <c r="E426" s="18" t="str">
        <f t="shared" si="34"/>
        <v/>
      </c>
      <c r="F426" s="19" t="str">
        <f t="shared" si="31"/>
        <v/>
      </c>
      <c r="G426" s="19" t="str">
        <f t="shared" si="32"/>
        <v/>
      </c>
      <c r="H426" s="19" t="str">
        <f t="shared" si="33"/>
        <v/>
      </c>
      <c r="I426" s="20" t="str">
        <f t="shared" si="30"/>
        <v/>
      </c>
      <c r="J426" s="28"/>
      <c r="K426" s="11"/>
      <c r="L426" s="11"/>
      <c r="M426" s="11"/>
      <c r="N426" s="11"/>
      <c r="O426" s="11"/>
      <c r="P426" s="11"/>
      <c r="Q426" s="11"/>
      <c r="R426" s="11"/>
      <c r="S426" s="11"/>
      <c r="T426" s="11"/>
      <c r="U426" s="11"/>
      <c r="V426" s="11"/>
      <c r="W426" s="11"/>
      <c r="X426" s="11"/>
      <c r="Y426" s="11"/>
    </row>
    <row r="427" spans="1:25" x14ac:dyDescent="0.2">
      <c r="A427" s="11"/>
      <c r="B427" s="11"/>
      <c r="C427" s="11"/>
      <c r="D427" s="11"/>
      <c r="E427" s="18" t="str">
        <f t="shared" si="34"/>
        <v/>
      </c>
      <c r="F427" s="19" t="str">
        <f t="shared" si="31"/>
        <v/>
      </c>
      <c r="G427" s="19" t="str">
        <f t="shared" si="32"/>
        <v/>
      </c>
      <c r="H427" s="19" t="str">
        <f t="shared" si="33"/>
        <v/>
      </c>
      <c r="I427" s="20" t="str">
        <f t="shared" si="30"/>
        <v/>
      </c>
      <c r="J427" s="28"/>
      <c r="K427" s="11"/>
      <c r="L427" s="11"/>
      <c r="M427" s="11"/>
      <c r="N427" s="11"/>
      <c r="O427" s="11"/>
      <c r="P427" s="11"/>
      <c r="Q427" s="11"/>
      <c r="R427" s="11"/>
      <c r="S427" s="11"/>
      <c r="T427" s="11"/>
      <c r="U427" s="11"/>
      <c r="V427" s="11"/>
      <c r="W427" s="11"/>
      <c r="X427" s="11"/>
      <c r="Y427" s="11"/>
    </row>
    <row r="428" spans="1:25" x14ac:dyDescent="0.2">
      <c r="A428" s="11"/>
      <c r="B428" s="11"/>
      <c r="C428" s="11"/>
      <c r="D428" s="11"/>
      <c r="E428" s="18" t="str">
        <f t="shared" si="34"/>
        <v/>
      </c>
      <c r="F428" s="19" t="str">
        <f t="shared" si="31"/>
        <v/>
      </c>
      <c r="G428" s="19" t="str">
        <f t="shared" si="32"/>
        <v/>
      </c>
      <c r="H428" s="19" t="str">
        <f t="shared" si="33"/>
        <v/>
      </c>
      <c r="I428" s="20" t="str">
        <f t="shared" si="30"/>
        <v/>
      </c>
      <c r="J428" s="28"/>
      <c r="K428" s="11"/>
      <c r="L428" s="11"/>
      <c r="M428" s="11"/>
      <c r="N428" s="11"/>
      <c r="O428" s="11"/>
      <c r="P428" s="11"/>
      <c r="Q428" s="11"/>
      <c r="R428" s="11"/>
      <c r="S428" s="11"/>
      <c r="T428" s="11"/>
      <c r="U428" s="11"/>
      <c r="V428" s="11"/>
      <c r="W428" s="11"/>
      <c r="X428" s="11"/>
      <c r="Y428" s="11"/>
    </row>
    <row r="429" spans="1:25" x14ac:dyDescent="0.2">
      <c r="A429" s="11"/>
      <c r="B429" s="11"/>
      <c r="C429" s="11"/>
      <c r="D429" s="11"/>
      <c r="E429" s="18" t="str">
        <f t="shared" si="34"/>
        <v/>
      </c>
      <c r="F429" s="19" t="str">
        <f t="shared" si="31"/>
        <v/>
      </c>
      <c r="G429" s="19" t="str">
        <f t="shared" si="32"/>
        <v/>
      </c>
      <c r="H429" s="19" t="str">
        <f t="shared" si="33"/>
        <v/>
      </c>
      <c r="I429" s="20" t="str">
        <f t="shared" si="30"/>
        <v/>
      </c>
      <c r="J429" s="28"/>
      <c r="K429" s="11"/>
      <c r="L429" s="11"/>
      <c r="M429" s="11"/>
      <c r="N429" s="11"/>
      <c r="O429" s="11"/>
      <c r="P429" s="11"/>
      <c r="Q429" s="11"/>
      <c r="R429" s="11"/>
      <c r="S429" s="11"/>
      <c r="T429" s="11"/>
      <c r="U429" s="11"/>
      <c r="V429" s="11"/>
      <c r="W429" s="11"/>
      <c r="X429" s="11"/>
      <c r="Y429" s="11"/>
    </row>
    <row r="430" spans="1:25" x14ac:dyDescent="0.2">
      <c r="A430" s="11"/>
      <c r="B430" s="11"/>
      <c r="C430" s="11"/>
      <c r="D430" s="11"/>
      <c r="E430" s="18" t="str">
        <f t="shared" si="34"/>
        <v/>
      </c>
      <c r="F430" s="19" t="str">
        <f t="shared" si="31"/>
        <v/>
      </c>
      <c r="G430" s="19" t="str">
        <f t="shared" si="32"/>
        <v/>
      </c>
      <c r="H430" s="19" t="str">
        <f t="shared" si="33"/>
        <v/>
      </c>
      <c r="I430" s="20" t="str">
        <f t="shared" si="30"/>
        <v/>
      </c>
      <c r="J430" s="28"/>
      <c r="K430" s="11"/>
      <c r="L430" s="11"/>
      <c r="M430" s="11"/>
      <c r="N430" s="11"/>
      <c r="O430" s="11"/>
      <c r="P430" s="11"/>
      <c r="Q430" s="11"/>
      <c r="R430" s="11"/>
      <c r="S430" s="11"/>
      <c r="T430" s="11"/>
      <c r="U430" s="11"/>
      <c r="V430" s="11"/>
      <c r="W430" s="11"/>
      <c r="X430" s="11"/>
      <c r="Y430" s="11"/>
    </row>
    <row r="431" spans="1:25" x14ac:dyDescent="0.2">
      <c r="A431" s="11"/>
      <c r="B431" s="11"/>
      <c r="C431" s="11"/>
      <c r="D431" s="11"/>
      <c r="E431" s="18" t="str">
        <f t="shared" si="34"/>
        <v/>
      </c>
      <c r="F431" s="19" t="str">
        <f t="shared" si="31"/>
        <v/>
      </c>
      <c r="G431" s="19" t="str">
        <f t="shared" si="32"/>
        <v/>
      </c>
      <c r="H431" s="19" t="str">
        <f t="shared" si="33"/>
        <v/>
      </c>
      <c r="I431" s="20" t="str">
        <f t="shared" ref="I431:I494" si="35">IF(E431="","",I430-G431)</f>
        <v/>
      </c>
      <c r="J431" s="28"/>
      <c r="K431" s="11"/>
      <c r="L431" s="11"/>
      <c r="M431" s="11"/>
      <c r="N431" s="11"/>
      <c r="O431" s="11"/>
      <c r="P431" s="11"/>
      <c r="Q431" s="11"/>
      <c r="R431" s="11"/>
      <c r="S431" s="11"/>
      <c r="T431" s="11"/>
      <c r="U431" s="11"/>
      <c r="V431" s="11"/>
      <c r="W431" s="11"/>
      <c r="X431" s="11"/>
      <c r="Y431" s="11"/>
    </row>
    <row r="432" spans="1:25" x14ac:dyDescent="0.2">
      <c r="A432" s="11"/>
      <c r="B432" s="11"/>
      <c r="C432" s="11"/>
      <c r="D432" s="11"/>
      <c r="E432" s="18" t="str">
        <f t="shared" si="34"/>
        <v/>
      </c>
      <c r="F432" s="19" t="str">
        <f t="shared" si="31"/>
        <v/>
      </c>
      <c r="G432" s="19" t="str">
        <f t="shared" si="32"/>
        <v/>
      </c>
      <c r="H432" s="19" t="str">
        <f t="shared" si="33"/>
        <v/>
      </c>
      <c r="I432" s="20" t="str">
        <f t="shared" si="35"/>
        <v/>
      </c>
      <c r="J432" s="28"/>
      <c r="K432" s="11"/>
      <c r="L432" s="11"/>
      <c r="M432" s="11"/>
      <c r="N432" s="11"/>
      <c r="O432" s="11"/>
      <c r="P432" s="11"/>
      <c r="Q432" s="11"/>
      <c r="R432" s="11"/>
      <c r="S432" s="11"/>
      <c r="T432" s="11"/>
      <c r="U432" s="11"/>
      <c r="V432" s="11"/>
      <c r="W432" s="11"/>
      <c r="X432" s="11"/>
      <c r="Y432" s="11"/>
    </row>
    <row r="433" spans="1:25" x14ac:dyDescent="0.2">
      <c r="A433" s="11"/>
      <c r="B433" s="11"/>
      <c r="C433" s="11"/>
      <c r="D433" s="11"/>
      <c r="E433" s="18" t="str">
        <f t="shared" si="34"/>
        <v/>
      </c>
      <c r="F433" s="19" t="str">
        <f t="shared" si="31"/>
        <v/>
      </c>
      <c r="G433" s="19" t="str">
        <f t="shared" si="32"/>
        <v/>
      </c>
      <c r="H433" s="19" t="str">
        <f t="shared" si="33"/>
        <v/>
      </c>
      <c r="I433" s="20" t="str">
        <f t="shared" si="35"/>
        <v/>
      </c>
      <c r="J433" s="28"/>
      <c r="K433" s="11"/>
      <c r="L433" s="11"/>
      <c r="M433" s="11"/>
      <c r="N433" s="11"/>
      <c r="O433" s="11"/>
      <c r="P433" s="11"/>
      <c r="Q433" s="11"/>
      <c r="R433" s="11"/>
      <c r="S433" s="11"/>
      <c r="T433" s="11"/>
      <c r="U433" s="11"/>
      <c r="V433" s="11"/>
      <c r="W433" s="11"/>
      <c r="X433" s="11"/>
      <c r="Y433" s="11"/>
    </row>
    <row r="434" spans="1:25" x14ac:dyDescent="0.2">
      <c r="A434" s="11"/>
      <c r="B434" s="11"/>
      <c r="C434" s="11"/>
      <c r="D434" s="11"/>
      <c r="E434" s="18" t="str">
        <f t="shared" si="34"/>
        <v/>
      </c>
      <c r="F434" s="19" t="str">
        <f t="shared" si="31"/>
        <v/>
      </c>
      <c r="G434" s="19" t="str">
        <f t="shared" si="32"/>
        <v/>
      </c>
      <c r="H434" s="19" t="str">
        <f t="shared" si="33"/>
        <v/>
      </c>
      <c r="I434" s="20" t="str">
        <f t="shared" si="35"/>
        <v/>
      </c>
      <c r="J434" s="28"/>
      <c r="K434" s="11"/>
      <c r="L434" s="11"/>
      <c r="M434" s="11"/>
      <c r="N434" s="11"/>
      <c r="O434" s="11"/>
      <c r="P434" s="11"/>
      <c r="Q434" s="11"/>
      <c r="R434" s="11"/>
      <c r="S434" s="11"/>
      <c r="T434" s="11"/>
      <c r="U434" s="11"/>
      <c r="V434" s="11"/>
      <c r="W434" s="11"/>
      <c r="X434" s="11"/>
      <c r="Y434" s="11"/>
    </row>
    <row r="435" spans="1:25" x14ac:dyDescent="0.2">
      <c r="A435" s="11"/>
      <c r="B435" s="11"/>
      <c r="C435" s="11"/>
      <c r="D435" s="11"/>
      <c r="E435" s="18" t="str">
        <f t="shared" si="34"/>
        <v/>
      </c>
      <c r="F435" s="19" t="str">
        <f t="shared" si="31"/>
        <v/>
      </c>
      <c r="G435" s="19" t="str">
        <f t="shared" si="32"/>
        <v/>
      </c>
      <c r="H435" s="19" t="str">
        <f t="shared" si="33"/>
        <v/>
      </c>
      <c r="I435" s="20" t="str">
        <f t="shared" si="35"/>
        <v/>
      </c>
      <c r="J435" s="28"/>
      <c r="K435" s="11"/>
      <c r="L435" s="11"/>
      <c r="M435" s="11"/>
      <c r="N435" s="11"/>
      <c r="O435" s="11"/>
      <c r="P435" s="11"/>
      <c r="Q435" s="11"/>
      <c r="R435" s="11"/>
      <c r="S435" s="11"/>
      <c r="T435" s="11"/>
      <c r="U435" s="11"/>
      <c r="V435" s="11"/>
      <c r="W435" s="11"/>
      <c r="X435" s="11"/>
      <c r="Y435" s="11"/>
    </row>
    <row r="436" spans="1:25" x14ac:dyDescent="0.2">
      <c r="A436" s="11"/>
      <c r="B436" s="11"/>
      <c r="C436" s="11"/>
      <c r="D436" s="11"/>
      <c r="E436" s="18" t="str">
        <f t="shared" si="34"/>
        <v/>
      </c>
      <c r="F436" s="19" t="str">
        <f t="shared" si="31"/>
        <v/>
      </c>
      <c r="G436" s="19" t="str">
        <f t="shared" si="32"/>
        <v/>
      </c>
      <c r="H436" s="19" t="str">
        <f t="shared" si="33"/>
        <v/>
      </c>
      <c r="I436" s="20" t="str">
        <f t="shared" si="35"/>
        <v/>
      </c>
      <c r="J436" s="28"/>
      <c r="K436" s="11"/>
      <c r="L436" s="11"/>
      <c r="M436" s="11"/>
      <c r="N436" s="11"/>
      <c r="O436" s="11"/>
      <c r="P436" s="11"/>
      <c r="Q436" s="11"/>
      <c r="R436" s="11"/>
      <c r="S436" s="11"/>
      <c r="T436" s="11"/>
      <c r="U436" s="11"/>
      <c r="V436" s="11"/>
      <c r="W436" s="11"/>
      <c r="X436" s="11"/>
      <c r="Y436" s="11"/>
    </row>
    <row r="437" spans="1:25" x14ac:dyDescent="0.2">
      <c r="A437" s="11"/>
      <c r="B437" s="11"/>
      <c r="C437" s="11"/>
      <c r="D437" s="11"/>
      <c r="E437" s="18" t="str">
        <f t="shared" si="34"/>
        <v/>
      </c>
      <c r="F437" s="19" t="str">
        <f t="shared" si="31"/>
        <v/>
      </c>
      <c r="G437" s="19" t="str">
        <f t="shared" si="32"/>
        <v/>
      </c>
      <c r="H437" s="19" t="str">
        <f t="shared" si="33"/>
        <v/>
      </c>
      <c r="I437" s="20" t="str">
        <f t="shared" si="35"/>
        <v/>
      </c>
      <c r="J437" s="28"/>
      <c r="K437" s="11"/>
      <c r="L437" s="11"/>
      <c r="M437" s="11"/>
      <c r="N437" s="11"/>
      <c r="O437" s="11"/>
      <c r="P437" s="11"/>
      <c r="Q437" s="11"/>
      <c r="R437" s="11"/>
      <c r="S437" s="11"/>
      <c r="T437" s="11"/>
      <c r="U437" s="11"/>
      <c r="V437" s="11"/>
      <c r="W437" s="11"/>
      <c r="X437" s="11"/>
      <c r="Y437" s="11"/>
    </row>
    <row r="438" spans="1:25" x14ac:dyDescent="0.2">
      <c r="A438" s="11"/>
      <c r="B438" s="11"/>
      <c r="C438" s="11"/>
      <c r="D438" s="11"/>
      <c r="E438" s="18" t="str">
        <f t="shared" si="34"/>
        <v/>
      </c>
      <c r="F438" s="19" t="str">
        <f t="shared" si="31"/>
        <v/>
      </c>
      <c r="G438" s="19" t="str">
        <f t="shared" si="32"/>
        <v/>
      </c>
      <c r="H438" s="19" t="str">
        <f t="shared" si="33"/>
        <v/>
      </c>
      <c r="I438" s="20" t="str">
        <f t="shared" si="35"/>
        <v/>
      </c>
      <c r="J438" s="28"/>
      <c r="K438" s="11"/>
      <c r="L438" s="11"/>
      <c r="M438" s="11"/>
      <c r="N438" s="11"/>
      <c r="O438" s="11"/>
      <c r="P438" s="11"/>
      <c r="Q438" s="11"/>
      <c r="R438" s="11"/>
      <c r="S438" s="11"/>
      <c r="T438" s="11"/>
      <c r="U438" s="11"/>
      <c r="V438" s="11"/>
      <c r="W438" s="11"/>
      <c r="X438" s="11"/>
      <c r="Y438" s="11"/>
    </row>
    <row r="439" spans="1:25" x14ac:dyDescent="0.2">
      <c r="A439" s="11"/>
      <c r="B439" s="11"/>
      <c r="C439" s="11"/>
      <c r="D439" s="11"/>
      <c r="E439" s="18" t="str">
        <f t="shared" si="34"/>
        <v/>
      </c>
      <c r="F439" s="19" t="str">
        <f t="shared" si="31"/>
        <v/>
      </c>
      <c r="G439" s="19" t="str">
        <f t="shared" si="32"/>
        <v/>
      </c>
      <c r="H439" s="19" t="str">
        <f t="shared" si="33"/>
        <v/>
      </c>
      <c r="I439" s="20" t="str">
        <f t="shared" si="35"/>
        <v/>
      </c>
      <c r="J439" s="28"/>
      <c r="K439" s="11"/>
      <c r="L439" s="11"/>
      <c r="M439" s="11"/>
      <c r="N439" s="11"/>
      <c r="O439" s="11"/>
      <c r="P439" s="11"/>
      <c r="Q439" s="11"/>
      <c r="R439" s="11"/>
      <c r="S439" s="11"/>
      <c r="T439" s="11"/>
      <c r="U439" s="11"/>
      <c r="V439" s="11"/>
      <c r="W439" s="11"/>
      <c r="X439" s="11"/>
      <c r="Y439" s="11"/>
    </row>
    <row r="440" spans="1:25" x14ac:dyDescent="0.2">
      <c r="A440" s="11"/>
      <c r="B440" s="11"/>
      <c r="C440" s="11"/>
      <c r="D440" s="11"/>
      <c r="E440" s="18" t="str">
        <f t="shared" si="34"/>
        <v/>
      </c>
      <c r="F440" s="19" t="str">
        <f t="shared" si="31"/>
        <v/>
      </c>
      <c r="G440" s="19" t="str">
        <f t="shared" si="32"/>
        <v/>
      </c>
      <c r="H440" s="19" t="str">
        <f t="shared" si="33"/>
        <v/>
      </c>
      <c r="I440" s="20" t="str">
        <f t="shared" si="35"/>
        <v/>
      </c>
      <c r="J440" s="28"/>
      <c r="K440" s="11"/>
      <c r="L440" s="11"/>
      <c r="M440" s="11"/>
      <c r="N440" s="11"/>
      <c r="O440" s="11"/>
      <c r="P440" s="11"/>
      <c r="Q440" s="11"/>
      <c r="R440" s="11"/>
      <c r="S440" s="11"/>
      <c r="T440" s="11"/>
      <c r="U440" s="11"/>
      <c r="V440" s="11"/>
      <c r="W440" s="11"/>
      <c r="X440" s="11"/>
      <c r="Y440" s="11"/>
    </row>
    <row r="441" spans="1:25" x14ac:dyDescent="0.2">
      <c r="A441" s="11"/>
      <c r="B441" s="11"/>
      <c r="C441" s="11"/>
      <c r="D441" s="11"/>
      <c r="E441" s="18" t="str">
        <f t="shared" si="34"/>
        <v/>
      </c>
      <c r="F441" s="19" t="str">
        <f t="shared" si="31"/>
        <v/>
      </c>
      <c r="G441" s="19" t="str">
        <f t="shared" si="32"/>
        <v/>
      </c>
      <c r="H441" s="19" t="str">
        <f t="shared" si="33"/>
        <v/>
      </c>
      <c r="I441" s="20" t="str">
        <f t="shared" si="35"/>
        <v/>
      </c>
      <c r="J441" s="28"/>
      <c r="K441" s="11"/>
      <c r="L441" s="11"/>
      <c r="M441" s="11"/>
      <c r="N441" s="11"/>
      <c r="O441" s="11"/>
      <c r="P441" s="11"/>
      <c r="Q441" s="11"/>
      <c r="R441" s="11"/>
      <c r="S441" s="11"/>
      <c r="T441" s="11"/>
      <c r="U441" s="11"/>
      <c r="V441" s="11"/>
      <c r="W441" s="11"/>
      <c r="X441" s="11"/>
      <c r="Y441" s="11"/>
    </row>
    <row r="442" spans="1:25" x14ac:dyDescent="0.2">
      <c r="A442" s="11"/>
      <c r="B442" s="11"/>
      <c r="C442" s="11"/>
      <c r="D442" s="11"/>
      <c r="E442" s="18" t="str">
        <f t="shared" si="34"/>
        <v/>
      </c>
      <c r="F442" s="19" t="str">
        <f t="shared" si="31"/>
        <v/>
      </c>
      <c r="G442" s="19" t="str">
        <f t="shared" si="32"/>
        <v/>
      </c>
      <c r="H442" s="19" t="str">
        <f t="shared" si="33"/>
        <v/>
      </c>
      <c r="I442" s="20" t="str">
        <f t="shared" si="35"/>
        <v/>
      </c>
      <c r="J442" s="28"/>
      <c r="K442" s="11"/>
      <c r="L442" s="11"/>
      <c r="M442" s="11"/>
      <c r="N442" s="11"/>
      <c r="O442" s="11"/>
      <c r="P442" s="11"/>
      <c r="Q442" s="11"/>
      <c r="R442" s="11"/>
      <c r="S442" s="11"/>
      <c r="T442" s="11"/>
      <c r="U442" s="11"/>
      <c r="V442" s="11"/>
      <c r="W442" s="11"/>
      <c r="X442" s="11"/>
      <c r="Y442" s="11"/>
    </row>
    <row r="443" spans="1:25" x14ac:dyDescent="0.2">
      <c r="A443" s="11"/>
      <c r="B443" s="11"/>
      <c r="C443" s="11"/>
      <c r="D443" s="11"/>
      <c r="E443" s="18" t="str">
        <f t="shared" si="34"/>
        <v/>
      </c>
      <c r="F443" s="19" t="str">
        <f t="shared" si="31"/>
        <v/>
      </c>
      <c r="G443" s="19" t="str">
        <f t="shared" si="32"/>
        <v/>
      </c>
      <c r="H443" s="19" t="str">
        <f t="shared" si="33"/>
        <v/>
      </c>
      <c r="I443" s="20" t="str">
        <f t="shared" si="35"/>
        <v/>
      </c>
      <c r="J443" s="28"/>
      <c r="K443" s="11"/>
      <c r="L443" s="11"/>
      <c r="M443" s="11"/>
      <c r="N443" s="11"/>
      <c r="O443" s="11"/>
      <c r="P443" s="11"/>
      <c r="Q443" s="11"/>
      <c r="R443" s="11"/>
      <c r="S443" s="11"/>
      <c r="T443" s="11"/>
      <c r="U443" s="11"/>
      <c r="V443" s="11"/>
      <c r="W443" s="11"/>
      <c r="X443" s="11"/>
      <c r="Y443" s="11"/>
    </row>
    <row r="444" spans="1:25" x14ac:dyDescent="0.2">
      <c r="A444" s="11"/>
      <c r="B444" s="11"/>
      <c r="C444" s="11"/>
      <c r="D444" s="11"/>
      <c r="E444" s="18" t="str">
        <f t="shared" si="34"/>
        <v/>
      </c>
      <c r="F444" s="19" t="str">
        <f t="shared" si="31"/>
        <v/>
      </c>
      <c r="G444" s="19" t="str">
        <f t="shared" si="32"/>
        <v/>
      </c>
      <c r="H444" s="19" t="str">
        <f t="shared" si="33"/>
        <v/>
      </c>
      <c r="I444" s="20" t="str">
        <f t="shared" si="35"/>
        <v/>
      </c>
      <c r="J444" s="28"/>
      <c r="K444" s="11"/>
      <c r="L444" s="11"/>
      <c r="M444" s="11"/>
      <c r="N444" s="11"/>
      <c r="O444" s="11"/>
      <c r="P444" s="11"/>
      <c r="Q444" s="11"/>
      <c r="R444" s="11"/>
      <c r="S444" s="11"/>
      <c r="T444" s="11"/>
      <c r="U444" s="11"/>
      <c r="V444" s="11"/>
      <c r="W444" s="11"/>
      <c r="X444" s="11"/>
      <c r="Y444" s="11"/>
    </row>
    <row r="445" spans="1:25" x14ac:dyDescent="0.2">
      <c r="A445" s="11"/>
      <c r="B445" s="11"/>
      <c r="C445" s="11"/>
      <c r="D445" s="11"/>
      <c r="E445" s="18" t="str">
        <f t="shared" si="34"/>
        <v/>
      </c>
      <c r="F445" s="19" t="str">
        <f t="shared" si="31"/>
        <v/>
      </c>
      <c r="G445" s="19" t="str">
        <f t="shared" si="32"/>
        <v/>
      </c>
      <c r="H445" s="19" t="str">
        <f t="shared" si="33"/>
        <v/>
      </c>
      <c r="I445" s="20" t="str">
        <f t="shared" si="35"/>
        <v/>
      </c>
      <c r="J445" s="28"/>
      <c r="K445" s="11"/>
      <c r="L445" s="11"/>
      <c r="M445" s="11"/>
      <c r="N445" s="11"/>
      <c r="O445" s="11"/>
      <c r="P445" s="11"/>
      <c r="Q445" s="11"/>
      <c r="R445" s="11"/>
      <c r="S445" s="11"/>
      <c r="T445" s="11"/>
      <c r="U445" s="11"/>
      <c r="V445" s="11"/>
      <c r="W445" s="11"/>
      <c r="X445" s="11"/>
      <c r="Y445" s="11"/>
    </row>
    <row r="446" spans="1:25" x14ac:dyDescent="0.2">
      <c r="A446" s="11"/>
      <c r="B446" s="11"/>
      <c r="C446" s="11"/>
      <c r="D446" s="11"/>
      <c r="E446" s="18" t="str">
        <f t="shared" si="34"/>
        <v/>
      </c>
      <c r="F446" s="19" t="str">
        <f t="shared" si="31"/>
        <v/>
      </c>
      <c r="G446" s="19" t="str">
        <f t="shared" si="32"/>
        <v/>
      </c>
      <c r="H446" s="19" t="str">
        <f t="shared" si="33"/>
        <v/>
      </c>
      <c r="I446" s="20" t="str">
        <f t="shared" si="35"/>
        <v/>
      </c>
      <c r="J446" s="28"/>
      <c r="K446" s="11"/>
      <c r="L446" s="11"/>
      <c r="M446" s="11"/>
      <c r="N446" s="11"/>
      <c r="O446" s="11"/>
      <c r="P446" s="11"/>
      <c r="Q446" s="11"/>
      <c r="R446" s="11"/>
      <c r="S446" s="11"/>
      <c r="T446" s="11"/>
      <c r="U446" s="11"/>
      <c r="V446" s="11"/>
      <c r="W446" s="11"/>
      <c r="X446" s="11"/>
      <c r="Y446" s="11"/>
    </row>
    <row r="447" spans="1:25" x14ac:dyDescent="0.2">
      <c r="A447" s="11"/>
      <c r="B447" s="11"/>
      <c r="C447" s="11"/>
      <c r="D447" s="11"/>
      <c r="E447" s="18" t="str">
        <f t="shared" si="34"/>
        <v/>
      </c>
      <c r="F447" s="19" t="str">
        <f t="shared" si="31"/>
        <v/>
      </c>
      <c r="G447" s="19" t="str">
        <f t="shared" si="32"/>
        <v/>
      </c>
      <c r="H447" s="19" t="str">
        <f t="shared" si="33"/>
        <v/>
      </c>
      <c r="I447" s="20" t="str">
        <f t="shared" si="35"/>
        <v/>
      </c>
      <c r="J447" s="28"/>
      <c r="K447" s="11"/>
      <c r="L447" s="11"/>
      <c r="M447" s="11"/>
      <c r="N447" s="11"/>
      <c r="O447" s="11"/>
      <c r="P447" s="11"/>
      <c r="Q447" s="11"/>
      <c r="R447" s="11"/>
      <c r="S447" s="11"/>
      <c r="T447" s="11"/>
      <c r="U447" s="11"/>
      <c r="V447" s="11"/>
      <c r="W447" s="11"/>
      <c r="X447" s="11"/>
      <c r="Y447" s="11"/>
    </row>
    <row r="448" spans="1:25" x14ac:dyDescent="0.2">
      <c r="A448" s="11"/>
      <c r="B448" s="11"/>
      <c r="C448" s="11"/>
      <c r="D448" s="11"/>
      <c r="E448" s="18" t="str">
        <f t="shared" si="34"/>
        <v/>
      </c>
      <c r="F448" s="19" t="str">
        <f t="shared" si="31"/>
        <v/>
      </c>
      <c r="G448" s="19" t="str">
        <f t="shared" si="32"/>
        <v/>
      </c>
      <c r="H448" s="19" t="str">
        <f t="shared" si="33"/>
        <v/>
      </c>
      <c r="I448" s="20" t="str">
        <f t="shared" si="35"/>
        <v/>
      </c>
      <c r="J448" s="28"/>
      <c r="K448" s="11"/>
      <c r="L448" s="11"/>
      <c r="M448" s="11"/>
      <c r="N448" s="11"/>
      <c r="O448" s="11"/>
      <c r="P448" s="11"/>
      <c r="Q448" s="11"/>
      <c r="R448" s="11"/>
      <c r="S448" s="11"/>
      <c r="T448" s="11"/>
      <c r="U448" s="11"/>
      <c r="V448" s="11"/>
      <c r="W448" s="11"/>
      <c r="X448" s="11"/>
      <c r="Y448" s="11"/>
    </row>
    <row r="449" spans="1:25" x14ac:dyDescent="0.2">
      <c r="A449" s="11"/>
      <c r="B449" s="11"/>
      <c r="C449" s="11"/>
      <c r="D449" s="11"/>
      <c r="E449" s="18" t="str">
        <f t="shared" si="34"/>
        <v/>
      </c>
      <c r="F449" s="19" t="str">
        <f t="shared" si="31"/>
        <v/>
      </c>
      <c r="G449" s="19" t="str">
        <f t="shared" si="32"/>
        <v/>
      </c>
      <c r="H449" s="19" t="str">
        <f t="shared" si="33"/>
        <v/>
      </c>
      <c r="I449" s="20" t="str">
        <f t="shared" si="35"/>
        <v/>
      </c>
      <c r="J449" s="28"/>
      <c r="K449" s="11"/>
      <c r="L449" s="11"/>
      <c r="M449" s="11"/>
      <c r="N449" s="11"/>
      <c r="O449" s="11"/>
      <c r="P449" s="11"/>
      <c r="Q449" s="11"/>
      <c r="R449" s="11"/>
      <c r="S449" s="11"/>
      <c r="T449" s="11"/>
      <c r="U449" s="11"/>
      <c r="V449" s="11"/>
      <c r="W449" s="11"/>
      <c r="X449" s="11"/>
      <c r="Y449" s="11"/>
    </row>
    <row r="450" spans="1:25" x14ac:dyDescent="0.2">
      <c r="A450" s="11"/>
      <c r="B450" s="11"/>
      <c r="C450" s="11"/>
      <c r="D450" s="11"/>
      <c r="E450" s="18" t="str">
        <f t="shared" si="34"/>
        <v/>
      </c>
      <c r="F450" s="19" t="str">
        <f t="shared" si="31"/>
        <v/>
      </c>
      <c r="G450" s="19" t="str">
        <f t="shared" si="32"/>
        <v/>
      </c>
      <c r="H450" s="19" t="str">
        <f t="shared" si="33"/>
        <v/>
      </c>
      <c r="I450" s="20" t="str">
        <f t="shared" si="35"/>
        <v/>
      </c>
      <c r="J450" s="28"/>
      <c r="K450" s="11"/>
      <c r="L450" s="11"/>
      <c r="M450" s="11"/>
      <c r="N450" s="11"/>
      <c r="O450" s="11"/>
      <c r="P450" s="11"/>
      <c r="Q450" s="11"/>
      <c r="R450" s="11"/>
      <c r="S450" s="11"/>
      <c r="T450" s="11"/>
      <c r="U450" s="11"/>
      <c r="V450" s="11"/>
      <c r="W450" s="11"/>
      <c r="X450" s="11"/>
      <c r="Y450" s="11"/>
    </row>
    <row r="451" spans="1:25" x14ac:dyDescent="0.2">
      <c r="A451" s="11"/>
      <c r="B451" s="11"/>
      <c r="C451" s="11"/>
      <c r="D451" s="11"/>
      <c r="E451" s="18" t="str">
        <f t="shared" si="34"/>
        <v/>
      </c>
      <c r="F451" s="19" t="str">
        <f t="shared" si="31"/>
        <v/>
      </c>
      <c r="G451" s="19" t="str">
        <f t="shared" si="32"/>
        <v/>
      </c>
      <c r="H451" s="19" t="str">
        <f t="shared" si="33"/>
        <v/>
      </c>
      <c r="I451" s="20" t="str">
        <f t="shared" si="35"/>
        <v/>
      </c>
      <c r="J451" s="28"/>
      <c r="K451" s="11"/>
      <c r="L451" s="11"/>
      <c r="M451" s="11"/>
      <c r="N451" s="11"/>
      <c r="O451" s="11"/>
      <c r="P451" s="11"/>
      <c r="Q451" s="11"/>
      <c r="R451" s="11"/>
      <c r="S451" s="11"/>
      <c r="T451" s="11"/>
      <c r="U451" s="11"/>
      <c r="V451" s="11"/>
      <c r="W451" s="11"/>
      <c r="X451" s="11"/>
      <c r="Y451" s="11"/>
    </row>
    <row r="452" spans="1:25" x14ac:dyDescent="0.2">
      <c r="A452" s="11"/>
      <c r="B452" s="11"/>
      <c r="C452" s="11"/>
      <c r="D452" s="11"/>
      <c r="E452" s="18" t="str">
        <f t="shared" si="34"/>
        <v/>
      </c>
      <c r="F452" s="19" t="str">
        <f t="shared" si="31"/>
        <v/>
      </c>
      <c r="G452" s="19" t="str">
        <f t="shared" si="32"/>
        <v/>
      </c>
      <c r="H452" s="19" t="str">
        <f t="shared" si="33"/>
        <v/>
      </c>
      <c r="I452" s="20" t="str">
        <f t="shared" si="35"/>
        <v/>
      </c>
      <c r="J452" s="28"/>
      <c r="K452" s="11"/>
      <c r="L452" s="11"/>
      <c r="M452" s="11"/>
      <c r="N452" s="11"/>
      <c r="O452" s="11"/>
      <c r="P452" s="11"/>
      <c r="Q452" s="11"/>
      <c r="R452" s="11"/>
      <c r="S452" s="11"/>
      <c r="T452" s="11"/>
      <c r="U452" s="11"/>
      <c r="V452" s="11"/>
      <c r="W452" s="11"/>
      <c r="X452" s="11"/>
      <c r="Y452" s="11"/>
    </row>
    <row r="453" spans="1:25" x14ac:dyDescent="0.2">
      <c r="A453" s="11"/>
      <c r="B453" s="11"/>
      <c r="C453" s="11"/>
      <c r="D453" s="11"/>
      <c r="E453" s="18" t="str">
        <f t="shared" si="34"/>
        <v/>
      </c>
      <c r="F453" s="19" t="str">
        <f t="shared" si="31"/>
        <v/>
      </c>
      <c r="G453" s="19" t="str">
        <f t="shared" si="32"/>
        <v/>
      </c>
      <c r="H453" s="19" t="str">
        <f t="shared" si="33"/>
        <v/>
      </c>
      <c r="I453" s="20" t="str">
        <f t="shared" si="35"/>
        <v/>
      </c>
      <c r="J453" s="28"/>
      <c r="K453" s="11"/>
      <c r="L453" s="11"/>
      <c r="M453" s="11"/>
      <c r="N453" s="11"/>
      <c r="O453" s="11"/>
      <c r="P453" s="11"/>
      <c r="Q453" s="11"/>
      <c r="R453" s="11"/>
      <c r="S453" s="11"/>
      <c r="T453" s="11"/>
      <c r="U453" s="11"/>
      <c r="V453" s="11"/>
      <c r="W453" s="11"/>
      <c r="X453" s="11"/>
      <c r="Y453" s="11"/>
    </row>
    <row r="454" spans="1:25" x14ac:dyDescent="0.2">
      <c r="A454" s="11"/>
      <c r="B454" s="11"/>
      <c r="C454" s="11"/>
      <c r="D454" s="11"/>
      <c r="E454" s="18" t="str">
        <f t="shared" si="34"/>
        <v/>
      </c>
      <c r="F454" s="19" t="str">
        <f t="shared" si="31"/>
        <v/>
      </c>
      <c r="G454" s="19" t="str">
        <f t="shared" si="32"/>
        <v/>
      </c>
      <c r="H454" s="19" t="str">
        <f t="shared" si="33"/>
        <v/>
      </c>
      <c r="I454" s="20" t="str">
        <f t="shared" si="35"/>
        <v/>
      </c>
      <c r="J454" s="28"/>
      <c r="K454" s="11"/>
      <c r="L454" s="11"/>
      <c r="M454" s="11"/>
      <c r="N454" s="11"/>
      <c r="O454" s="11"/>
      <c r="P454" s="11"/>
      <c r="Q454" s="11"/>
      <c r="R454" s="11"/>
      <c r="S454" s="11"/>
      <c r="T454" s="11"/>
      <c r="U454" s="11"/>
      <c r="V454" s="11"/>
      <c r="W454" s="11"/>
      <c r="X454" s="11"/>
      <c r="Y454" s="11"/>
    </row>
    <row r="455" spans="1:25" x14ac:dyDescent="0.2">
      <c r="A455" s="11"/>
      <c r="B455" s="11"/>
      <c r="C455" s="11"/>
      <c r="D455" s="11"/>
      <c r="E455" s="18" t="str">
        <f t="shared" si="34"/>
        <v/>
      </c>
      <c r="F455" s="19" t="str">
        <f t="shared" si="31"/>
        <v/>
      </c>
      <c r="G455" s="19" t="str">
        <f t="shared" si="32"/>
        <v/>
      </c>
      <c r="H455" s="19" t="str">
        <f t="shared" si="33"/>
        <v/>
      </c>
      <c r="I455" s="20" t="str">
        <f t="shared" si="35"/>
        <v/>
      </c>
      <c r="J455" s="28"/>
      <c r="K455" s="11"/>
      <c r="L455" s="11"/>
      <c r="M455" s="11"/>
      <c r="N455" s="11"/>
      <c r="O455" s="11"/>
      <c r="P455" s="11"/>
      <c r="Q455" s="11"/>
      <c r="R455" s="11"/>
      <c r="S455" s="11"/>
      <c r="T455" s="11"/>
      <c r="U455" s="11"/>
      <c r="V455" s="11"/>
      <c r="W455" s="11"/>
      <c r="X455" s="11"/>
      <c r="Y455" s="11"/>
    </row>
    <row r="456" spans="1:25" x14ac:dyDescent="0.2">
      <c r="A456" s="11"/>
      <c r="B456" s="11"/>
      <c r="C456" s="11"/>
      <c r="D456" s="11"/>
      <c r="E456" s="18" t="str">
        <f t="shared" si="34"/>
        <v/>
      </c>
      <c r="F456" s="19" t="str">
        <f t="shared" si="31"/>
        <v/>
      </c>
      <c r="G456" s="19" t="str">
        <f t="shared" si="32"/>
        <v/>
      </c>
      <c r="H456" s="19" t="str">
        <f t="shared" si="33"/>
        <v/>
      </c>
      <c r="I456" s="20" t="str">
        <f t="shared" si="35"/>
        <v/>
      </c>
      <c r="J456" s="28"/>
      <c r="K456" s="11"/>
      <c r="L456" s="11"/>
      <c r="M456" s="11"/>
      <c r="N456" s="11"/>
      <c r="O456" s="11"/>
      <c r="P456" s="11"/>
      <c r="Q456" s="11"/>
      <c r="R456" s="11"/>
      <c r="S456" s="11"/>
      <c r="T456" s="11"/>
      <c r="U456" s="11"/>
      <c r="V456" s="11"/>
      <c r="W456" s="11"/>
      <c r="X456" s="11"/>
      <c r="Y456" s="11"/>
    </row>
    <row r="457" spans="1:25" x14ac:dyDescent="0.2">
      <c r="A457" s="11"/>
      <c r="B457" s="11"/>
      <c r="C457" s="11"/>
      <c r="D457" s="11"/>
      <c r="E457" s="18" t="str">
        <f t="shared" si="34"/>
        <v/>
      </c>
      <c r="F457" s="19" t="str">
        <f t="shared" si="31"/>
        <v/>
      </c>
      <c r="G457" s="19" t="str">
        <f t="shared" si="32"/>
        <v/>
      </c>
      <c r="H457" s="19" t="str">
        <f t="shared" si="33"/>
        <v/>
      </c>
      <c r="I457" s="20" t="str">
        <f t="shared" si="35"/>
        <v/>
      </c>
      <c r="J457" s="28"/>
      <c r="K457" s="11"/>
      <c r="L457" s="11"/>
      <c r="M457" s="11"/>
      <c r="N457" s="11"/>
      <c r="O457" s="11"/>
      <c r="P457" s="11"/>
      <c r="Q457" s="11"/>
      <c r="R457" s="11"/>
      <c r="S457" s="11"/>
      <c r="T457" s="11"/>
      <c r="U457" s="11"/>
      <c r="V457" s="11"/>
      <c r="W457" s="11"/>
      <c r="X457" s="11"/>
      <c r="Y457" s="11"/>
    </row>
    <row r="458" spans="1:25" x14ac:dyDescent="0.2">
      <c r="A458" s="11"/>
      <c r="B458" s="11"/>
      <c r="C458" s="11"/>
      <c r="D458" s="11"/>
      <c r="E458" s="18" t="str">
        <f t="shared" si="34"/>
        <v/>
      </c>
      <c r="F458" s="19" t="str">
        <f t="shared" si="31"/>
        <v/>
      </c>
      <c r="G458" s="19" t="str">
        <f t="shared" si="32"/>
        <v/>
      </c>
      <c r="H458" s="19" t="str">
        <f t="shared" si="33"/>
        <v/>
      </c>
      <c r="I458" s="20" t="str">
        <f t="shared" si="35"/>
        <v/>
      </c>
      <c r="J458" s="28"/>
      <c r="K458" s="11"/>
      <c r="L458" s="11"/>
      <c r="M458" s="11"/>
      <c r="N458" s="11"/>
      <c r="O458" s="11"/>
      <c r="P458" s="11"/>
      <c r="Q458" s="11"/>
      <c r="R458" s="11"/>
      <c r="S458" s="11"/>
      <c r="T458" s="11"/>
      <c r="U458" s="11"/>
      <c r="V458" s="11"/>
      <c r="W458" s="11"/>
      <c r="X458" s="11"/>
      <c r="Y458" s="11"/>
    </row>
    <row r="459" spans="1:25" x14ac:dyDescent="0.2">
      <c r="A459" s="11"/>
      <c r="B459" s="11"/>
      <c r="C459" s="11"/>
      <c r="D459" s="11"/>
      <c r="E459" s="18" t="str">
        <f t="shared" si="34"/>
        <v/>
      </c>
      <c r="F459" s="19" t="str">
        <f t="shared" si="31"/>
        <v/>
      </c>
      <c r="G459" s="19" t="str">
        <f t="shared" si="32"/>
        <v/>
      </c>
      <c r="H459" s="19" t="str">
        <f t="shared" si="33"/>
        <v/>
      </c>
      <c r="I459" s="20" t="str">
        <f t="shared" si="35"/>
        <v/>
      </c>
      <c r="J459" s="11"/>
      <c r="K459" s="11"/>
      <c r="L459" s="11"/>
      <c r="M459" s="11"/>
      <c r="N459" s="11"/>
      <c r="O459" s="11"/>
      <c r="P459" s="11"/>
      <c r="Q459" s="11"/>
      <c r="R459" s="11"/>
      <c r="S459" s="11"/>
      <c r="T459" s="11"/>
      <c r="U459" s="11"/>
      <c r="V459" s="11"/>
      <c r="W459" s="11"/>
      <c r="X459" s="11"/>
      <c r="Y459" s="11"/>
    </row>
    <row r="460" spans="1:25" x14ac:dyDescent="0.2">
      <c r="A460" s="11"/>
      <c r="B460" s="11"/>
      <c r="C460" s="11"/>
      <c r="D460" s="11"/>
      <c r="E460" s="18" t="str">
        <f t="shared" si="34"/>
        <v/>
      </c>
      <c r="F460" s="19" t="str">
        <f t="shared" si="31"/>
        <v/>
      </c>
      <c r="G460" s="19" t="str">
        <f t="shared" si="32"/>
        <v/>
      </c>
      <c r="H460" s="19" t="str">
        <f t="shared" si="33"/>
        <v/>
      </c>
      <c r="I460" s="20" t="str">
        <f t="shared" si="35"/>
        <v/>
      </c>
      <c r="J460" s="11"/>
      <c r="K460" s="11"/>
      <c r="L460" s="11"/>
      <c r="M460" s="11"/>
      <c r="N460" s="11"/>
      <c r="O460" s="11"/>
      <c r="P460" s="11"/>
      <c r="Q460" s="11"/>
      <c r="R460" s="11"/>
      <c r="S460" s="11"/>
      <c r="T460" s="11"/>
      <c r="U460" s="11"/>
      <c r="V460" s="11"/>
      <c r="W460" s="11"/>
      <c r="X460" s="11"/>
      <c r="Y460" s="11"/>
    </row>
    <row r="461" spans="1:25" x14ac:dyDescent="0.2">
      <c r="A461" s="11"/>
      <c r="B461" s="11"/>
      <c r="C461" s="11"/>
      <c r="D461" s="11"/>
      <c r="E461" s="18" t="str">
        <f t="shared" si="34"/>
        <v/>
      </c>
      <c r="F461" s="19" t="str">
        <f t="shared" si="31"/>
        <v/>
      </c>
      <c r="G461" s="19" t="str">
        <f t="shared" si="32"/>
        <v/>
      </c>
      <c r="H461" s="19" t="str">
        <f t="shared" si="33"/>
        <v/>
      </c>
      <c r="I461" s="20" t="str">
        <f t="shared" si="35"/>
        <v/>
      </c>
      <c r="J461" s="11"/>
      <c r="K461" s="11"/>
      <c r="L461" s="11"/>
      <c r="M461" s="11"/>
      <c r="N461" s="11"/>
      <c r="O461" s="11"/>
      <c r="P461" s="11"/>
      <c r="Q461" s="11"/>
      <c r="R461" s="11"/>
      <c r="S461" s="11"/>
      <c r="T461" s="11"/>
      <c r="U461" s="11"/>
      <c r="V461" s="11"/>
      <c r="W461" s="11"/>
      <c r="X461" s="11"/>
      <c r="Y461" s="11"/>
    </row>
    <row r="462" spans="1:25" x14ac:dyDescent="0.2">
      <c r="A462" s="11"/>
      <c r="B462" s="11"/>
      <c r="C462" s="11"/>
      <c r="D462" s="11"/>
      <c r="E462" s="18" t="str">
        <f t="shared" si="34"/>
        <v/>
      </c>
      <c r="F462" s="19" t="str">
        <f t="shared" si="31"/>
        <v/>
      </c>
      <c r="G462" s="19" t="str">
        <f t="shared" si="32"/>
        <v/>
      </c>
      <c r="H462" s="19" t="str">
        <f t="shared" si="33"/>
        <v/>
      </c>
      <c r="I462" s="20" t="str">
        <f t="shared" si="35"/>
        <v/>
      </c>
      <c r="J462" s="11"/>
      <c r="K462" s="11"/>
      <c r="L462" s="11"/>
      <c r="M462" s="11"/>
      <c r="N462" s="11"/>
      <c r="O462" s="11"/>
      <c r="P462" s="11"/>
      <c r="Q462" s="11"/>
      <c r="R462" s="11"/>
      <c r="S462" s="11"/>
      <c r="T462" s="11"/>
      <c r="U462" s="11"/>
      <c r="V462" s="11"/>
      <c r="W462" s="11"/>
      <c r="X462" s="11"/>
      <c r="Y462" s="11"/>
    </row>
    <row r="463" spans="1:25" x14ac:dyDescent="0.2">
      <c r="A463" s="11"/>
      <c r="B463" s="11"/>
      <c r="C463" s="11"/>
      <c r="D463" s="11"/>
      <c r="E463" s="18" t="str">
        <f t="shared" si="34"/>
        <v/>
      </c>
      <c r="F463" s="19" t="str">
        <f t="shared" si="31"/>
        <v/>
      </c>
      <c r="G463" s="19" t="str">
        <f t="shared" si="32"/>
        <v/>
      </c>
      <c r="H463" s="19" t="str">
        <f t="shared" si="33"/>
        <v/>
      </c>
      <c r="I463" s="20" t="str">
        <f t="shared" si="35"/>
        <v/>
      </c>
      <c r="J463" s="11"/>
      <c r="K463" s="11"/>
      <c r="L463" s="11"/>
      <c r="M463" s="11"/>
      <c r="N463" s="11"/>
      <c r="O463" s="11"/>
      <c r="P463" s="11"/>
      <c r="Q463" s="11"/>
      <c r="R463" s="11"/>
      <c r="S463" s="11"/>
      <c r="T463" s="11"/>
      <c r="U463" s="11"/>
      <c r="V463" s="11"/>
      <c r="W463" s="11"/>
      <c r="X463" s="11"/>
      <c r="Y463" s="11"/>
    </row>
    <row r="464" spans="1:25" x14ac:dyDescent="0.2">
      <c r="A464" s="11"/>
      <c r="B464" s="11"/>
      <c r="C464" s="11"/>
      <c r="D464" s="11"/>
      <c r="E464" s="18" t="str">
        <f t="shared" si="34"/>
        <v/>
      </c>
      <c r="F464" s="19" t="str">
        <f t="shared" si="31"/>
        <v/>
      </c>
      <c r="G464" s="19" t="str">
        <f t="shared" si="32"/>
        <v/>
      </c>
      <c r="H464" s="19" t="str">
        <f t="shared" si="33"/>
        <v/>
      </c>
      <c r="I464" s="20" t="str">
        <f t="shared" si="35"/>
        <v/>
      </c>
      <c r="J464" s="11"/>
      <c r="K464" s="11"/>
      <c r="L464" s="11"/>
      <c r="M464" s="11"/>
      <c r="N464" s="11"/>
      <c r="O464" s="11"/>
      <c r="P464" s="11"/>
      <c r="Q464" s="11"/>
      <c r="R464" s="11"/>
      <c r="S464" s="11"/>
      <c r="T464" s="11"/>
      <c r="U464" s="11"/>
      <c r="V464" s="11"/>
      <c r="W464" s="11"/>
      <c r="X464" s="11"/>
      <c r="Y464" s="11"/>
    </row>
    <row r="465" spans="1:25" x14ac:dyDescent="0.2">
      <c r="A465" s="11"/>
      <c r="B465" s="11"/>
      <c r="C465" s="11"/>
      <c r="D465" s="11"/>
      <c r="E465" s="18" t="str">
        <f t="shared" si="34"/>
        <v/>
      </c>
      <c r="F465" s="19" t="str">
        <f t="shared" si="31"/>
        <v/>
      </c>
      <c r="G465" s="19" t="str">
        <f t="shared" si="32"/>
        <v/>
      </c>
      <c r="H465" s="19" t="str">
        <f t="shared" si="33"/>
        <v/>
      </c>
      <c r="I465" s="20" t="str">
        <f t="shared" si="35"/>
        <v/>
      </c>
      <c r="J465" s="11"/>
      <c r="K465" s="11"/>
      <c r="L465" s="11"/>
      <c r="M465" s="11"/>
      <c r="N465" s="11"/>
      <c r="O465" s="11"/>
      <c r="P465" s="11"/>
      <c r="Q465" s="11"/>
      <c r="R465" s="11"/>
      <c r="S465" s="11"/>
      <c r="T465" s="11"/>
      <c r="U465" s="11"/>
      <c r="V465" s="11"/>
      <c r="W465" s="11"/>
      <c r="X465" s="11"/>
      <c r="Y465" s="11"/>
    </row>
    <row r="466" spans="1:25" x14ac:dyDescent="0.2">
      <c r="A466" s="11"/>
      <c r="B466" s="11"/>
      <c r="C466" s="11"/>
      <c r="D466" s="11"/>
      <c r="E466" s="18" t="str">
        <f t="shared" si="34"/>
        <v/>
      </c>
      <c r="F466" s="19" t="str">
        <f t="shared" si="31"/>
        <v/>
      </c>
      <c r="G466" s="19" t="str">
        <f t="shared" si="32"/>
        <v/>
      </c>
      <c r="H466" s="19" t="str">
        <f t="shared" si="33"/>
        <v/>
      </c>
      <c r="I466" s="20" t="str">
        <f t="shared" si="35"/>
        <v/>
      </c>
      <c r="J466" s="11"/>
      <c r="K466" s="11"/>
      <c r="L466" s="11"/>
      <c r="M466" s="11"/>
      <c r="N466" s="11"/>
      <c r="O466" s="11"/>
      <c r="P466" s="11"/>
      <c r="Q466" s="11"/>
      <c r="R466" s="11"/>
      <c r="S466" s="11"/>
      <c r="T466" s="11"/>
      <c r="U466" s="11"/>
      <c r="V466" s="11"/>
      <c r="W466" s="11"/>
      <c r="X466" s="11"/>
      <c r="Y466" s="11"/>
    </row>
    <row r="467" spans="1:25" x14ac:dyDescent="0.2">
      <c r="A467" s="11"/>
      <c r="B467" s="11"/>
      <c r="C467" s="11"/>
      <c r="D467" s="11"/>
      <c r="E467" s="18" t="str">
        <f t="shared" si="34"/>
        <v/>
      </c>
      <c r="F467" s="19" t="str">
        <f t="shared" si="31"/>
        <v/>
      </c>
      <c r="G467" s="19" t="str">
        <f t="shared" si="32"/>
        <v/>
      </c>
      <c r="H467" s="19" t="str">
        <f t="shared" si="33"/>
        <v/>
      </c>
      <c r="I467" s="20" t="str">
        <f t="shared" si="35"/>
        <v/>
      </c>
      <c r="J467" s="11"/>
      <c r="K467" s="11"/>
      <c r="L467" s="11"/>
      <c r="M467" s="11"/>
      <c r="N467" s="11"/>
      <c r="O467" s="11"/>
      <c r="P467" s="11"/>
      <c r="Q467" s="11"/>
      <c r="R467" s="11"/>
      <c r="S467" s="11"/>
      <c r="T467" s="11"/>
      <c r="U467" s="11"/>
      <c r="V467" s="11"/>
      <c r="W467" s="11"/>
      <c r="X467" s="11"/>
      <c r="Y467" s="11"/>
    </row>
    <row r="468" spans="1:25" x14ac:dyDescent="0.2">
      <c r="A468" s="11"/>
      <c r="B468" s="11"/>
      <c r="C468" s="11"/>
      <c r="D468" s="11"/>
      <c r="E468" s="18" t="str">
        <f t="shared" si="34"/>
        <v/>
      </c>
      <c r="F468" s="19" t="str">
        <f t="shared" si="31"/>
        <v/>
      </c>
      <c r="G468" s="19" t="str">
        <f t="shared" si="32"/>
        <v/>
      </c>
      <c r="H468" s="19" t="str">
        <f t="shared" si="33"/>
        <v/>
      </c>
      <c r="I468" s="20" t="str">
        <f t="shared" si="35"/>
        <v/>
      </c>
      <c r="J468" s="11"/>
      <c r="K468" s="11"/>
      <c r="L468" s="11"/>
      <c r="M468" s="11"/>
      <c r="N468" s="11"/>
      <c r="O468" s="11"/>
      <c r="P468" s="11"/>
      <c r="Q468" s="11"/>
      <c r="R468" s="11"/>
      <c r="S468" s="11"/>
      <c r="T468" s="11"/>
      <c r="U468" s="11"/>
      <c r="V468" s="11"/>
      <c r="W468" s="11"/>
      <c r="X468" s="11"/>
      <c r="Y468" s="11"/>
    </row>
    <row r="469" spans="1:25" x14ac:dyDescent="0.2">
      <c r="A469" s="11"/>
      <c r="B469" s="11"/>
      <c r="C469" s="11"/>
      <c r="D469" s="11"/>
      <c r="E469" s="18" t="str">
        <f t="shared" si="34"/>
        <v/>
      </c>
      <c r="F469" s="19" t="str">
        <f t="shared" si="31"/>
        <v/>
      </c>
      <c r="G469" s="19" t="str">
        <f t="shared" si="32"/>
        <v/>
      </c>
      <c r="H469" s="19" t="str">
        <f t="shared" si="33"/>
        <v/>
      </c>
      <c r="I469" s="20" t="str">
        <f t="shared" si="35"/>
        <v/>
      </c>
      <c r="J469" s="11"/>
      <c r="K469" s="11"/>
      <c r="L469" s="11"/>
      <c r="M469" s="11"/>
      <c r="N469" s="11"/>
      <c r="O469" s="11"/>
      <c r="P469" s="11"/>
      <c r="Q469" s="11"/>
      <c r="R469" s="11"/>
      <c r="S469" s="11"/>
      <c r="T469" s="11"/>
      <c r="U469" s="11"/>
      <c r="V469" s="11"/>
      <c r="W469" s="11"/>
      <c r="X469" s="11"/>
      <c r="Y469" s="11"/>
    </row>
    <row r="470" spans="1:25" x14ac:dyDescent="0.2">
      <c r="A470" s="11"/>
      <c r="B470" s="11"/>
      <c r="C470" s="11"/>
      <c r="D470" s="11"/>
      <c r="E470" s="18" t="str">
        <f t="shared" si="34"/>
        <v/>
      </c>
      <c r="F470" s="19" t="str">
        <f t="shared" si="31"/>
        <v/>
      </c>
      <c r="G470" s="19" t="str">
        <f t="shared" si="32"/>
        <v/>
      </c>
      <c r="H470" s="19" t="str">
        <f t="shared" si="33"/>
        <v/>
      </c>
      <c r="I470" s="20" t="str">
        <f t="shared" si="35"/>
        <v/>
      </c>
      <c r="J470" s="11"/>
      <c r="K470" s="11"/>
      <c r="L470" s="11"/>
      <c r="M470" s="11"/>
      <c r="N470" s="11"/>
      <c r="O470" s="11"/>
      <c r="P470" s="11"/>
      <c r="Q470" s="11"/>
      <c r="R470" s="11"/>
      <c r="S470" s="11"/>
      <c r="T470" s="11"/>
      <c r="U470" s="11"/>
      <c r="V470" s="11"/>
      <c r="W470" s="11"/>
      <c r="X470" s="11"/>
      <c r="Y470" s="11"/>
    </row>
    <row r="471" spans="1:25" x14ac:dyDescent="0.2">
      <c r="A471" s="11"/>
      <c r="B471" s="11"/>
      <c r="C471" s="11"/>
      <c r="D471" s="11"/>
      <c r="E471" s="18" t="str">
        <f t="shared" si="34"/>
        <v/>
      </c>
      <c r="F471" s="19" t="str">
        <f t="shared" si="31"/>
        <v/>
      </c>
      <c r="G471" s="19" t="str">
        <f t="shared" si="32"/>
        <v/>
      </c>
      <c r="H471" s="19" t="str">
        <f t="shared" si="33"/>
        <v/>
      </c>
      <c r="I471" s="20" t="str">
        <f t="shared" si="35"/>
        <v/>
      </c>
      <c r="J471" s="11"/>
      <c r="K471" s="11"/>
      <c r="L471" s="11"/>
      <c r="M471" s="11"/>
      <c r="N471" s="11"/>
      <c r="O471" s="11"/>
      <c r="P471" s="11"/>
      <c r="Q471" s="11"/>
      <c r="R471" s="11"/>
      <c r="S471" s="11"/>
      <c r="T471" s="11"/>
      <c r="U471" s="11"/>
      <c r="V471" s="11"/>
      <c r="W471" s="11"/>
      <c r="X471" s="11"/>
      <c r="Y471" s="11"/>
    </row>
    <row r="472" spans="1:25" x14ac:dyDescent="0.2">
      <c r="A472" s="11"/>
      <c r="B472" s="11"/>
      <c r="C472" s="11"/>
      <c r="D472" s="11"/>
      <c r="E472" s="18" t="str">
        <f t="shared" si="34"/>
        <v/>
      </c>
      <c r="F472" s="19" t="str">
        <f t="shared" si="31"/>
        <v/>
      </c>
      <c r="G472" s="19" t="str">
        <f t="shared" si="32"/>
        <v/>
      </c>
      <c r="H472" s="19" t="str">
        <f t="shared" si="33"/>
        <v/>
      </c>
      <c r="I472" s="20" t="str">
        <f t="shared" si="35"/>
        <v/>
      </c>
      <c r="J472" s="11"/>
      <c r="K472" s="11"/>
      <c r="L472" s="11"/>
      <c r="M472" s="11"/>
      <c r="N472" s="11"/>
      <c r="O472" s="11"/>
      <c r="P472" s="11"/>
      <c r="Q472" s="11"/>
      <c r="R472" s="11"/>
      <c r="S472" s="11"/>
      <c r="T472" s="11"/>
      <c r="U472" s="11"/>
      <c r="V472" s="11"/>
      <c r="W472" s="11"/>
      <c r="X472" s="11"/>
      <c r="Y472" s="11"/>
    </row>
    <row r="473" spans="1:25" x14ac:dyDescent="0.2">
      <c r="A473" s="11"/>
      <c r="B473" s="11"/>
      <c r="C473" s="11"/>
      <c r="D473" s="11"/>
      <c r="E473" s="18" t="str">
        <f t="shared" si="34"/>
        <v/>
      </c>
      <c r="F473" s="19" t="str">
        <f t="shared" si="31"/>
        <v/>
      </c>
      <c r="G473" s="19" t="str">
        <f t="shared" si="32"/>
        <v/>
      </c>
      <c r="H473" s="19" t="str">
        <f t="shared" si="33"/>
        <v/>
      </c>
      <c r="I473" s="20" t="str">
        <f t="shared" si="35"/>
        <v/>
      </c>
      <c r="J473" s="11"/>
      <c r="K473" s="11"/>
      <c r="L473" s="11"/>
      <c r="M473" s="11"/>
      <c r="N473" s="11"/>
      <c r="O473" s="11"/>
      <c r="P473" s="11"/>
      <c r="Q473" s="11"/>
      <c r="R473" s="11"/>
      <c r="S473" s="11"/>
      <c r="T473" s="11"/>
      <c r="U473" s="11"/>
      <c r="V473" s="11"/>
      <c r="W473" s="11"/>
      <c r="X473" s="11"/>
      <c r="Y473" s="11"/>
    </row>
    <row r="474" spans="1:25" x14ac:dyDescent="0.2">
      <c r="A474" s="11"/>
      <c r="B474" s="11"/>
      <c r="C474" s="11"/>
      <c r="D474" s="11"/>
      <c r="E474" s="18" t="str">
        <f t="shared" si="34"/>
        <v/>
      </c>
      <c r="F474" s="19" t="str">
        <f t="shared" si="31"/>
        <v/>
      </c>
      <c r="G474" s="19" t="str">
        <f t="shared" si="32"/>
        <v/>
      </c>
      <c r="H474" s="19" t="str">
        <f t="shared" si="33"/>
        <v/>
      </c>
      <c r="I474" s="20" t="str">
        <f t="shared" si="35"/>
        <v/>
      </c>
      <c r="J474" s="11"/>
      <c r="K474" s="11"/>
      <c r="L474" s="11"/>
      <c r="M474" s="11"/>
      <c r="N474" s="11"/>
      <c r="O474" s="11"/>
      <c r="P474" s="11"/>
      <c r="Q474" s="11"/>
      <c r="R474" s="11"/>
      <c r="S474" s="11"/>
      <c r="T474" s="11"/>
      <c r="U474" s="11"/>
      <c r="V474" s="11"/>
      <c r="W474" s="11"/>
      <c r="X474" s="11"/>
      <c r="Y474" s="11"/>
    </row>
    <row r="475" spans="1:25" x14ac:dyDescent="0.2">
      <c r="A475" s="11"/>
      <c r="B475" s="11"/>
      <c r="C475" s="11"/>
      <c r="D475" s="11"/>
      <c r="E475" s="18" t="str">
        <f t="shared" si="34"/>
        <v/>
      </c>
      <c r="F475" s="19" t="str">
        <f t="shared" si="31"/>
        <v/>
      </c>
      <c r="G475" s="19" t="str">
        <f t="shared" si="32"/>
        <v/>
      </c>
      <c r="H475" s="19" t="str">
        <f t="shared" si="33"/>
        <v/>
      </c>
      <c r="I475" s="20" t="str">
        <f t="shared" si="35"/>
        <v/>
      </c>
      <c r="J475" s="11"/>
      <c r="K475" s="11"/>
      <c r="L475" s="11"/>
      <c r="M475" s="11"/>
      <c r="N475" s="11"/>
      <c r="O475" s="11"/>
      <c r="P475" s="11"/>
      <c r="Q475" s="11"/>
      <c r="R475" s="11"/>
      <c r="S475" s="11"/>
      <c r="T475" s="11"/>
      <c r="U475" s="11"/>
      <c r="V475" s="11"/>
      <c r="W475" s="11"/>
      <c r="X475" s="11"/>
      <c r="Y475" s="11"/>
    </row>
    <row r="476" spans="1:25" x14ac:dyDescent="0.2">
      <c r="A476" s="11"/>
      <c r="B476" s="11"/>
      <c r="C476" s="11"/>
      <c r="D476" s="11"/>
      <c r="E476" s="18" t="str">
        <f t="shared" si="34"/>
        <v/>
      </c>
      <c r="F476" s="19" t="str">
        <f t="shared" si="31"/>
        <v/>
      </c>
      <c r="G476" s="19" t="str">
        <f t="shared" si="32"/>
        <v/>
      </c>
      <c r="H476" s="19" t="str">
        <f t="shared" si="33"/>
        <v/>
      </c>
      <c r="I476" s="20" t="str">
        <f t="shared" si="35"/>
        <v/>
      </c>
      <c r="J476" s="11"/>
      <c r="K476" s="11"/>
      <c r="L476" s="11"/>
      <c r="M476" s="11"/>
      <c r="N476" s="11"/>
      <c r="O476" s="11"/>
      <c r="P476" s="11"/>
      <c r="Q476" s="11"/>
      <c r="R476" s="11"/>
      <c r="S476" s="11"/>
      <c r="T476" s="11"/>
      <c r="U476" s="11"/>
      <c r="V476" s="11"/>
      <c r="W476" s="11"/>
      <c r="X476" s="11"/>
      <c r="Y476" s="11"/>
    </row>
    <row r="477" spans="1:25" x14ac:dyDescent="0.2">
      <c r="A477" s="11"/>
      <c r="B477" s="11"/>
      <c r="C477" s="11"/>
      <c r="D477" s="11"/>
      <c r="E477" s="18" t="str">
        <f t="shared" si="34"/>
        <v/>
      </c>
      <c r="F477" s="19" t="str">
        <f t="shared" si="31"/>
        <v/>
      </c>
      <c r="G477" s="19" t="str">
        <f t="shared" si="32"/>
        <v/>
      </c>
      <c r="H477" s="19" t="str">
        <f t="shared" si="33"/>
        <v/>
      </c>
      <c r="I477" s="20" t="str">
        <f t="shared" si="35"/>
        <v/>
      </c>
      <c r="J477" s="11"/>
      <c r="K477" s="11"/>
      <c r="L477" s="11"/>
      <c r="M477" s="11"/>
      <c r="N477" s="11"/>
      <c r="O477" s="11"/>
      <c r="P477" s="11"/>
      <c r="Q477" s="11"/>
      <c r="R477" s="11"/>
      <c r="S477" s="11"/>
      <c r="T477" s="11"/>
      <c r="U477" s="11"/>
      <c r="V477" s="11"/>
      <c r="W477" s="11"/>
      <c r="X477" s="11"/>
      <c r="Y477" s="11"/>
    </row>
    <row r="478" spans="1:25" x14ac:dyDescent="0.2">
      <c r="A478" s="11"/>
      <c r="B478" s="11"/>
      <c r="C478" s="11"/>
      <c r="D478" s="11"/>
      <c r="E478" s="18" t="str">
        <f t="shared" si="34"/>
        <v/>
      </c>
      <c r="F478" s="19" t="str">
        <f t="shared" si="31"/>
        <v/>
      </c>
      <c r="G478" s="19" t="str">
        <f t="shared" si="32"/>
        <v/>
      </c>
      <c r="H478" s="19" t="str">
        <f t="shared" si="33"/>
        <v/>
      </c>
      <c r="I478" s="20" t="str">
        <f t="shared" si="35"/>
        <v/>
      </c>
      <c r="J478" s="11"/>
      <c r="K478" s="11"/>
      <c r="L478" s="11"/>
      <c r="M478" s="11"/>
      <c r="N478" s="11"/>
      <c r="O478" s="11"/>
      <c r="P478" s="11"/>
      <c r="Q478" s="11"/>
      <c r="R478" s="11"/>
      <c r="S478" s="11"/>
      <c r="T478" s="11"/>
      <c r="U478" s="11"/>
      <c r="V478" s="11"/>
      <c r="W478" s="11"/>
      <c r="X478" s="11"/>
      <c r="Y478" s="11"/>
    </row>
    <row r="479" spans="1:25" x14ac:dyDescent="0.2">
      <c r="A479" s="11"/>
      <c r="B479" s="11"/>
      <c r="C479" s="11"/>
      <c r="D479" s="11"/>
      <c r="E479" s="18" t="str">
        <f t="shared" si="34"/>
        <v/>
      </c>
      <c r="F479" s="19" t="str">
        <f t="shared" si="31"/>
        <v/>
      </c>
      <c r="G479" s="19" t="str">
        <f t="shared" si="32"/>
        <v/>
      </c>
      <c r="H479" s="19" t="str">
        <f t="shared" si="33"/>
        <v/>
      </c>
      <c r="I479" s="20" t="str">
        <f t="shared" si="35"/>
        <v/>
      </c>
      <c r="J479" s="11"/>
      <c r="K479" s="11"/>
      <c r="L479" s="11"/>
      <c r="M479" s="11"/>
      <c r="N479" s="11"/>
      <c r="O479" s="11"/>
      <c r="P479" s="11"/>
      <c r="Q479" s="11"/>
      <c r="R479" s="11"/>
      <c r="S479" s="11"/>
      <c r="T479" s="11"/>
      <c r="U479" s="11"/>
      <c r="V479" s="11"/>
      <c r="W479" s="11"/>
      <c r="X479" s="11"/>
      <c r="Y479" s="11"/>
    </row>
    <row r="480" spans="1:25" x14ac:dyDescent="0.2">
      <c r="A480" s="11"/>
      <c r="B480" s="11"/>
      <c r="C480" s="11"/>
      <c r="D480" s="11"/>
      <c r="E480" s="18" t="str">
        <f t="shared" si="34"/>
        <v/>
      </c>
      <c r="F480" s="19" t="str">
        <f t="shared" si="31"/>
        <v/>
      </c>
      <c r="G480" s="19" t="str">
        <f t="shared" si="32"/>
        <v/>
      </c>
      <c r="H480" s="19" t="str">
        <f t="shared" si="33"/>
        <v/>
      </c>
      <c r="I480" s="20" t="str">
        <f t="shared" si="35"/>
        <v/>
      </c>
      <c r="J480" s="11"/>
      <c r="K480" s="11"/>
      <c r="L480" s="11"/>
      <c r="M480" s="11"/>
      <c r="N480" s="11"/>
      <c r="O480" s="11"/>
      <c r="P480" s="11"/>
      <c r="Q480" s="11"/>
      <c r="R480" s="11"/>
      <c r="S480" s="11"/>
      <c r="T480" s="11"/>
      <c r="U480" s="11"/>
      <c r="V480" s="11"/>
      <c r="W480" s="11"/>
      <c r="X480" s="11"/>
      <c r="Y480" s="11"/>
    </row>
    <row r="481" spans="1:25" x14ac:dyDescent="0.2">
      <c r="A481" s="11"/>
      <c r="B481" s="11"/>
      <c r="C481" s="11"/>
      <c r="D481" s="11"/>
      <c r="E481" s="18" t="str">
        <f t="shared" si="34"/>
        <v/>
      </c>
      <c r="F481" s="19" t="str">
        <f t="shared" si="31"/>
        <v/>
      </c>
      <c r="G481" s="19" t="str">
        <f t="shared" si="32"/>
        <v/>
      </c>
      <c r="H481" s="19" t="str">
        <f t="shared" si="33"/>
        <v/>
      </c>
      <c r="I481" s="20" t="str">
        <f t="shared" si="35"/>
        <v/>
      </c>
      <c r="J481" s="11"/>
      <c r="K481" s="11"/>
      <c r="L481" s="11"/>
      <c r="M481" s="11"/>
      <c r="N481" s="11"/>
      <c r="O481" s="11"/>
      <c r="P481" s="11"/>
      <c r="Q481" s="11"/>
      <c r="R481" s="11"/>
      <c r="S481" s="11"/>
      <c r="T481" s="11"/>
      <c r="U481" s="11"/>
      <c r="V481" s="11"/>
      <c r="W481" s="11"/>
      <c r="X481" s="11"/>
      <c r="Y481" s="11"/>
    </row>
    <row r="482" spans="1:25" x14ac:dyDescent="0.2">
      <c r="A482" s="11"/>
      <c r="B482" s="11"/>
      <c r="C482" s="11"/>
      <c r="D482" s="11"/>
      <c r="E482" s="18" t="str">
        <f t="shared" si="34"/>
        <v/>
      </c>
      <c r="F482" s="19" t="str">
        <f t="shared" si="31"/>
        <v/>
      </c>
      <c r="G482" s="19" t="str">
        <f t="shared" si="32"/>
        <v/>
      </c>
      <c r="H482" s="19" t="str">
        <f t="shared" si="33"/>
        <v/>
      </c>
      <c r="I482" s="20" t="str">
        <f t="shared" si="35"/>
        <v/>
      </c>
      <c r="J482" s="11"/>
      <c r="K482" s="11"/>
      <c r="L482" s="11"/>
      <c r="M482" s="11"/>
      <c r="N482" s="11"/>
      <c r="O482" s="11"/>
      <c r="P482" s="11"/>
      <c r="Q482" s="11"/>
      <c r="R482" s="11"/>
      <c r="S482" s="11"/>
      <c r="T482" s="11"/>
      <c r="U482" s="11"/>
      <c r="V482" s="11"/>
      <c r="W482" s="11"/>
      <c r="X482" s="11"/>
      <c r="Y482" s="11"/>
    </row>
    <row r="483" spans="1:25" x14ac:dyDescent="0.2">
      <c r="A483" s="11"/>
      <c r="B483" s="11"/>
      <c r="C483" s="11"/>
      <c r="D483" s="11"/>
      <c r="E483" s="18" t="str">
        <f t="shared" si="34"/>
        <v/>
      </c>
      <c r="F483" s="19" t="str">
        <f t="shared" si="31"/>
        <v/>
      </c>
      <c r="G483" s="19" t="str">
        <f t="shared" si="32"/>
        <v/>
      </c>
      <c r="H483" s="19" t="str">
        <f t="shared" si="33"/>
        <v/>
      </c>
      <c r="I483" s="20" t="str">
        <f t="shared" si="35"/>
        <v/>
      </c>
      <c r="J483" s="11"/>
      <c r="K483" s="11"/>
      <c r="L483" s="11"/>
      <c r="M483" s="11"/>
      <c r="N483" s="11"/>
      <c r="O483" s="11"/>
      <c r="P483" s="11"/>
      <c r="Q483" s="11"/>
      <c r="R483" s="11"/>
      <c r="S483" s="11"/>
      <c r="T483" s="11"/>
      <c r="U483" s="11"/>
      <c r="V483" s="11"/>
      <c r="W483" s="11"/>
      <c r="X483" s="11"/>
      <c r="Y483" s="11"/>
    </row>
    <row r="484" spans="1:25" x14ac:dyDescent="0.2">
      <c r="A484" s="11"/>
      <c r="B484" s="11"/>
      <c r="C484" s="11"/>
      <c r="D484" s="11"/>
      <c r="E484" s="18" t="str">
        <f t="shared" si="34"/>
        <v/>
      </c>
      <c r="F484" s="19" t="str">
        <f t="shared" si="31"/>
        <v/>
      </c>
      <c r="G484" s="19" t="str">
        <f t="shared" si="32"/>
        <v/>
      </c>
      <c r="H484" s="19" t="str">
        <f t="shared" si="33"/>
        <v/>
      </c>
      <c r="I484" s="20" t="str">
        <f t="shared" si="35"/>
        <v/>
      </c>
      <c r="J484" s="11"/>
      <c r="K484" s="11"/>
      <c r="L484" s="11"/>
      <c r="M484" s="11"/>
      <c r="N484" s="11"/>
      <c r="O484" s="11"/>
      <c r="P484" s="11"/>
      <c r="Q484" s="11"/>
      <c r="R484" s="11"/>
      <c r="S484" s="11"/>
      <c r="T484" s="11"/>
      <c r="U484" s="11"/>
      <c r="V484" s="11"/>
      <c r="W484" s="11"/>
      <c r="X484" s="11"/>
      <c r="Y484" s="11"/>
    </row>
    <row r="485" spans="1:25" x14ac:dyDescent="0.2">
      <c r="A485" s="11"/>
      <c r="B485" s="11"/>
      <c r="C485" s="11"/>
      <c r="D485" s="11"/>
      <c r="E485" s="18" t="str">
        <f t="shared" si="34"/>
        <v/>
      </c>
      <c r="F485" s="19" t="str">
        <f t="shared" si="31"/>
        <v/>
      </c>
      <c r="G485" s="19" t="str">
        <f t="shared" si="32"/>
        <v/>
      </c>
      <c r="H485" s="19" t="str">
        <f t="shared" si="33"/>
        <v/>
      </c>
      <c r="I485" s="20" t="str">
        <f t="shared" si="35"/>
        <v/>
      </c>
      <c r="J485" s="11"/>
      <c r="K485" s="11"/>
      <c r="L485" s="11"/>
      <c r="M485" s="11"/>
      <c r="N485" s="11"/>
      <c r="O485" s="11"/>
      <c r="P485" s="11"/>
      <c r="Q485" s="11"/>
      <c r="R485" s="11"/>
      <c r="S485" s="11"/>
      <c r="T485" s="11"/>
      <c r="U485" s="11"/>
      <c r="V485" s="11"/>
      <c r="W485" s="11"/>
      <c r="X485" s="11"/>
      <c r="Y485" s="11"/>
    </row>
    <row r="486" spans="1:25" x14ac:dyDescent="0.2">
      <c r="A486" s="11"/>
      <c r="B486" s="11"/>
      <c r="C486" s="11"/>
      <c r="D486" s="11"/>
      <c r="E486" s="18" t="str">
        <f t="shared" si="34"/>
        <v/>
      </c>
      <c r="F486" s="19" t="str">
        <f t="shared" si="31"/>
        <v/>
      </c>
      <c r="G486" s="19" t="str">
        <f t="shared" si="32"/>
        <v/>
      </c>
      <c r="H486" s="19" t="str">
        <f t="shared" si="33"/>
        <v/>
      </c>
      <c r="I486" s="20" t="str">
        <f t="shared" si="35"/>
        <v/>
      </c>
      <c r="J486" s="11"/>
      <c r="K486" s="11"/>
      <c r="L486" s="11"/>
      <c r="M486" s="11"/>
      <c r="N486" s="11"/>
      <c r="O486" s="11"/>
      <c r="P486" s="11"/>
      <c r="Q486" s="11"/>
      <c r="R486" s="11"/>
      <c r="S486" s="11"/>
      <c r="T486" s="11"/>
      <c r="U486" s="11"/>
      <c r="V486" s="11"/>
      <c r="W486" s="11"/>
      <c r="X486" s="11"/>
      <c r="Y486" s="11"/>
    </row>
    <row r="487" spans="1:25" x14ac:dyDescent="0.2">
      <c r="A487" s="11"/>
      <c r="B487" s="11"/>
      <c r="C487" s="11"/>
      <c r="D487" s="11"/>
      <c r="E487" s="18" t="str">
        <f t="shared" si="34"/>
        <v/>
      </c>
      <c r="F487" s="19" t="str">
        <f t="shared" ref="F487:F550" si="36">IF(E487="","",IF($E$15="SAC",G487+H487,PMT($E$29,$E$25,-$E$23,,0)))</f>
        <v/>
      </c>
      <c r="G487" s="19" t="str">
        <f t="shared" ref="G487:G550" si="37">IF(E487="","",IF($E$15="SAC",$E$23/$E$25,F487-H487))</f>
        <v/>
      </c>
      <c r="H487" s="19" t="str">
        <f t="shared" ref="H487:H550" si="38">IF(E487="","",IF($E$15="SAC",I486*$E$29,I486*$E$29))</f>
        <v/>
      </c>
      <c r="I487" s="20" t="str">
        <f t="shared" si="35"/>
        <v/>
      </c>
      <c r="J487" s="11"/>
      <c r="K487" s="11"/>
      <c r="L487" s="11"/>
      <c r="M487" s="11"/>
      <c r="N487" s="11"/>
      <c r="O487" s="11"/>
      <c r="P487" s="11"/>
      <c r="Q487" s="11"/>
      <c r="R487" s="11"/>
      <c r="S487" s="11"/>
      <c r="T487" s="11"/>
      <c r="U487" s="11"/>
      <c r="V487" s="11"/>
      <c r="W487" s="11"/>
      <c r="X487" s="11"/>
      <c r="Y487" s="11"/>
    </row>
    <row r="488" spans="1:25" x14ac:dyDescent="0.2">
      <c r="A488" s="11"/>
      <c r="B488" s="11"/>
      <c r="C488" s="11"/>
      <c r="D488" s="11"/>
      <c r="E488" s="18" t="str">
        <f t="shared" ref="E488:E551" si="39">IFERROR(IF(E487+1&gt;$E$25,"",E487+1),"")</f>
        <v/>
      </c>
      <c r="F488" s="19" t="str">
        <f t="shared" si="36"/>
        <v/>
      </c>
      <c r="G488" s="19" t="str">
        <f t="shared" si="37"/>
        <v/>
      </c>
      <c r="H488" s="19" t="str">
        <f t="shared" si="38"/>
        <v/>
      </c>
      <c r="I488" s="20" t="str">
        <f t="shared" si="35"/>
        <v/>
      </c>
      <c r="J488" s="11"/>
      <c r="K488" s="11"/>
      <c r="L488" s="11"/>
      <c r="M488" s="11"/>
      <c r="N488" s="11"/>
      <c r="O488" s="11"/>
      <c r="P488" s="11"/>
      <c r="Q488" s="11"/>
      <c r="R488" s="11"/>
      <c r="S488" s="11"/>
      <c r="T488" s="11"/>
      <c r="U488" s="11"/>
      <c r="V488" s="11"/>
      <c r="W488" s="11"/>
      <c r="X488" s="11"/>
      <c r="Y488" s="11"/>
    </row>
    <row r="489" spans="1:25" x14ac:dyDescent="0.2">
      <c r="A489" s="11"/>
      <c r="B489" s="11"/>
      <c r="C489" s="11"/>
      <c r="D489" s="11"/>
      <c r="E489" s="18" t="str">
        <f t="shared" si="39"/>
        <v/>
      </c>
      <c r="F489" s="19" t="str">
        <f t="shared" si="36"/>
        <v/>
      </c>
      <c r="G489" s="19" t="str">
        <f t="shared" si="37"/>
        <v/>
      </c>
      <c r="H489" s="19" t="str">
        <f t="shared" si="38"/>
        <v/>
      </c>
      <c r="I489" s="20" t="str">
        <f t="shared" si="35"/>
        <v/>
      </c>
      <c r="J489" s="11"/>
      <c r="K489" s="11"/>
      <c r="L489" s="11"/>
      <c r="M489" s="11"/>
      <c r="N489" s="11"/>
      <c r="O489" s="11"/>
      <c r="P489" s="11"/>
      <c r="Q489" s="11"/>
      <c r="R489" s="11"/>
      <c r="S489" s="11"/>
      <c r="T489" s="11"/>
      <c r="U489" s="11"/>
      <c r="V489" s="11"/>
      <c r="W489" s="11"/>
      <c r="X489" s="11"/>
      <c r="Y489" s="11"/>
    </row>
    <row r="490" spans="1:25" x14ac:dyDescent="0.2">
      <c r="A490" s="11"/>
      <c r="B490" s="11"/>
      <c r="C490" s="11"/>
      <c r="D490" s="11"/>
      <c r="E490" s="18" t="str">
        <f t="shared" si="39"/>
        <v/>
      </c>
      <c r="F490" s="19" t="str">
        <f t="shared" si="36"/>
        <v/>
      </c>
      <c r="G490" s="19" t="str">
        <f t="shared" si="37"/>
        <v/>
      </c>
      <c r="H490" s="19" t="str">
        <f t="shared" si="38"/>
        <v/>
      </c>
      <c r="I490" s="20" t="str">
        <f t="shared" si="35"/>
        <v/>
      </c>
      <c r="J490" s="11"/>
      <c r="K490" s="11"/>
      <c r="L490" s="11"/>
      <c r="M490" s="11"/>
      <c r="N490" s="11"/>
      <c r="O490" s="11"/>
      <c r="P490" s="11"/>
      <c r="Q490" s="11"/>
      <c r="R490" s="11"/>
      <c r="S490" s="11"/>
      <c r="T490" s="11"/>
      <c r="U490" s="11"/>
      <c r="V490" s="11"/>
      <c r="W490" s="11"/>
      <c r="X490" s="11"/>
      <c r="Y490" s="11"/>
    </row>
    <row r="491" spans="1:25" x14ac:dyDescent="0.2">
      <c r="A491" s="11"/>
      <c r="B491" s="11"/>
      <c r="C491" s="11"/>
      <c r="D491" s="11"/>
      <c r="E491" s="18" t="str">
        <f t="shared" si="39"/>
        <v/>
      </c>
      <c r="F491" s="19" t="str">
        <f t="shared" si="36"/>
        <v/>
      </c>
      <c r="G491" s="19" t="str">
        <f t="shared" si="37"/>
        <v/>
      </c>
      <c r="H491" s="19" t="str">
        <f t="shared" si="38"/>
        <v/>
      </c>
      <c r="I491" s="20" t="str">
        <f t="shared" si="35"/>
        <v/>
      </c>
      <c r="J491" s="11"/>
      <c r="K491" s="11"/>
      <c r="L491" s="11"/>
      <c r="M491" s="11"/>
      <c r="N491" s="11"/>
      <c r="O491" s="11"/>
      <c r="P491" s="11"/>
      <c r="Q491" s="11"/>
      <c r="R491" s="11"/>
      <c r="S491" s="11"/>
      <c r="T491" s="11"/>
      <c r="U491" s="11"/>
      <c r="V491" s="11"/>
      <c r="W491" s="11"/>
      <c r="X491" s="11"/>
      <c r="Y491" s="11"/>
    </row>
    <row r="492" spans="1:25" x14ac:dyDescent="0.2">
      <c r="A492" s="11"/>
      <c r="B492" s="11"/>
      <c r="C492" s="11"/>
      <c r="D492" s="11"/>
      <c r="E492" s="18" t="str">
        <f t="shared" si="39"/>
        <v/>
      </c>
      <c r="F492" s="19" t="str">
        <f t="shared" si="36"/>
        <v/>
      </c>
      <c r="G492" s="19" t="str">
        <f t="shared" si="37"/>
        <v/>
      </c>
      <c r="H492" s="19" t="str">
        <f t="shared" si="38"/>
        <v/>
      </c>
      <c r="I492" s="20" t="str">
        <f t="shared" si="35"/>
        <v/>
      </c>
      <c r="J492" s="11"/>
      <c r="K492" s="11"/>
      <c r="L492" s="11"/>
      <c r="M492" s="11"/>
      <c r="N492" s="11"/>
      <c r="O492" s="11"/>
      <c r="P492" s="11"/>
      <c r="Q492" s="11"/>
      <c r="R492" s="11"/>
      <c r="S492" s="11"/>
      <c r="T492" s="11"/>
      <c r="U492" s="11"/>
      <c r="V492" s="11"/>
      <c r="W492" s="11"/>
      <c r="X492" s="11"/>
      <c r="Y492" s="11"/>
    </row>
    <row r="493" spans="1:25" x14ac:dyDescent="0.2">
      <c r="A493" s="11"/>
      <c r="B493" s="11"/>
      <c r="C493" s="11"/>
      <c r="D493" s="11"/>
      <c r="E493" s="18" t="str">
        <f t="shared" si="39"/>
        <v/>
      </c>
      <c r="F493" s="19" t="str">
        <f t="shared" si="36"/>
        <v/>
      </c>
      <c r="G493" s="19" t="str">
        <f t="shared" si="37"/>
        <v/>
      </c>
      <c r="H493" s="19" t="str">
        <f t="shared" si="38"/>
        <v/>
      </c>
      <c r="I493" s="20" t="str">
        <f t="shared" si="35"/>
        <v/>
      </c>
      <c r="J493" s="11"/>
      <c r="K493" s="11"/>
      <c r="L493" s="11"/>
      <c r="M493" s="11"/>
      <c r="N493" s="11"/>
      <c r="O493" s="11"/>
      <c r="P493" s="11"/>
      <c r="Q493" s="11"/>
      <c r="R493" s="11"/>
      <c r="S493" s="11"/>
      <c r="T493" s="11"/>
      <c r="U493" s="11"/>
      <c r="V493" s="11"/>
      <c r="W493" s="11"/>
      <c r="X493" s="11"/>
      <c r="Y493" s="11"/>
    </row>
    <row r="494" spans="1:25" x14ac:dyDescent="0.2">
      <c r="A494" s="11"/>
      <c r="B494" s="11"/>
      <c r="C494" s="11"/>
      <c r="D494" s="11"/>
      <c r="E494" s="18" t="str">
        <f t="shared" si="39"/>
        <v/>
      </c>
      <c r="F494" s="19" t="str">
        <f t="shared" si="36"/>
        <v/>
      </c>
      <c r="G494" s="19" t="str">
        <f t="shared" si="37"/>
        <v/>
      </c>
      <c r="H494" s="19" t="str">
        <f t="shared" si="38"/>
        <v/>
      </c>
      <c r="I494" s="20" t="str">
        <f t="shared" si="35"/>
        <v/>
      </c>
      <c r="J494" s="11"/>
      <c r="K494" s="11"/>
      <c r="L494" s="11"/>
      <c r="M494" s="11"/>
      <c r="N494" s="11"/>
      <c r="O494" s="11"/>
      <c r="P494" s="11"/>
      <c r="Q494" s="11"/>
      <c r="R494" s="11"/>
      <c r="S494" s="11"/>
      <c r="T494" s="11"/>
      <c r="U494" s="11"/>
      <c r="V494" s="11"/>
      <c r="W494" s="11"/>
      <c r="X494" s="11"/>
      <c r="Y494" s="11"/>
    </row>
    <row r="495" spans="1:25" x14ac:dyDescent="0.2">
      <c r="A495" s="11"/>
      <c r="B495" s="11"/>
      <c r="C495" s="11"/>
      <c r="D495" s="11"/>
      <c r="E495" s="18" t="str">
        <f t="shared" si="39"/>
        <v/>
      </c>
      <c r="F495" s="19" t="str">
        <f t="shared" si="36"/>
        <v/>
      </c>
      <c r="G495" s="19" t="str">
        <f t="shared" si="37"/>
        <v/>
      </c>
      <c r="H495" s="19" t="str">
        <f t="shared" si="38"/>
        <v/>
      </c>
      <c r="I495" s="20" t="str">
        <f t="shared" ref="I495:I558" si="40">IF(E495="","",I494-G495)</f>
        <v/>
      </c>
      <c r="J495" s="11"/>
      <c r="K495" s="11"/>
      <c r="L495" s="11"/>
      <c r="M495" s="11"/>
      <c r="N495" s="11"/>
      <c r="O495" s="11"/>
      <c r="P495" s="11"/>
      <c r="Q495" s="11"/>
      <c r="R495" s="11"/>
      <c r="S495" s="11"/>
      <c r="T495" s="11"/>
      <c r="U495" s="11"/>
      <c r="V495" s="11"/>
      <c r="W495" s="11"/>
      <c r="X495" s="11"/>
      <c r="Y495" s="11"/>
    </row>
    <row r="496" spans="1:25" x14ac:dyDescent="0.2">
      <c r="A496" s="11"/>
      <c r="B496" s="11"/>
      <c r="C496" s="11"/>
      <c r="D496" s="11"/>
      <c r="E496" s="18" t="str">
        <f t="shared" si="39"/>
        <v/>
      </c>
      <c r="F496" s="19" t="str">
        <f t="shared" si="36"/>
        <v/>
      </c>
      <c r="G496" s="19" t="str">
        <f t="shared" si="37"/>
        <v/>
      </c>
      <c r="H496" s="19" t="str">
        <f t="shared" si="38"/>
        <v/>
      </c>
      <c r="I496" s="20" t="str">
        <f t="shared" si="40"/>
        <v/>
      </c>
      <c r="J496" s="11"/>
      <c r="K496" s="11"/>
      <c r="L496" s="11"/>
      <c r="M496" s="11"/>
      <c r="N496" s="11"/>
      <c r="O496" s="11"/>
      <c r="P496" s="11"/>
      <c r="Q496" s="11"/>
      <c r="R496" s="11"/>
      <c r="S496" s="11"/>
      <c r="T496" s="11"/>
      <c r="U496" s="11"/>
      <c r="V496" s="11"/>
      <c r="W496" s="11"/>
      <c r="X496" s="11"/>
      <c r="Y496" s="11"/>
    </row>
    <row r="497" spans="1:25" x14ac:dyDescent="0.2">
      <c r="A497" s="11"/>
      <c r="B497" s="11"/>
      <c r="C497" s="11"/>
      <c r="D497" s="11"/>
      <c r="E497" s="18" t="str">
        <f t="shared" si="39"/>
        <v/>
      </c>
      <c r="F497" s="19" t="str">
        <f t="shared" si="36"/>
        <v/>
      </c>
      <c r="G497" s="19" t="str">
        <f t="shared" si="37"/>
        <v/>
      </c>
      <c r="H497" s="19" t="str">
        <f t="shared" si="38"/>
        <v/>
      </c>
      <c r="I497" s="20" t="str">
        <f t="shared" si="40"/>
        <v/>
      </c>
      <c r="J497" s="11"/>
      <c r="K497" s="11"/>
      <c r="L497" s="11"/>
      <c r="M497" s="11"/>
      <c r="N497" s="11"/>
      <c r="O497" s="11"/>
      <c r="P497" s="11"/>
      <c r="Q497" s="11"/>
      <c r="R497" s="11"/>
      <c r="S497" s="11"/>
      <c r="T497" s="11"/>
      <c r="U497" s="11"/>
      <c r="V497" s="11"/>
      <c r="W497" s="11"/>
      <c r="X497" s="11"/>
      <c r="Y497" s="11"/>
    </row>
    <row r="498" spans="1:25" x14ac:dyDescent="0.2">
      <c r="A498" s="11"/>
      <c r="B498" s="11"/>
      <c r="C498" s="11"/>
      <c r="D498" s="11"/>
      <c r="E498" s="18" t="str">
        <f t="shared" si="39"/>
        <v/>
      </c>
      <c r="F498" s="19" t="str">
        <f t="shared" si="36"/>
        <v/>
      </c>
      <c r="G498" s="19" t="str">
        <f t="shared" si="37"/>
        <v/>
      </c>
      <c r="H498" s="19" t="str">
        <f t="shared" si="38"/>
        <v/>
      </c>
      <c r="I498" s="20" t="str">
        <f t="shared" si="40"/>
        <v/>
      </c>
      <c r="J498" s="11"/>
      <c r="K498" s="11"/>
      <c r="L498" s="11"/>
      <c r="M498" s="11"/>
      <c r="N498" s="11"/>
      <c r="O498" s="11"/>
      <c r="P498" s="11"/>
      <c r="Q498" s="11"/>
      <c r="R498" s="11"/>
      <c r="S498" s="11"/>
      <c r="T498" s="11"/>
      <c r="U498" s="11"/>
      <c r="V498" s="11"/>
      <c r="W498" s="11"/>
      <c r="X498" s="11"/>
      <c r="Y498" s="11"/>
    </row>
    <row r="499" spans="1:25" x14ac:dyDescent="0.2">
      <c r="A499" s="11"/>
      <c r="B499" s="11"/>
      <c r="C499" s="11"/>
      <c r="D499" s="11"/>
      <c r="E499" s="18" t="str">
        <f t="shared" si="39"/>
        <v/>
      </c>
      <c r="F499" s="19" t="str">
        <f t="shared" si="36"/>
        <v/>
      </c>
      <c r="G499" s="19" t="str">
        <f t="shared" si="37"/>
        <v/>
      </c>
      <c r="H499" s="19" t="str">
        <f t="shared" si="38"/>
        <v/>
      </c>
      <c r="I499" s="20" t="str">
        <f t="shared" si="40"/>
        <v/>
      </c>
      <c r="J499" s="11"/>
      <c r="K499" s="11"/>
      <c r="L499" s="11"/>
      <c r="M499" s="11"/>
      <c r="N499" s="11"/>
      <c r="O499" s="11"/>
      <c r="P499" s="11"/>
      <c r="Q499" s="11"/>
      <c r="R499" s="11"/>
      <c r="S499" s="11"/>
      <c r="T499" s="11"/>
      <c r="U499" s="11"/>
      <c r="V499" s="11"/>
      <c r="W499" s="11"/>
      <c r="X499" s="11"/>
      <c r="Y499" s="11"/>
    </row>
    <row r="500" spans="1:25" x14ac:dyDescent="0.2">
      <c r="A500" s="11"/>
      <c r="B500" s="11"/>
      <c r="C500" s="11"/>
      <c r="D500" s="11"/>
      <c r="E500" s="18" t="str">
        <f t="shared" si="39"/>
        <v/>
      </c>
      <c r="F500" s="19" t="str">
        <f t="shared" si="36"/>
        <v/>
      </c>
      <c r="G500" s="19" t="str">
        <f t="shared" si="37"/>
        <v/>
      </c>
      <c r="H500" s="19" t="str">
        <f t="shared" si="38"/>
        <v/>
      </c>
      <c r="I500" s="20" t="str">
        <f t="shared" si="40"/>
        <v/>
      </c>
      <c r="J500" s="11"/>
      <c r="K500" s="11"/>
      <c r="L500" s="11"/>
      <c r="M500" s="11"/>
      <c r="N500" s="11"/>
      <c r="O500" s="11"/>
      <c r="P500" s="11"/>
      <c r="Q500" s="11"/>
      <c r="R500" s="11"/>
      <c r="S500" s="11"/>
      <c r="T500" s="11"/>
      <c r="U500" s="11"/>
      <c r="V500" s="11"/>
      <c r="W500" s="11"/>
      <c r="X500" s="11"/>
      <c r="Y500" s="11"/>
    </row>
    <row r="501" spans="1:25" x14ac:dyDescent="0.2">
      <c r="A501" s="11"/>
      <c r="B501" s="11"/>
      <c r="C501" s="11"/>
      <c r="D501" s="11"/>
      <c r="E501" s="18" t="str">
        <f t="shared" si="39"/>
        <v/>
      </c>
      <c r="F501" s="19" t="str">
        <f t="shared" si="36"/>
        <v/>
      </c>
      <c r="G501" s="19" t="str">
        <f t="shared" si="37"/>
        <v/>
      </c>
      <c r="H501" s="19" t="str">
        <f t="shared" si="38"/>
        <v/>
      </c>
      <c r="I501" s="20" t="str">
        <f t="shared" si="40"/>
        <v/>
      </c>
      <c r="J501" s="11"/>
      <c r="K501" s="11"/>
      <c r="L501" s="11"/>
      <c r="M501" s="11"/>
      <c r="N501" s="11"/>
      <c r="O501" s="11"/>
      <c r="P501" s="11"/>
      <c r="Q501" s="11"/>
      <c r="R501" s="11"/>
      <c r="S501" s="11"/>
      <c r="T501" s="11"/>
      <c r="U501" s="11"/>
      <c r="V501" s="11"/>
      <c r="W501" s="11"/>
      <c r="X501" s="11"/>
      <c r="Y501" s="11"/>
    </row>
    <row r="502" spans="1:25" x14ac:dyDescent="0.2">
      <c r="A502" s="11"/>
      <c r="B502" s="11"/>
      <c r="C502" s="11"/>
      <c r="D502" s="11"/>
      <c r="E502" s="18" t="str">
        <f t="shared" si="39"/>
        <v/>
      </c>
      <c r="F502" s="19" t="str">
        <f t="shared" si="36"/>
        <v/>
      </c>
      <c r="G502" s="19" t="str">
        <f t="shared" si="37"/>
        <v/>
      </c>
      <c r="H502" s="19" t="str">
        <f t="shared" si="38"/>
        <v/>
      </c>
      <c r="I502" s="20" t="str">
        <f t="shared" si="40"/>
        <v/>
      </c>
      <c r="J502" s="11"/>
      <c r="K502" s="11"/>
      <c r="L502" s="11"/>
      <c r="M502" s="11"/>
      <c r="N502" s="11"/>
      <c r="O502" s="11"/>
      <c r="P502" s="11"/>
      <c r="Q502" s="11"/>
      <c r="R502" s="11"/>
      <c r="S502" s="11"/>
      <c r="T502" s="11"/>
      <c r="U502" s="11"/>
      <c r="V502" s="11"/>
      <c r="W502" s="11"/>
      <c r="X502" s="11"/>
      <c r="Y502" s="11"/>
    </row>
    <row r="503" spans="1:25" x14ac:dyDescent="0.2">
      <c r="A503" s="11"/>
      <c r="B503" s="11"/>
      <c r="C503" s="11"/>
      <c r="D503" s="11"/>
      <c r="E503" s="18" t="str">
        <f t="shared" si="39"/>
        <v/>
      </c>
      <c r="F503" s="19" t="str">
        <f t="shared" si="36"/>
        <v/>
      </c>
      <c r="G503" s="19" t="str">
        <f t="shared" si="37"/>
        <v/>
      </c>
      <c r="H503" s="19" t="str">
        <f t="shared" si="38"/>
        <v/>
      </c>
      <c r="I503" s="20" t="str">
        <f t="shared" si="40"/>
        <v/>
      </c>
      <c r="J503" s="11"/>
      <c r="K503" s="11"/>
      <c r="L503" s="11"/>
      <c r="M503" s="11"/>
      <c r="N503" s="11"/>
      <c r="O503" s="11"/>
      <c r="P503" s="11"/>
      <c r="Q503" s="11"/>
      <c r="R503" s="11"/>
      <c r="S503" s="11"/>
      <c r="T503" s="11"/>
      <c r="U503" s="11"/>
      <c r="V503" s="11"/>
      <c r="W503" s="11"/>
      <c r="X503" s="11"/>
      <c r="Y503" s="11"/>
    </row>
    <row r="504" spans="1:25" x14ac:dyDescent="0.2">
      <c r="A504" s="11"/>
      <c r="B504" s="11"/>
      <c r="C504" s="11"/>
      <c r="D504" s="11"/>
      <c r="E504" s="18" t="str">
        <f t="shared" si="39"/>
        <v/>
      </c>
      <c r="F504" s="19" t="str">
        <f t="shared" si="36"/>
        <v/>
      </c>
      <c r="G504" s="19" t="str">
        <f t="shared" si="37"/>
        <v/>
      </c>
      <c r="H504" s="19" t="str">
        <f t="shared" si="38"/>
        <v/>
      </c>
      <c r="I504" s="20" t="str">
        <f t="shared" si="40"/>
        <v/>
      </c>
      <c r="J504" s="11"/>
      <c r="K504" s="11"/>
      <c r="L504" s="11"/>
      <c r="M504" s="11"/>
      <c r="N504" s="11"/>
      <c r="O504" s="11"/>
      <c r="P504" s="11"/>
      <c r="Q504" s="11"/>
      <c r="R504" s="11"/>
      <c r="S504" s="11"/>
      <c r="T504" s="11"/>
      <c r="U504" s="11"/>
      <c r="V504" s="11"/>
      <c r="W504" s="11"/>
      <c r="X504" s="11"/>
      <c r="Y504" s="11"/>
    </row>
    <row r="505" spans="1:25" x14ac:dyDescent="0.2">
      <c r="A505" s="11"/>
      <c r="B505" s="11"/>
      <c r="C505" s="11"/>
      <c r="D505" s="11"/>
      <c r="E505" s="18" t="str">
        <f t="shared" si="39"/>
        <v/>
      </c>
      <c r="F505" s="19" t="str">
        <f t="shared" si="36"/>
        <v/>
      </c>
      <c r="G505" s="19" t="str">
        <f t="shared" si="37"/>
        <v/>
      </c>
      <c r="H505" s="19" t="str">
        <f t="shared" si="38"/>
        <v/>
      </c>
      <c r="I505" s="20" t="str">
        <f t="shared" si="40"/>
        <v/>
      </c>
      <c r="J505" s="11"/>
      <c r="K505" s="11"/>
      <c r="L505" s="11"/>
      <c r="M505" s="11"/>
      <c r="N505" s="11"/>
      <c r="O505" s="11"/>
      <c r="P505" s="11"/>
      <c r="Q505" s="11"/>
      <c r="R505" s="11"/>
      <c r="S505" s="11"/>
      <c r="T505" s="11"/>
      <c r="U505" s="11"/>
      <c r="V505" s="11"/>
      <c r="W505" s="11"/>
      <c r="X505" s="11"/>
      <c r="Y505" s="11"/>
    </row>
    <row r="506" spans="1:25" x14ac:dyDescent="0.2">
      <c r="A506" s="11"/>
      <c r="B506" s="11"/>
      <c r="C506" s="11"/>
      <c r="D506" s="11"/>
      <c r="E506" s="18" t="str">
        <f t="shared" si="39"/>
        <v/>
      </c>
      <c r="F506" s="19" t="str">
        <f t="shared" si="36"/>
        <v/>
      </c>
      <c r="G506" s="19" t="str">
        <f t="shared" si="37"/>
        <v/>
      </c>
      <c r="H506" s="19" t="str">
        <f t="shared" si="38"/>
        <v/>
      </c>
      <c r="I506" s="20" t="str">
        <f t="shared" si="40"/>
        <v/>
      </c>
      <c r="J506" s="11"/>
      <c r="K506" s="11"/>
      <c r="L506" s="11"/>
      <c r="M506" s="11"/>
      <c r="N506" s="11"/>
      <c r="O506" s="11"/>
      <c r="P506" s="11"/>
      <c r="Q506" s="11"/>
      <c r="R506" s="11"/>
      <c r="S506" s="11"/>
      <c r="T506" s="11"/>
      <c r="U506" s="11"/>
      <c r="V506" s="11"/>
      <c r="W506" s="11"/>
      <c r="X506" s="11"/>
      <c r="Y506" s="11"/>
    </row>
    <row r="507" spans="1:25" x14ac:dyDescent="0.2">
      <c r="A507" s="11"/>
      <c r="B507" s="11"/>
      <c r="C507" s="11"/>
      <c r="D507" s="11"/>
      <c r="E507" s="18" t="str">
        <f t="shared" si="39"/>
        <v/>
      </c>
      <c r="F507" s="19" t="str">
        <f t="shared" si="36"/>
        <v/>
      </c>
      <c r="G507" s="19" t="str">
        <f t="shared" si="37"/>
        <v/>
      </c>
      <c r="H507" s="19" t="str">
        <f t="shared" si="38"/>
        <v/>
      </c>
      <c r="I507" s="20" t="str">
        <f t="shared" si="40"/>
        <v/>
      </c>
      <c r="J507" s="11"/>
      <c r="K507" s="11"/>
      <c r="L507" s="11"/>
      <c r="M507" s="11"/>
      <c r="N507" s="11"/>
      <c r="O507" s="11"/>
      <c r="P507" s="11"/>
      <c r="Q507" s="11"/>
      <c r="R507" s="11"/>
      <c r="S507" s="11"/>
      <c r="T507" s="11"/>
      <c r="U507" s="11"/>
      <c r="V507" s="11"/>
      <c r="W507" s="11"/>
      <c r="X507" s="11"/>
      <c r="Y507" s="11"/>
    </row>
    <row r="508" spans="1:25" x14ac:dyDescent="0.2">
      <c r="A508" s="11"/>
      <c r="B508" s="11"/>
      <c r="C508" s="11"/>
      <c r="D508" s="11"/>
      <c r="E508" s="18" t="str">
        <f t="shared" si="39"/>
        <v/>
      </c>
      <c r="F508" s="19" t="str">
        <f t="shared" si="36"/>
        <v/>
      </c>
      <c r="G508" s="19" t="str">
        <f t="shared" si="37"/>
        <v/>
      </c>
      <c r="H508" s="19" t="str">
        <f t="shared" si="38"/>
        <v/>
      </c>
      <c r="I508" s="20" t="str">
        <f t="shared" si="40"/>
        <v/>
      </c>
      <c r="J508" s="11"/>
      <c r="K508" s="11"/>
      <c r="L508" s="11"/>
      <c r="M508" s="11"/>
      <c r="N508" s="11"/>
      <c r="O508" s="11"/>
      <c r="P508" s="11"/>
      <c r="Q508" s="11"/>
      <c r="R508" s="11"/>
      <c r="S508" s="11"/>
      <c r="T508" s="11"/>
      <c r="U508" s="11"/>
      <c r="V508" s="11"/>
      <c r="W508" s="11"/>
      <c r="X508" s="11"/>
      <c r="Y508" s="11"/>
    </row>
    <row r="509" spans="1:25" x14ac:dyDescent="0.2">
      <c r="A509" s="11"/>
      <c r="B509" s="11"/>
      <c r="C509" s="11"/>
      <c r="D509" s="11"/>
      <c r="E509" s="18" t="str">
        <f t="shared" si="39"/>
        <v/>
      </c>
      <c r="F509" s="19" t="str">
        <f t="shared" si="36"/>
        <v/>
      </c>
      <c r="G509" s="19" t="str">
        <f t="shared" si="37"/>
        <v/>
      </c>
      <c r="H509" s="19" t="str">
        <f t="shared" si="38"/>
        <v/>
      </c>
      <c r="I509" s="20" t="str">
        <f t="shared" si="40"/>
        <v/>
      </c>
      <c r="J509" s="11"/>
      <c r="K509" s="11"/>
      <c r="L509" s="11"/>
      <c r="M509" s="11"/>
      <c r="N509" s="11"/>
      <c r="O509" s="11"/>
      <c r="P509" s="11"/>
      <c r="Q509" s="11"/>
      <c r="R509" s="11"/>
      <c r="S509" s="11"/>
      <c r="T509" s="11"/>
      <c r="U509" s="11"/>
      <c r="V509" s="11"/>
      <c r="W509" s="11"/>
      <c r="X509" s="11"/>
      <c r="Y509" s="11"/>
    </row>
    <row r="510" spans="1:25" x14ac:dyDescent="0.2">
      <c r="A510" s="11"/>
      <c r="B510" s="11"/>
      <c r="C510" s="11"/>
      <c r="D510" s="11"/>
      <c r="E510" s="18" t="str">
        <f t="shared" si="39"/>
        <v/>
      </c>
      <c r="F510" s="19" t="str">
        <f t="shared" si="36"/>
        <v/>
      </c>
      <c r="G510" s="19" t="str">
        <f t="shared" si="37"/>
        <v/>
      </c>
      <c r="H510" s="19" t="str">
        <f t="shared" si="38"/>
        <v/>
      </c>
      <c r="I510" s="20" t="str">
        <f t="shared" si="40"/>
        <v/>
      </c>
      <c r="J510" s="11"/>
      <c r="K510" s="11"/>
      <c r="L510" s="11"/>
      <c r="M510" s="11"/>
      <c r="N510" s="11"/>
      <c r="O510" s="11"/>
      <c r="P510" s="11"/>
      <c r="Q510" s="11"/>
      <c r="R510" s="11"/>
      <c r="S510" s="11"/>
      <c r="T510" s="11"/>
      <c r="U510" s="11"/>
      <c r="V510" s="11"/>
      <c r="W510" s="11"/>
      <c r="X510" s="11"/>
      <c r="Y510" s="11"/>
    </row>
    <row r="511" spans="1:25" x14ac:dyDescent="0.2">
      <c r="A511" s="11"/>
      <c r="B511" s="11"/>
      <c r="C511" s="11"/>
      <c r="D511" s="11"/>
      <c r="E511" s="18" t="str">
        <f t="shared" si="39"/>
        <v/>
      </c>
      <c r="F511" s="19" t="str">
        <f t="shared" si="36"/>
        <v/>
      </c>
      <c r="G511" s="19" t="str">
        <f t="shared" si="37"/>
        <v/>
      </c>
      <c r="H511" s="19" t="str">
        <f t="shared" si="38"/>
        <v/>
      </c>
      <c r="I511" s="20" t="str">
        <f t="shared" si="40"/>
        <v/>
      </c>
      <c r="J511" s="11"/>
      <c r="K511" s="11"/>
      <c r="L511" s="11"/>
      <c r="M511" s="11"/>
      <c r="N511" s="11"/>
      <c r="O511" s="11"/>
      <c r="P511" s="11"/>
      <c r="Q511" s="11"/>
      <c r="R511" s="11"/>
      <c r="S511" s="11"/>
      <c r="T511" s="11"/>
      <c r="U511" s="11"/>
      <c r="V511" s="11"/>
      <c r="W511" s="11"/>
      <c r="X511" s="11"/>
      <c r="Y511" s="11"/>
    </row>
    <row r="512" spans="1:25" x14ac:dyDescent="0.2">
      <c r="A512" s="11"/>
      <c r="B512" s="11"/>
      <c r="C512" s="11"/>
      <c r="D512" s="11"/>
      <c r="E512" s="18" t="str">
        <f t="shared" si="39"/>
        <v/>
      </c>
      <c r="F512" s="19" t="str">
        <f t="shared" si="36"/>
        <v/>
      </c>
      <c r="G512" s="19" t="str">
        <f t="shared" si="37"/>
        <v/>
      </c>
      <c r="H512" s="19" t="str">
        <f t="shared" si="38"/>
        <v/>
      </c>
      <c r="I512" s="20" t="str">
        <f t="shared" si="40"/>
        <v/>
      </c>
      <c r="J512" s="11"/>
      <c r="K512" s="11"/>
      <c r="L512" s="11"/>
      <c r="M512" s="11"/>
      <c r="N512" s="11"/>
      <c r="O512" s="11"/>
      <c r="P512" s="11"/>
      <c r="Q512" s="11"/>
      <c r="R512" s="11"/>
      <c r="S512" s="11"/>
      <c r="T512" s="11"/>
      <c r="U512" s="11"/>
      <c r="V512" s="11"/>
      <c r="W512" s="11"/>
      <c r="X512" s="11"/>
      <c r="Y512" s="11"/>
    </row>
    <row r="513" spans="1:25" x14ac:dyDescent="0.2">
      <c r="A513" s="11"/>
      <c r="B513" s="11"/>
      <c r="C513" s="11"/>
      <c r="D513" s="11"/>
      <c r="E513" s="18" t="str">
        <f t="shared" si="39"/>
        <v/>
      </c>
      <c r="F513" s="19" t="str">
        <f t="shared" si="36"/>
        <v/>
      </c>
      <c r="G513" s="19" t="str">
        <f t="shared" si="37"/>
        <v/>
      </c>
      <c r="H513" s="19" t="str">
        <f t="shared" si="38"/>
        <v/>
      </c>
      <c r="I513" s="20" t="str">
        <f t="shared" si="40"/>
        <v/>
      </c>
      <c r="J513" s="11"/>
      <c r="K513" s="11"/>
      <c r="L513" s="11"/>
      <c r="M513" s="11"/>
      <c r="N513" s="11"/>
      <c r="O513" s="11"/>
      <c r="P513" s="11"/>
      <c r="Q513" s="11"/>
      <c r="R513" s="11"/>
      <c r="S513" s="11"/>
      <c r="T513" s="11"/>
      <c r="U513" s="11"/>
      <c r="V513" s="11"/>
      <c r="W513" s="11"/>
      <c r="X513" s="11"/>
      <c r="Y513" s="11"/>
    </row>
    <row r="514" spans="1:25" x14ac:dyDescent="0.2">
      <c r="A514" s="11"/>
      <c r="B514" s="11"/>
      <c r="C514" s="11"/>
      <c r="D514" s="11"/>
      <c r="E514" s="18" t="str">
        <f t="shared" si="39"/>
        <v/>
      </c>
      <c r="F514" s="19" t="str">
        <f t="shared" si="36"/>
        <v/>
      </c>
      <c r="G514" s="19" t="str">
        <f t="shared" si="37"/>
        <v/>
      </c>
      <c r="H514" s="19" t="str">
        <f t="shared" si="38"/>
        <v/>
      </c>
      <c r="I514" s="20" t="str">
        <f t="shared" si="40"/>
        <v/>
      </c>
      <c r="J514" s="11"/>
      <c r="K514" s="11"/>
      <c r="L514" s="11"/>
      <c r="M514" s="11"/>
      <c r="N514" s="11"/>
      <c r="O514" s="11"/>
      <c r="P514" s="11"/>
      <c r="Q514" s="11"/>
      <c r="R514" s="11"/>
      <c r="S514" s="11"/>
      <c r="T514" s="11"/>
      <c r="U514" s="11"/>
      <c r="V514" s="11"/>
      <c r="W514" s="11"/>
      <c r="X514" s="11"/>
      <c r="Y514" s="11"/>
    </row>
    <row r="515" spans="1:25" x14ac:dyDescent="0.2">
      <c r="A515" s="11"/>
      <c r="B515" s="11"/>
      <c r="C515" s="11"/>
      <c r="D515" s="11"/>
      <c r="E515" s="18" t="str">
        <f t="shared" si="39"/>
        <v/>
      </c>
      <c r="F515" s="19" t="str">
        <f t="shared" si="36"/>
        <v/>
      </c>
      <c r="G515" s="19" t="str">
        <f t="shared" si="37"/>
        <v/>
      </c>
      <c r="H515" s="19" t="str">
        <f t="shared" si="38"/>
        <v/>
      </c>
      <c r="I515" s="20" t="str">
        <f t="shared" si="40"/>
        <v/>
      </c>
      <c r="J515" s="11"/>
      <c r="K515" s="11"/>
      <c r="L515" s="11"/>
      <c r="M515" s="11"/>
      <c r="N515" s="11"/>
      <c r="O515" s="11"/>
      <c r="P515" s="11"/>
      <c r="Q515" s="11"/>
      <c r="R515" s="11"/>
      <c r="S515" s="11"/>
      <c r="T515" s="11"/>
      <c r="U515" s="11"/>
      <c r="V515" s="11"/>
      <c r="W515" s="11"/>
      <c r="X515" s="11"/>
      <c r="Y515" s="11"/>
    </row>
    <row r="516" spans="1:25" x14ac:dyDescent="0.2">
      <c r="A516" s="11"/>
      <c r="B516" s="11"/>
      <c r="C516" s="11"/>
      <c r="D516" s="11"/>
      <c r="E516" s="18" t="str">
        <f t="shared" si="39"/>
        <v/>
      </c>
      <c r="F516" s="19" t="str">
        <f t="shared" si="36"/>
        <v/>
      </c>
      <c r="G516" s="19" t="str">
        <f t="shared" si="37"/>
        <v/>
      </c>
      <c r="H516" s="19" t="str">
        <f t="shared" si="38"/>
        <v/>
      </c>
      <c r="I516" s="20" t="str">
        <f t="shared" si="40"/>
        <v/>
      </c>
      <c r="J516" s="11"/>
      <c r="K516" s="11"/>
      <c r="L516" s="11"/>
      <c r="M516" s="11"/>
      <c r="N516" s="11"/>
      <c r="O516" s="11"/>
      <c r="P516" s="11"/>
      <c r="Q516" s="11"/>
      <c r="R516" s="11"/>
      <c r="S516" s="11"/>
      <c r="T516" s="11"/>
      <c r="U516" s="11"/>
      <c r="V516" s="11"/>
      <c r="W516" s="11"/>
      <c r="X516" s="11"/>
      <c r="Y516" s="11"/>
    </row>
    <row r="517" spans="1:25" x14ac:dyDescent="0.2">
      <c r="A517" s="11"/>
      <c r="B517" s="11"/>
      <c r="C517" s="11"/>
      <c r="D517" s="11"/>
      <c r="E517" s="18" t="str">
        <f t="shared" si="39"/>
        <v/>
      </c>
      <c r="F517" s="19" t="str">
        <f t="shared" si="36"/>
        <v/>
      </c>
      <c r="G517" s="19" t="str">
        <f t="shared" si="37"/>
        <v/>
      </c>
      <c r="H517" s="19" t="str">
        <f t="shared" si="38"/>
        <v/>
      </c>
      <c r="I517" s="20" t="str">
        <f t="shared" si="40"/>
        <v/>
      </c>
      <c r="J517" s="11"/>
      <c r="K517" s="11"/>
      <c r="L517" s="11"/>
      <c r="M517" s="11"/>
      <c r="N517" s="11"/>
      <c r="O517" s="11"/>
      <c r="P517" s="11"/>
      <c r="Q517" s="11"/>
      <c r="R517" s="11"/>
      <c r="S517" s="11"/>
      <c r="T517" s="11"/>
      <c r="U517" s="11"/>
      <c r="V517" s="11"/>
      <c r="W517" s="11"/>
      <c r="X517" s="11"/>
      <c r="Y517" s="11"/>
    </row>
    <row r="518" spans="1:25" x14ac:dyDescent="0.2">
      <c r="A518" s="11"/>
      <c r="B518" s="11"/>
      <c r="C518" s="11"/>
      <c r="D518" s="11"/>
      <c r="E518" s="18" t="str">
        <f t="shared" si="39"/>
        <v/>
      </c>
      <c r="F518" s="19" t="str">
        <f t="shared" si="36"/>
        <v/>
      </c>
      <c r="G518" s="19" t="str">
        <f t="shared" si="37"/>
        <v/>
      </c>
      <c r="H518" s="19" t="str">
        <f t="shared" si="38"/>
        <v/>
      </c>
      <c r="I518" s="20" t="str">
        <f t="shared" si="40"/>
        <v/>
      </c>
      <c r="J518" s="11"/>
      <c r="K518" s="11"/>
      <c r="L518" s="11"/>
      <c r="M518" s="11"/>
      <c r="N518" s="11"/>
      <c r="O518" s="11"/>
      <c r="P518" s="11"/>
      <c r="Q518" s="11"/>
      <c r="R518" s="11"/>
      <c r="S518" s="11"/>
      <c r="T518" s="11"/>
      <c r="U518" s="11"/>
      <c r="V518" s="11"/>
      <c r="W518" s="11"/>
      <c r="X518" s="11"/>
      <c r="Y518" s="11"/>
    </row>
    <row r="519" spans="1:25" x14ac:dyDescent="0.2">
      <c r="A519" s="11"/>
      <c r="B519" s="11"/>
      <c r="C519" s="11"/>
      <c r="D519" s="11"/>
      <c r="E519" s="18" t="str">
        <f t="shared" si="39"/>
        <v/>
      </c>
      <c r="F519" s="19" t="str">
        <f t="shared" si="36"/>
        <v/>
      </c>
      <c r="G519" s="19" t="str">
        <f t="shared" si="37"/>
        <v/>
      </c>
      <c r="H519" s="19" t="str">
        <f t="shared" si="38"/>
        <v/>
      </c>
      <c r="I519" s="20" t="str">
        <f t="shared" si="40"/>
        <v/>
      </c>
      <c r="J519" s="11"/>
      <c r="K519" s="11"/>
      <c r="L519" s="11"/>
      <c r="M519" s="11"/>
      <c r="N519" s="11"/>
      <c r="O519" s="11"/>
      <c r="P519" s="11"/>
      <c r="Q519" s="11"/>
      <c r="R519" s="11"/>
      <c r="S519" s="11"/>
      <c r="T519" s="11"/>
      <c r="U519" s="11"/>
      <c r="V519" s="11"/>
      <c r="W519" s="11"/>
      <c r="X519" s="11"/>
      <c r="Y519" s="11"/>
    </row>
    <row r="520" spans="1:25" x14ac:dyDescent="0.2">
      <c r="A520" s="11"/>
      <c r="B520" s="11"/>
      <c r="C520" s="11"/>
      <c r="D520" s="11"/>
      <c r="E520" s="18" t="str">
        <f t="shared" si="39"/>
        <v/>
      </c>
      <c r="F520" s="19" t="str">
        <f t="shared" si="36"/>
        <v/>
      </c>
      <c r="G520" s="19" t="str">
        <f t="shared" si="37"/>
        <v/>
      </c>
      <c r="H520" s="19" t="str">
        <f t="shared" si="38"/>
        <v/>
      </c>
      <c r="I520" s="20" t="str">
        <f t="shared" si="40"/>
        <v/>
      </c>
      <c r="J520" s="11"/>
      <c r="K520" s="11"/>
      <c r="L520" s="11"/>
      <c r="M520" s="11"/>
      <c r="N520" s="11"/>
      <c r="O520" s="11"/>
      <c r="P520" s="11"/>
      <c r="Q520" s="11"/>
      <c r="R520" s="11"/>
      <c r="S520" s="11"/>
      <c r="T520" s="11"/>
      <c r="U520" s="11"/>
      <c r="V520" s="11"/>
      <c r="W520" s="11"/>
      <c r="X520" s="11"/>
      <c r="Y520" s="11"/>
    </row>
    <row r="521" spans="1:25" x14ac:dyDescent="0.2">
      <c r="A521" s="11"/>
      <c r="B521" s="11"/>
      <c r="C521" s="11"/>
      <c r="D521" s="11"/>
      <c r="E521" s="18" t="str">
        <f t="shared" si="39"/>
        <v/>
      </c>
      <c r="F521" s="19" t="str">
        <f t="shared" si="36"/>
        <v/>
      </c>
      <c r="G521" s="19" t="str">
        <f t="shared" si="37"/>
        <v/>
      </c>
      <c r="H521" s="19" t="str">
        <f t="shared" si="38"/>
        <v/>
      </c>
      <c r="I521" s="20" t="str">
        <f t="shared" si="40"/>
        <v/>
      </c>
      <c r="J521" s="11"/>
      <c r="K521" s="11"/>
      <c r="L521" s="11"/>
      <c r="M521" s="11"/>
      <c r="N521" s="11"/>
      <c r="O521" s="11"/>
      <c r="P521" s="11"/>
      <c r="Q521" s="11"/>
      <c r="R521" s="11"/>
      <c r="S521" s="11"/>
      <c r="T521" s="11"/>
      <c r="U521" s="11"/>
      <c r="V521" s="11"/>
      <c r="W521" s="11"/>
      <c r="X521" s="11"/>
      <c r="Y521" s="11"/>
    </row>
    <row r="522" spans="1:25" x14ac:dyDescent="0.2">
      <c r="A522" s="11"/>
      <c r="B522" s="11"/>
      <c r="C522" s="11"/>
      <c r="D522" s="11"/>
      <c r="E522" s="18" t="str">
        <f t="shared" si="39"/>
        <v/>
      </c>
      <c r="F522" s="19" t="str">
        <f t="shared" si="36"/>
        <v/>
      </c>
      <c r="G522" s="19" t="str">
        <f t="shared" si="37"/>
        <v/>
      </c>
      <c r="H522" s="19" t="str">
        <f t="shared" si="38"/>
        <v/>
      </c>
      <c r="I522" s="20" t="str">
        <f t="shared" si="40"/>
        <v/>
      </c>
      <c r="J522" s="11"/>
      <c r="K522" s="11"/>
      <c r="L522" s="11"/>
      <c r="M522" s="11"/>
      <c r="N522" s="11"/>
      <c r="O522" s="11"/>
      <c r="P522" s="11"/>
      <c r="Q522" s="11"/>
      <c r="R522" s="11"/>
      <c r="S522" s="11"/>
      <c r="T522" s="11"/>
      <c r="U522" s="11"/>
      <c r="V522" s="11"/>
      <c r="W522" s="11"/>
      <c r="X522" s="11"/>
      <c r="Y522" s="11"/>
    </row>
    <row r="523" spans="1:25" x14ac:dyDescent="0.2">
      <c r="A523" s="11"/>
      <c r="B523" s="11"/>
      <c r="C523" s="11"/>
      <c r="D523" s="11"/>
      <c r="E523" s="18" t="str">
        <f t="shared" si="39"/>
        <v/>
      </c>
      <c r="F523" s="19" t="str">
        <f t="shared" si="36"/>
        <v/>
      </c>
      <c r="G523" s="19" t="str">
        <f t="shared" si="37"/>
        <v/>
      </c>
      <c r="H523" s="19" t="str">
        <f t="shared" si="38"/>
        <v/>
      </c>
      <c r="I523" s="20" t="str">
        <f t="shared" si="40"/>
        <v/>
      </c>
      <c r="J523" s="11"/>
      <c r="K523" s="11"/>
      <c r="L523" s="11"/>
      <c r="M523" s="11"/>
      <c r="N523" s="11"/>
      <c r="O523" s="11"/>
      <c r="P523" s="11"/>
      <c r="Q523" s="11"/>
      <c r="R523" s="11"/>
      <c r="S523" s="11"/>
      <c r="T523" s="11"/>
      <c r="U523" s="11"/>
      <c r="V523" s="11"/>
      <c r="W523" s="11"/>
      <c r="X523" s="11"/>
      <c r="Y523" s="11"/>
    </row>
    <row r="524" spans="1:25" x14ac:dyDescent="0.2">
      <c r="A524" s="11"/>
      <c r="B524" s="11"/>
      <c r="C524" s="11"/>
      <c r="D524" s="11"/>
      <c r="E524" s="18" t="str">
        <f t="shared" si="39"/>
        <v/>
      </c>
      <c r="F524" s="19" t="str">
        <f t="shared" si="36"/>
        <v/>
      </c>
      <c r="G524" s="19" t="str">
        <f t="shared" si="37"/>
        <v/>
      </c>
      <c r="H524" s="19" t="str">
        <f t="shared" si="38"/>
        <v/>
      </c>
      <c r="I524" s="20" t="str">
        <f t="shared" si="40"/>
        <v/>
      </c>
      <c r="J524" s="11"/>
      <c r="K524" s="11"/>
      <c r="L524" s="11"/>
      <c r="M524" s="11"/>
      <c r="N524" s="11"/>
      <c r="O524" s="11"/>
      <c r="P524" s="11"/>
      <c r="Q524" s="11"/>
      <c r="R524" s="11"/>
      <c r="S524" s="11"/>
      <c r="T524" s="11"/>
      <c r="U524" s="11"/>
      <c r="V524" s="11"/>
      <c r="W524" s="11"/>
      <c r="X524" s="11"/>
      <c r="Y524" s="11"/>
    </row>
    <row r="525" spans="1:25" x14ac:dyDescent="0.2">
      <c r="A525" s="11"/>
      <c r="B525" s="11"/>
      <c r="C525" s="11"/>
      <c r="D525" s="11"/>
      <c r="E525" s="18" t="str">
        <f t="shared" si="39"/>
        <v/>
      </c>
      <c r="F525" s="19" t="str">
        <f t="shared" si="36"/>
        <v/>
      </c>
      <c r="G525" s="19" t="str">
        <f t="shared" si="37"/>
        <v/>
      </c>
      <c r="H525" s="19" t="str">
        <f t="shared" si="38"/>
        <v/>
      </c>
      <c r="I525" s="20" t="str">
        <f t="shared" si="40"/>
        <v/>
      </c>
      <c r="J525" s="11"/>
      <c r="K525" s="11"/>
      <c r="L525" s="11"/>
      <c r="M525" s="11"/>
      <c r="N525" s="11"/>
      <c r="O525" s="11"/>
      <c r="P525" s="11"/>
      <c r="Q525" s="11"/>
      <c r="R525" s="11"/>
      <c r="S525" s="11"/>
      <c r="T525" s="11"/>
      <c r="U525" s="11"/>
      <c r="V525" s="11"/>
      <c r="W525" s="11"/>
      <c r="X525" s="11"/>
      <c r="Y525" s="11"/>
    </row>
    <row r="526" spans="1:25" x14ac:dyDescent="0.2">
      <c r="A526" s="11"/>
      <c r="B526" s="11"/>
      <c r="C526" s="11"/>
      <c r="D526" s="11"/>
      <c r="E526" s="18" t="str">
        <f t="shared" si="39"/>
        <v/>
      </c>
      <c r="F526" s="19" t="str">
        <f t="shared" si="36"/>
        <v/>
      </c>
      <c r="G526" s="19" t="str">
        <f t="shared" si="37"/>
        <v/>
      </c>
      <c r="H526" s="19" t="str">
        <f t="shared" si="38"/>
        <v/>
      </c>
      <c r="I526" s="20" t="str">
        <f t="shared" si="40"/>
        <v/>
      </c>
      <c r="J526" s="11"/>
      <c r="K526" s="11"/>
      <c r="L526" s="11"/>
      <c r="M526" s="11"/>
      <c r="N526" s="11"/>
      <c r="O526" s="11"/>
      <c r="P526" s="11"/>
      <c r="Q526" s="11"/>
      <c r="R526" s="11"/>
      <c r="S526" s="11"/>
      <c r="T526" s="11"/>
      <c r="U526" s="11"/>
      <c r="V526" s="11"/>
      <c r="W526" s="11"/>
      <c r="X526" s="11"/>
      <c r="Y526" s="11"/>
    </row>
    <row r="527" spans="1:25" x14ac:dyDescent="0.2">
      <c r="A527" s="11"/>
      <c r="B527" s="11"/>
      <c r="C527" s="11"/>
      <c r="D527" s="11"/>
      <c r="E527" s="18" t="str">
        <f t="shared" si="39"/>
        <v/>
      </c>
      <c r="F527" s="19" t="str">
        <f t="shared" si="36"/>
        <v/>
      </c>
      <c r="G527" s="19" t="str">
        <f t="shared" si="37"/>
        <v/>
      </c>
      <c r="H527" s="19" t="str">
        <f t="shared" si="38"/>
        <v/>
      </c>
      <c r="I527" s="20" t="str">
        <f t="shared" si="40"/>
        <v/>
      </c>
      <c r="J527" s="11"/>
      <c r="K527" s="11"/>
      <c r="L527" s="11"/>
      <c r="M527" s="11"/>
      <c r="N527" s="11"/>
      <c r="O527" s="11"/>
      <c r="P527" s="11"/>
      <c r="Q527" s="11"/>
      <c r="R527" s="11"/>
      <c r="S527" s="11"/>
      <c r="T527" s="11"/>
      <c r="U527" s="11"/>
      <c r="V527" s="11"/>
      <c r="W527" s="11"/>
      <c r="X527" s="11"/>
      <c r="Y527" s="11"/>
    </row>
    <row r="528" spans="1:25" x14ac:dyDescent="0.2">
      <c r="A528" s="11"/>
      <c r="B528" s="11"/>
      <c r="C528" s="11"/>
      <c r="D528" s="11"/>
      <c r="E528" s="18" t="str">
        <f t="shared" si="39"/>
        <v/>
      </c>
      <c r="F528" s="19" t="str">
        <f t="shared" si="36"/>
        <v/>
      </c>
      <c r="G528" s="19" t="str">
        <f t="shared" si="37"/>
        <v/>
      </c>
      <c r="H528" s="19" t="str">
        <f t="shared" si="38"/>
        <v/>
      </c>
      <c r="I528" s="20" t="str">
        <f t="shared" si="40"/>
        <v/>
      </c>
      <c r="J528" s="11"/>
      <c r="K528" s="11"/>
      <c r="L528" s="11"/>
      <c r="M528" s="11"/>
      <c r="N528" s="11"/>
      <c r="O528" s="11"/>
      <c r="P528" s="11"/>
      <c r="Q528" s="11"/>
      <c r="R528" s="11"/>
      <c r="S528" s="11"/>
      <c r="T528" s="11"/>
      <c r="U528" s="11"/>
      <c r="V528" s="11"/>
      <c r="W528" s="11"/>
      <c r="X528" s="11"/>
      <c r="Y528" s="11"/>
    </row>
    <row r="529" spans="1:25" x14ac:dyDescent="0.2">
      <c r="A529" s="11"/>
      <c r="B529" s="11"/>
      <c r="C529" s="11"/>
      <c r="D529" s="11"/>
      <c r="E529" s="18" t="str">
        <f t="shared" si="39"/>
        <v/>
      </c>
      <c r="F529" s="19" t="str">
        <f t="shared" si="36"/>
        <v/>
      </c>
      <c r="G529" s="19" t="str">
        <f t="shared" si="37"/>
        <v/>
      </c>
      <c r="H529" s="19" t="str">
        <f t="shared" si="38"/>
        <v/>
      </c>
      <c r="I529" s="20" t="str">
        <f t="shared" si="40"/>
        <v/>
      </c>
      <c r="J529" s="11"/>
      <c r="K529" s="11"/>
      <c r="L529" s="11"/>
      <c r="M529" s="11"/>
      <c r="N529" s="11"/>
      <c r="O529" s="11"/>
      <c r="P529" s="11"/>
      <c r="Q529" s="11"/>
      <c r="R529" s="11"/>
      <c r="S529" s="11"/>
      <c r="T529" s="11"/>
      <c r="U529" s="11"/>
      <c r="V529" s="11"/>
      <c r="W529" s="11"/>
      <c r="X529" s="11"/>
      <c r="Y529" s="11"/>
    </row>
    <row r="530" spans="1:25" x14ac:dyDescent="0.2">
      <c r="A530" s="11"/>
      <c r="B530" s="11"/>
      <c r="C530" s="11"/>
      <c r="D530" s="11"/>
      <c r="E530" s="18" t="str">
        <f t="shared" si="39"/>
        <v/>
      </c>
      <c r="F530" s="19" t="str">
        <f t="shared" si="36"/>
        <v/>
      </c>
      <c r="G530" s="19" t="str">
        <f t="shared" si="37"/>
        <v/>
      </c>
      <c r="H530" s="19" t="str">
        <f t="shared" si="38"/>
        <v/>
      </c>
      <c r="I530" s="20" t="str">
        <f t="shared" si="40"/>
        <v/>
      </c>
      <c r="J530" s="11"/>
      <c r="K530" s="11"/>
      <c r="L530" s="11"/>
      <c r="M530" s="11"/>
      <c r="N530" s="11"/>
      <c r="O530" s="11"/>
      <c r="P530" s="11"/>
      <c r="Q530" s="11"/>
      <c r="R530" s="11"/>
      <c r="S530" s="11"/>
      <c r="T530" s="11"/>
      <c r="U530" s="11"/>
      <c r="V530" s="11"/>
      <c r="W530" s="11"/>
      <c r="X530" s="11"/>
      <c r="Y530" s="11"/>
    </row>
    <row r="531" spans="1:25" x14ac:dyDescent="0.2">
      <c r="A531" s="11"/>
      <c r="B531" s="11"/>
      <c r="C531" s="11"/>
      <c r="D531" s="11"/>
      <c r="E531" s="18" t="str">
        <f t="shared" si="39"/>
        <v/>
      </c>
      <c r="F531" s="19" t="str">
        <f t="shared" si="36"/>
        <v/>
      </c>
      <c r="G531" s="19" t="str">
        <f t="shared" si="37"/>
        <v/>
      </c>
      <c r="H531" s="19" t="str">
        <f t="shared" si="38"/>
        <v/>
      </c>
      <c r="I531" s="20" t="str">
        <f t="shared" si="40"/>
        <v/>
      </c>
      <c r="J531" s="11"/>
      <c r="K531" s="11"/>
      <c r="L531" s="11"/>
      <c r="M531" s="11"/>
      <c r="N531" s="11"/>
      <c r="O531" s="11"/>
      <c r="P531" s="11"/>
      <c r="Q531" s="11"/>
      <c r="R531" s="11"/>
      <c r="S531" s="11"/>
      <c r="T531" s="11"/>
      <c r="U531" s="11"/>
      <c r="V531" s="11"/>
      <c r="W531" s="11"/>
      <c r="X531" s="11"/>
      <c r="Y531" s="11"/>
    </row>
    <row r="532" spans="1:25" x14ac:dyDescent="0.2">
      <c r="A532" s="11"/>
      <c r="B532" s="11"/>
      <c r="C532" s="11"/>
      <c r="D532" s="11"/>
      <c r="E532" s="18" t="str">
        <f t="shared" si="39"/>
        <v/>
      </c>
      <c r="F532" s="19" t="str">
        <f t="shared" si="36"/>
        <v/>
      </c>
      <c r="G532" s="19" t="str">
        <f t="shared" si="37"/>
        <v/>
      </c>
      <c r="H532" s="19" t="str">
        <f t="shared" si="38"/>
        <v/>
      </c>
      <c r="I532" s="20" t="str">
        <f t="shared" si="40"/>
        <v/>
      </c>
      <c r="J532" s="11"/>
      <c r="K532" s="11"/>
      <c r="L532" s="11"/>
      <c r="M532" s="11"/>
      <c r="N532" s="11"/>
      <c r="O532" s="11"/>
      <c r="P532" s="11"/>
      <c r="Q532" s="11"/>
      <c r="R532" s="11"/>
      <c r="S532" s="11"/>
      <c r="T532" s="11"/>
      <c r="U532" s="11"/>
      <c r="V532" s="11"/>
      <c r="W532" s="11"/>
      <c r="X532" s="11"/>
      <c r="Y532" s="11"/>
    </row>
    <row r="533" spans="1:25" x14ac:dyDescent="0.2">
      <c r="A533" s="11"/>
      <c r="B533" s="11"/>
      <c r="C533" s="11"/>
      <c r="D533" s="11"/>
      <c r="E533" s="18" t="str">
        <f t="shared" si="39"/>
        <v/>
      </c>
      <c r="F533" s="19" t="str">
        <f t="shared" si="36"/>
        <v/>
      </c>
      <c r="G533" s="19" t="str">
        <f t="shared" si="37"/>
        <v/>
      </c>
      <c r="H533" s="19" t="str">
        <f t="shared" si="38"/>
        <v/>
      </c>
      <c r="I533" s="20" t="str">
        <f t="shared" si="40"/>
        <v/>
      </c>
      <c r="J533" s="11"/>
      <c r="K533" s="11"/>
      <c r="L533" s="11"/>
      <c r="M533" s="11"/>
      <c r="N533" s="11"/>
      <c r="O533" s="11"/>
      <c r="P533" s="11"/>
      <c r="Q533" s="11"/>
      <c r="R533" s="11"/>
      <c r="S533" s="11"/>
      <c r="T533" s="11"/>
      <c r="U533" s="11"/>
      <c r="V533" s="11"/>
      <c r="W533" s="11"/>
      <c r="X533" s="11"/>
      <c r="Y533" s="11"/>
    </row>
    <row r="534" spans="1:25" x14ac:dyDescent="0.2">
      <c r="A534" s="11"/>
      <c r="B534" s="11"/>
      <c r="C534" s="11"/>
      <c r="D534" s="11"/>
      <c r="E534" s="18" t="str">
        <f t="shared" si="39"/>
        <v/>
      </c>
      <c r="F534" s="19" t="str">
        <f t="shared" si="36"/>
        <v/>
      </c>
      <c r="G534" s="19" t="str">
        <f t="shared" si="37"/>
        <v/>
      </c>
      <c r="H534" s="19" t="str">
        <f t="shared" si="38"/>
        <v/>
      </c>
      <c r="I534" s="20" t="str">
        <f t="shared" si="40"/>
        <v/>
      </c>
      <c r="J534" s="11"/>
      <c r="K534" s="11"/>
      <c r="L534" s="11"/>
      <c r="M534" s="11"/>
      <c r="N534" s="11"/>
      <c r="O534" s="11"/>
      <c r="P534" s="11"/>
      <c r="Q534" s="11"/>
      <c r="R534" s="11"/>
      <c r="S534" s="11"/>
      <c r="T534" s="11"/>
      <c r="U534" s="11"/>
      <c r="V534" s="11"/>
      <c r="W534" s="11"/>
      <c r="X534" s="11"/>
      <c r="Y534" s="11"/>
    </row>
    <row r="535" spans="1:25" x14ac:dyDescent="0.2">
      <c r="A535" s="11"/>
      <c r="B535" s="11"/>
      <c r="C535" s="11"/>
      <c r="D535" s="11"/>
      <c r="E535" s="18" t="str">
        <f t="shared" si="39"/>
        <v/>
      </c>
      <c r="F535" s="19" t="str">
        <f t="shared" si="36"/>
        <v/>
      </c>
      <c r="G535" s="19" t="str">
        <f t="shared" si="37"/>
        <v/>
      </c>
      <c r="H535" s="19" t="str">
        <f t="shared" si="38"/>
        <v/>
      </c>
      <c r="I535" s="20" t="str">
        <f t="shared" si="40"/>
        <v/>
      </c>
      <c r="J535" s="11"/>
      <c r="K535" s="11"/>
      <c r="L535" s="11"/>
      <c r="M535" s="11"/>
      <c r="N535" s="11"/>
      <c r="O535" s="11"/>
      <c r="P535" s="11"/>
      <c r="Q535" s="11"/>
      <c r="R535" s="11"/>
      <c r="S535" s="11"/>
      <c r="T535" s="11"/>
      <c r="U535" s="11"/>
      <c r="V535" s="11"/>
      <c r="W535" s="11"/>
      <c r="X535" s="11"/>
      <c r="Y535" s="11"/>
    </row>
    <row r="536" spans="1:25" x14ac:dyDescent="0.2">
      <c r="A536" s="11"/>
      <c r="B536" s="11"/>
      <c r="C536" s="11"/>
      <c r="D536" s="11"/>
      <c r="E536" s="18" t="str">
        <f t="shared" si="39"/>
        <v/>
      </c>
      <c r="F536" s="19" t="str">
        <f t="shared" si="36"/>
        <v/>
      </c>
      <c r="G536" s="19" t="str">
        <f t="shared" si="37"/>
        <v/>
      </c>
      <c r="H536" s="19" t="str">
        <f t="shared" si="38"/>
        <v/>
      </c>
      <c r="I536" s="20" t="str">
        <f t="shared" si="40"/>
        <v/>
      </c>
      <c r="J536" s="11"/>
      <c r="K536" s="11"/>
      <c r="L536" s="11"/>
      <c r="M536" s="11"/>
      <c r="N536" s="11"/>
      <c r="O536" s="11"/>
      <c r="P536" s="11"/>
      <c r="Q536" s="11"/>
      <c r="R536" s="11"/>
      <c r="S536" s="11"/>
      <c r="T536" s="11"/>
      <c r="U536" s="11"/>
      <c r="V536" s="11"/>
      <c r="W536" s="11"/>
      <c r="X536" s="11"/>
      <c r="Y536" s="11"/>
    </row>
    <row r="537" spans="1:25" x14ac:dyDescent="0.2">
      <c r="A537" s="11"/>
      <c r="B537" s="11"/>
      <c r="C537" s="11"/>
      <c r="D537" s="11"/>
      <c r="E537" s="18" t="str">
        <f t="shared" si="39"/>
        <v/>
      </c>
      <c r="F537" s="19" t="str">
        <f t="shared" si="36"/>
        <v/>
      </c>
      <c r="G537" s="19" t="str">
        <f t="shared" si="37"/>
        <v/>
      </c>
      <c r="H537" s="19" t="str">
        <f t="shared" si="38"/>
        <v/>
      </c>
      <c r="I537" s="20" t="str">
        <f t="shared" si="40"/>
        <v/>
      </c>
      <c r="J537" s="11"/>
      <c r="K537" s="11"/>
      <c r="L537" s="11"/>
      <c r="M537" s="11"/>
      <c r="N537" s="11"/>
      <c r="O537" s="11"/>
      <c r="P537" s="11"/>
      <c r="Q537" s="11"/>
      <c r="R537" s="11"/>
      <c r="S537" s="11"/>
      <c r="T537" s="11"/>
      <c r="U537" s="11"/>
      <c r="V537" s="11"/>
      <c r="W537" s="11"/>
      <c r="X537" s="11"/>
      <c r="Y537" s="11"/>
    </row>
    <row r="538" spans="1:25" x14ac:dyDescent="0.2">
      <c r="A538" s="11"/>
      <c r="B538" s="11"/>
      <c r="C538" s="11"/>
      <c r="D538" s="11"/>
      <c r="E538" s="18" t="str">
        <f t="shared" si="39"/>
        <v/>
      </c>
      <c r="F538" s="19" t="str">
        <f t="shared" si="36"/>
        <v/>
      </c>
      <c r="G538" s="19" t="str">
        <f t="shared" si="37"/>
        <v/>
      </c>
      <c r="H538" s="19" t="str">
        <f t="shared" si="38"/>
        <v/>
      </c>
      <c r="I538" s="20" t="str">
        <f t="shared" si="40"/>
        <v/>
      </c>
      <c r="J538" s="11"/>
      <c r="K538" s="11"/>
      <c r="L538" s="11"/>
      <c r="M538" s="11"/>
      <c r="N538" s="11"/>
      <c r="O538" s="11"/>
      <c r="P538" s="11"/>
      <c r="Q538" s="11"/>
      <c r="R538" s="11"/>
      <c r="S538" s="11"/>
      <c r="T538" s="11"/>
      <c r="U538" s="11"/>
      <c r="V538" s="11"/>
      <c r="W538" s="11"/>
      <c r="X538" s="11"/>
      <c r="Y538" s="11"/>
    </row>
    <row r="539" spans="1:25" x14ac:dyDescent="0.2">
      <c r="A539" s="11"/>
      <c r="B539" s="11"/>
      <c r="C539" s="11"/>
      <c r="D539" s="11"/>
      <c r="E539" s="18" t="str">
        <f t="shared" si="39"/>
        <v/>
      </c>
      <c r="F539" s="19" t="str">
        <f t="shared" si="36"/>
        <v/>
      </c>
      <c r="G539" s="19" t="str">
        <f t="shared" si="37"/>
        <v/>
      </c>
      <c r="H539" s="19" t="str">
        <f t="shared" si="38"/>
        <v/>
      </c>
      <c r="I539" s="20" t="str">
        <f t="shared" si="40"/>
        <v/>
      </c>
      <c r="J539" s="11"/>
      <c r="K539" s="11"/>
      <c r="L539" s="11"/>
      <c r="M539" s="11"/>
      <c r="N539" s="11"/>
      <c r="O539" s="11"/>
      <c r="P539" s="11"/>
      <c r="Q539" s="11"/>
      <c r="R539" s="11"/>
      <c r="S539" s="11"/>
      <c r="T539" s="11"/>
      <c r="U539" s="11"/>
      <c r="V539" s="11"/>
      <c r="W539" s="11"/>
      <c r="X539" s="11"/>
      <c r="Y539" s="11"/>
    </row>
    <row r="540" spans="1:25" x14ac:dyDescent="0.2">
      <c r="A540" s="11"/>
      <c r="B540" s="11"/>
      <c r="C540" s="11"/>
      <c r="D540" s="11"/>
      <c r="E540" s="18" t="str">
        <f t="shared" si="39"/>
        <v/>
      </c>
      <c r="F540" s="19" t="str">
        <f t="shared" si="36"/>
        <v/>
      </c>
      <c r="G540" s="19" t="str">
        <f t="shared" si="37"/>
        <v/>
      </c>
      <c r="H540" s="19" t="str">
        <f t="shared" si="38"/>
        <v/>
      </c>
      <c r="I540" s="20" t="str">
        <f t="shared" si="40"/>
        <v/>
      </c>
      <c r="J540" s="11"/>
      <c r="K540" s="11"/>
      <c r="L540" s="11"/>
      <c r="M540" s="11"/>
      <c r="N540" s="11"/>
      <c r="O540" s="11"/>
      <c r="P540" s="11"/>
      <c r="Q540" s="11"/>
      <c r="R540" s="11"/>
      <c r="S540" s="11"/>
      <c r="T540" s="11"/>
      <c r="U540" s="11"/>
      <c r="V540" s="11"/>
      <c r="W540" s="11"/>
      <c r="X540" s="11"/>
      <c r="Y540" s="11"/>
    </row>
    <row r="541" spans="1:25" x14ac:dyDescent="0.2">
      <c r="A541" s="11"/>
      <c r="B541" s="11"/>
      <c r="C541" s="11"/>
      <c r="D541" s="11"/>
      <c r="E541" s="18" t="str">
        <f t="shared" si="39"/>
        <v/>
      </c>
      <c r="F541" s="19" t="str">
        <f t="shared" si="36"/>
        <v/>
      </c>
      <c r="G541" s="19" t="str">
        <f t="shared" si="37"/>
        <v/>
      </c>
      <c r="H541" s="19" t="str">
        <f t="shared" si="38"/>
        <v/>
      </c>
      <c r="I541" s="20" t="str">
        <f t="shared" si="40"/>
        <v/>
      </c>
      <c r="J541" s="11"/>
      <c r="K541" s="11"/>
      <c r="L541" s="11"/>
      <c r="M541" s="11"/>
      <c r="N541" s="11"/>
      <c r="O541" s="11"/>
      <c r="P541" s="11"/>
      <c r="Q541" s="11"/>
      <c r="R541" s="11"/>
      <c r="S541" s="11"/>
      <c r="T541" s="11"/>
      <c r="U541" s="11"/>
      <c r="V541" s="11"/>
      <c r="W541" s="11"/>
      <c r="X541" s="11"/>
      <c r="Y541" s="11"/>
    </row>
    <row r="542" spans="1:25" x14ac:dyDescent="0.2">
      <c r="A542" s="11"/>
      <c r="B542" s="11"/>
      <c r="C542" s="11"/>
      <c r="D542" s="11"/>
      <c r="E542" s="18" t="str">
        <f t="shared" si="39"/>
        <v/>
      </c>
      <c r="F542" s="19" t="str">
        <f t="shared" si="36"/>
        <v/>
      </c>
      <c r="G542" s="19" t="str">
        <f t="shared" si="37"/>
        <v/>
      </c>
      <c r="H542" s="19" t="str">
        <f t="shared" si="38"/>
        <v/>
      </c>
      <c r="I542" s="20" t="str">
        <f t="shared" si="40"/>
        <v/>
      </c>
      <c r="J542" s="11"/>
      <c r="K542" s="11"/>
      <c r="L542" s="11"/>
      <c r="M542" s="11"/>
      <c r="N542" s="11"/>
      <c r="O542" s="11"/>
      <c r="P542" s="11"/>
      <c r="Q542" s="11"/>
      <c r="R542" s="11"/>
      <c r="S542" s="11"/>
      <c r="T542" s="11"/>
      <c r="U542" s="11"/>
      <c r="V542" s="11"/>
      <c r="W542" s="11"/>
      <c r="X542" s="11"/>
      <c r="Y542" s="11"/>
    </row>
    <row r="543" spans="1:25" x14ac:dyDescent="0.2">
      <c r="A543" s="11"/>
      <c r="B543" s="11"/>
      <c r="C543" s="11"/>
      <c r="D543" s="11"/>
      <c r="E543" s="18" t="str">
        <f t="shared" si="39"/>
        <v/>
      </c>
      <c r="F543" s="19" t="str">
        <f t="shared" si="36"/>
        <v/>
      </c>
      <c r="G543" s="19" t="str">
        <f t="shared" si="37"/>
        <v/>
      </c>
      <c r="H543" s="19" t="str">
        <f t="shared" si="38"/>
        <v/>
      </c>
      <c r="I543" s="20" t="str">
        <f t="shared" si="40"/>
        <v/>
      </c>
      <c r="J543" s="11"/>
      <c r="K543" s="11"/>
      <c r="L543" s="11"/>
      <c r="M543" s="11"/>
      <c r="N543" s="11"/>
      <c r="O543" s="11"/>
      <c r="P543" s="11"/>
      <c r="Q543" s="11"/>
      <c r="R543" s="11"/>
      <c r="S543" s="11"/>
      <c r="T543" s="11"/>
      <c r="U543" s="11"/>
      <c r="V543" s="11"/>
      <c r="W543" s="11"/>
      <c r="X543" s="11"/>
      <c r="Y543" s="11"/>
    </row>
    <row r="544" spans="1:25" x14ac:dyDescent="0.2">
      <c r="A544" s="11"/>
      <c r="B544" s="11"/>
      <c r="C544" s="11"/>
      <c r="D544" s="11"/>
      <c r="E544" s="18" t="str">
        <f t="shared" si="39"/>
        <v/>
      </c>
      <c r="F544" s="19" t="str">
        <f t="shared" si="36"/>
        <v/>
      </c>
      <c r="G544" s="19" t="str">
        <f t="shared" si="37"/>
        <v/>
      </c>
      <c r="H544" s="19" t="str">
        <f t="shared" si="38"/>
        <v/>
      </c>
      <c r="I544" s="20" t="str">
        <f t="shared" si="40"/>
        <v/>
      </c>
      <c r="J544" s="11"/>
      <c r="K544" s="11"/>
      <c r="L544" s="11"/>
      <c r="M544" s="11"/>
      <c r="N544" s="11"/>
      <c r="O544" s="11"/>
      <c r="P544" s="11"/>
      <c r="Q544" s="11"/>
      <c r="R544" s="11"/>
      <c r="S544" s="11"/>
      <c r="T544" s="11"/>
      <c r="U544" s="11"/>
      <c r="V544" s="11"/>
      <c r="W544" s="11"/>
      <c r="X544" s="11"/>
      <c r="Y544" s="11"/>
    </row>
    <row r="545" spans="1:25" x14ac:dyDescent="0.2">
      <c r="A545" s="11"/>
      <c r="B545" s="11"/>
      <c r="C545" s="11"/>
      <c r="D545" s="11"/>
      <c r="E545" s="18" t="str">
        <f t="shared" si="39"/>
        <v/>
      </c>
      <c r="F545" s="19" t="str">
        <f t="shared" si="36"/>
        <v/>
      </c>
      <c r="G545" s="19" t="str">
        <f t="shared" si="37"/>
        <v/>
      </c>
      <c r="H545" s="19" t="str">
        <f t="shared" si="38"/>
        <v/>
      </c>
      <c r="I545" s="20" t="str">
        <f t="shared" si="40"/>
        <v/>
      </c>
      <c r="J545" s="11"/>
      <c r="K545" s="11"/>
      <c r="L545" s="11"/>
      <c r="M545" s="11"/>
      <c r="N545" s="11"/>
      <c r="O545" s="11"/>
      <c r="P545" s="11"/>
      <c r="Q545" s="11"/>
      <c r="R545" s="11"/>
      <c r="S545" s="11"/>
      <c r="T545" s="11"/>
      <c r="U545" s="11"/>
      <c r="V545" s="11"/>
      <c r="W545" s="11"/>
      <c r="X545" s="11"/>
      <c r="Y545" s="11"/>
    </row>
    <row r="546" spans="1:25" x14ac:dyDescent="0.2">
      <c r="A546" s="11"/>
      <c r="B546" s="11"/>
      <c r="C546" s="11"/>
      <c r="D546" s="11"/>
      <c r="E546" s="18" t="str">
        <f t="shared" si="39"/>
        <v/>
      </c>
      <c r="F546" s="19" t="str">
        <f t="shared" si="36"/>
        <v/>
      </c>
      <c r="G546" s="19" t="str">
        <f t="shared" si="37"/>
        <v/>
      </c>
      <c r="H546" s="19" t="str">
        <f t="shared" si="38"/>
        <v/>
      </c>
      <c r="I546" s="20" t="str">
        <f t="shared" si="40"/>
        <v/>
      </c>
      <c r="J546" s="11"/>
      <c r="K546" s="11"/>
      <c r="L546" s="11"/>
      <c r="M546" s="11"/>
      <c r="N546" s="11"/>
      <c r="O546" s="11"/>
      <c r="P546" s="11"/>
      <c r="Q546" s="11"/>
      <c r="R546" s="11"/>
      <c r="S546" s="11"/>
      <c r="T546" s="11"/>
      <c r="U546" s="11"/>
      <c r="V546" s="11"/>
      <c r="W546" s="11"/>
      <c r="X546" s="11"/>
      <c r="Y546" s="11"/>
    </row>
    <row r="547" spans="1:25" x14ac:dyDescent="0.2">
      <c r="A547" s="11"/>
      <c r="B547" s="11"/>
      <c r="C547" s="11"/>
      <c r="D547" s="11"/>
      <c r="E547" s="18" t="str">
        <f t="shared" si="39"/>
        <v/>
      </c>
      <c r="F547" s="19" t="str">
        <f t="shared" si="36"/>
        <v/>
      </c>
      <c r="G547" s="19" t="str">
        <f t="shared" si="37"/>
        <v/>
      </c>
      <c r="H547" s="19" t="str">
        <f t="shared" si="38"/>
        <v/>
      </c>
      <c r="I547" s="20" t="str">
        <f t="shared" si="40"/>
        <v/>
      </c>
      <c r="J547" s="11"/>
      <c r="K547" s="11"/>
      <c r="L547" s="11"/>
      <c r="M547" s="11"/>
      <c r="N547" s="11"/>
      <c r="O547" s="11"/>
      <c r="P547" s="11"/>
      <c r="Q547" s="11"/>
      <c r="R547" s="11"/>
      <c r="S547" s="11"/>
      <c r="T547" s="11"/>
      <c r="U547" s="11"/>
      <c r="V547" s="11"/>
      <c r="W547" s="11"/>
      <c r="X547" s="11"/>
      <c r="Y547" s="11"/>
    </row>
    <row r="548" spans="1:25" x14ac:dyDescent="0.2">
      <c r="A548" s="11"/>
      <c r="B548" s="11"/>
      <c r="C548" s="11"/>
      <c r="D548" s="11"/>
      <c r="E548" s="18" t="str">
        <f t="shared" si="39"/>
        <v/>
      </c>
      <c r="F548" s="19" t="str">
        <f t="shared" si="36"/>
        <v/>
      </c>
      <c r="G548" s="19" t="str">
        <f t="shared" si="37"/>
        <v/>
      </c>
      <c r="H548" s="19" t="str">
        <f t="shared" si="38"/>
        <v/>
      </c>
      <c r="I548" s="20" t="str">
        <f t="shared" si="40"/>
        <v/>
      </c>
      <c r="J548" s="11"/>
      <c r="K548" s="11"/>
      <c r="L548" s="11"/>
      <c r="M548" s="11"/>
      <c r="N548" s="11"/>
      <c r="O548" s="11"/>
      <c r="P548" s="11"/>
      <c r="Q548" s="11"/>
      <c r="R548" s="11"/>
      <c r="S548" s="11"/>
      <c r="T548" s="11"/>
      <c r="U548" s="11"/>
      <c r="V548" s="11"/>
      <c r="W548" s="11"/>
      <c r="X548" s="11"/>
      <c r="Y548" s="11"/>
    </row>
    <row r="549" spans="1:25" x14ac:dyDescent="0.2">
      <c r="A549" s="11"/>
      <c r="B549" s="11"/>
      <c r="C549" s="11"/>
      <c r="D549" s="11"/>
      <c r="E549" s="18" t="str">
        <f t="shared" si="39"/>
        <v/>
      </c>
      <c r="F549" s="19" t="str">
        <f t="shared" si="36"/>
        <v/>
      </c>
      <c r="G549" s="19" t="str">
        <f t="shared" si="37"/>
        <v/>
      </c>
      <c r="H549" s="19" t="str">
        <f t="shared" si="38"/>
        <v/>
      </c>
      <c r="I549" s="20" t="str">
        <f t="shared" si="40"/>
        <v/>
      </c>
      <c r="J549" s="11"/>
      <c r="K549" s="11"/>
      <c r="L549" s="11"/>
      <c r="M549" s="11"/>
      <c r="N549" s="11"/>
      <c r="O549" s="11"/>
      <c r="P549" s="11"/>
      <c r="Q549" s="11"/>
      <c r="R549" s="11"/>
      <c r="S549" s="11"/>
      <c r="T549" s="11"/>
      <c r="U549" s="11"/>
      <c r="V549" s="11"/>
      <c r="W549" s="11"/>
      <c r="X549" s="11"/>
      <c r="Y549" s="11"/>
    </row>
    <row r="550" spans="1:25" x14ac:dyDescent="0.2">
      <c r="A550" s="11"/>
      <c r="B550" s="11"/>
      <c r="C550" s="11"/>
      <c r="D550" s="11"/>
      <c r="E550" s="18" t="str">
        <f t="shared" si="39"/>
        <v/>
      </c>
      <c r="F550" s="19" t="str">
        <f t="shared" si="36"/>
        <v/>
      </c>
      <c r="G550" s="19" t="str">
        <f t="shared" si="37"/>
        <v/>
      </c>
      <c r="H550" s="19" t="str">
        <f t="shared" si="38"/>
        <v/>
      </c>
      <c r="I550" s="20" t="str">
        <f t="shared" si="40"/>
        <v/>
      </c>
      <c r="J550" s="11"/>
      <c r="K550" s="11"/>
      <c r="L550" s="11"/>
      <c r="M550" s="11"/>
      <c r="N550" s="11"/>
      <c r="O550" s="11"/>
      <c r="P550" s="11"/>
      <c r="Q550" s="11"/>
      <c r="R550" s="11"/>
      <c r="S550" s="11"/>
      <c r="T550" s="11"/>
      <c r="U550" s="11"/>
      <c r="V550" s="11"/>
      <c r="W550" s="11"/>
      <c r="X550" s="11"/>
      <c r="Y550" s="11"/>
    </row>
    <row r="551" spans="1:25" x14ac:dyDescent="0.2">
      <c r="A551" s="11"/>
      <c r="B551" s="11"/>
      <c r="C551" s="11"/>
      <c r="D551" s="11"/>
      <c r="E551" s="18" t="str">
        <f t="shared" si="39"/>
        <v/>
      </c>
      <c r="F551" s="19" t="str">
        <f t="shared" ref="F551:F614" si="41">IF(E551="","",IF($E$15="SAC",G551+H551,PMT($E$29,$E$25,-$E$23,,0)))</f>
        <v/>
      </c>
      <c r="G551" s="19" t="str">
        <f t="shared" ref="G551:G614" si="42">IF(E551="","",IF($E$15="SAC",$E$23/$E$25,F551-H551))</f>
        <v/>
      </c>
      <c r="H551" s="19" t="str">
        <f t="shared" ref="H551:H614" si="43">IF(E551="","",IF($E$15="SAC",I550*$E$29,I550*$E$29))</f>
        <v/>
      </c>
      <c r="I551" s="20" t="str">
        <f t="shared" si="40"/>
        <v/>
      </c>
      <c r="J551" s="11"/>
      <c r="K551" s="11"/>
      <c r="L551" s="11"/>
      <c r="M551" s="11"/>
      <c r="N551" s="11"/>
      <c r="O551" s="11"/>
      <c r="P551" s="11"/>
      <c r="Q551" s="11"/>
      <c r="R551" s="11"/>
      <c r="S551" s="11"/>
      <c r="T551" s="11"/>
      <c r="U551" s="11"/>
      <c r="V551" s="11"/>
      <c r="W551" s="11"/>
      <c r="X551" s="11"/>
      <c r="Y551" s="11"/>
    </row>
    <row r="552" spans="1:25" x14ac:dyDescent="0.2">
      <c r="A552" s="11"/>
      <c r="B552" s="11"/>
      <c r="C552" s="11"/>
      <c r="D552" s="11"/>
      <c r="E552" s="18" t="str">
        <f t="shared" ref="E552:E615" si="44">IFERROR(IF(E551+1&gt;$E$25,"",E551+1),"")</f>
        <v/>
      </c>
      <c r="F552" s="19" t="str">
        <f t="shared" si="41"/>
        <v/>
      </c>
      <c r="G552" s="19" t="str">
        <f t="shared" si="42"/>
        <v/>
      </c>
      <c r="H552" s="19" t="str">
        <f t="shared" si="43"/>
        <v/>
      </c>
      <c r="I552" s="20" t="str">
        <f t="shared" si="40"/>
        <v/>
      </c>
      <c r="J552" s="11"/>
      <c r="K552" s="11"/>
      <c r="L552" s="11"/>
      <c r="M552" s="11"/>
      <c r="N552" s="11"/>
      <c r="O552" s="11"/>
      <c r="P552" s="11"/>
      <c r="Q552" s="11"/>
      <c r="R552" s="11"/>
      <c r="S552" s="11"/>
      <c r="T552" s="11"/>
      <c r="U552" s="11"/>
      <c r="V552" s="11"/>
      <c r="W552" s="11"/>
      <c r="X552" s="11"/>
      <c r="Y552" s="11"/>
    </row>
    <row r="553" spans="1:25" x14ac:dyDescent="0.2">
      <c r="A553" s="11"/>
      <c r="B553" s="11"/>
      <c r="C553" s="11"/>
      <c r="D553" s="11"/>
      <c r="E553" s="18" t="str">
        <f t="shared" si="44"/>
        <v/>
      </c>
      <c r="F553" s="19" t="str">
        <f t="shared" si="41"/>
        <v/>
      </c>
      <c r="G553" s="19" t="str">
        <f t="shared" si="42"/>
        <v/>
      </c>
      <c r="H553" s="19" t="str">
        <f t="shared" si="43"/>
        <v/>
      </c>
      <c r="I553" s="20" t="str">
        <f t="shared" si="40"/>
        <v/>
      </c>
      <c r="J553" s="11"/>
      <c r="K553" s="11"/>
      <c r="L553" s="11"/>
      <c r="M553" s="11"/>
      <c r="N553" s="11"/>
      <c r="O553" s="11"/>
      <c r="P553" s="11"/>
      <c r="Q553" s="11"/>
      <c r="R553" s="11"/>
      <c r="S553" s="11"/>
      <c r="T553" s="11"/>
      <c r="U553" s="11"/>
      <c r="V553" s="11"/>
      <c r="W553" s="11"/>
      <c r="X553" s="11"/>
      <c r="Y553" s="11"/>
    </row>
    <row r="554" spans="1:25" x14ac:dyDescent="0.2">
      <c r="A554" s="11"/>
      <c r="B554" s="11"/>
      <c r="C554" s="11"/>
      <c r="D554" s="11"/>
      <c r="E554" s="18" t="str">
        <f t="shared" si="44"/>
        <v/>
      </c>
      <c r="F554" s="19" t="str">
        <f t="shared" si="41"/>
        <v/>
      </c>
      <c r="G554" s="19" t="str">
        <f t="shared" si="42"/>
        <v/>
      </c>
      <c r="H554" s="19" t="str">
        <f t="shared" si="43"/>
        <v/>
      </c>
      <c r="I554" s="20" t="str">
        <f t="shared" si="40"/>
        <v/>
      </c>
      <c r="J554" s="11"/>
      <c r="K554" s="11"/>
      <c r="L554" s="11"/>
      <c r="M554" s="11"/>
      <c r="N554" s="11"/>
      <c r="O554" s="11"/>
      <c r="P554" s="11"/>
      <c r="Q554" s="11"/>
      <c r="R554" s="11"/>
      <c r="S554" s="11"/>
      <c r="T554" s="11"/>
      <c r="U554" s="11"/>
      <c r="V554" s="11"/>
      <c r="W554" s="11"/>
      <c r="X554" s="11"/>
      <c r="Y554" s="11"/>
    </row>
    <row r="555" spans="1:25" x14ac:dyDescent="0.2">
      <c r="A555" s="11"/>
      <c r="B555" s="11"/>
      <c r="C555" s="11"/>
      <c r="D555" s="11"/>
      <c r="E555" s="18" t="str">
        <f t="shared" si="44"/>
        <v/>
      </c>
      <c r="F555" s="19" t="str">
        <f t="shared" si="41"/>
        <v/>
      </c>
      <c r="G555" s="19" t="str">
        <f t="shared" si="42"/>
        <v/>
      </c>
      <c r="H555" s="19" t="str">
        <f t="shared" si="43"/>
        <v/>
      </c>
      <c r="I555" s="20" t="str">
        <f t="shared" si="40"/>
        <v/>
      </c>
      <c r="J555" s="11"/>
      <c r="K555" s="11"/>
      <c r="L555" s="11"/>
      <c r="M555" s="11"/>
      <c r="N555" s="11"/>
      <c r="O555" s="11"/>
      <c r="P555" s="11"/>
      <c r="Q555" s="11"/>
      <c r="R555" s="11"/>
      <c r="S555" s="11"/>
      <c r="T555" s="11"/>
      <c r="U555" s="11"/>
      <c r="V555" s="11"/>
      <c r="W555" s="11"/>
      <c r="X555" s="11"/>
      <c r="Y555" s="11"/>
    </row>
    <row r="556" spans="1:25" x14ac:dyDescent="0.2">
      <c r="A556" s="11"/>
      <c r="B556" s="11"/>
      <c r="C556" s="11"/>
      <c r="D556" s="11"/>
      <c r="E556" s="18" t="str">
        <f t="shared" si="44"/>
        <v/>
      </c>
      <c r="F556" s="19" t="str">
        <f t="shared" si="41"/>
        <v/>
      </c>
      <c r="G556" s="19" t="str">
        <f t="shared" si="42"/>
        <v/>
      </c>
      <c r="H556" s="19" t="str">
        <f t="shared" si="43"/>
        <v/>
      </c>
      <c r="I556" s="20" t="str">
        <f t="shared" si="40"/>
        <v/>
      </c>
      <c r="J556" s="11"/>
      <c r="K556" s="11"/>
      <c r="L556" s="11"/>
      <c r="M556" s="11"/>
      <c r="N556" s="11"/>
      <c r="O556" s="11"/>
      <c r="P556" s="11"/>
      <c r="Q556" s="11"/>
      <c r="R556" s="11"/>
      <c r="S556" s="11"/>
      <c r="T556" s="11"/>
      <c r="U556" s="11"/>
      <c r="V556" s="11"/>
      <c r="W556" s="11"/>
      <c r="X556" s="11"/>
      <c r="Y556" s="11"/>
    </row>
    <row r="557" spans="1:25" x14ac:dyDescent="0.2">
      <c r="A557" s="11"/>
      <c r="B557" s="11"/>
      <c r="C557" s="11"/>
      <c r="D557" s="11"/>
      <c r="E557" s="18" t="str">
        <f t="shared" si="44"/>
        <v/>
      </c>
      <c r="F557" s="19" t="str">
        <f t="shared" si="41"/>
        <v/>
      </c>
      <c r="G557" s="19" t="str">
        <f t="shared" si="42"/>
        <v/>
      </c>
      <c r="H557" s="19" t="str">
        <f t="shared" si="43"/>
        <v/>
      </c>
      <c r="I557" s="20" t="str">
        <f t="shared" si="40"/>
        <v/>
      </c>
      <c r="J557" s="11"/>
      <c r="K557" s="11"/>
      <c r="L557" s="11"/>
      <c r="M557" s="11"/>
      <c r="N557" s="11"/>
      <c r="O557" s="11"/>
      <c r="P557" s="11"/>
      <c r="Q557" s="11"/>
      <c r="R557" s="11"/>
      <c r="S557" s="11"/>
      <c r="T557" s="11"/>
      <c r="U557" s="11"/>
      <c r="V557" s="11"/>
      <c r="W557" s="11"/>
      <c r="X557" s="11"/>
      <c r="Y557" s="11"/>
    </row>
    <row r="558" spans="1:25" x14ac:dyDescent="0.2">
      <c r="A558" s="11"/>
      <c r="B558" s="11"/>
      <c r="C558" s="11"/>
      <c r="D558" s="11"/>
      <c r="E558" s="18" t="str">
        <f t="shared" si="44"/>
        <v/>
      </c>
      <c r="F558" s="19" t="str">
        <f t="shared" si="41"/>
        <v/>
      </c>
      <c r="G558" s="19" t="str">
        <f t="shared" si="42"/>
        <v/>
      </c>
      <c r="H558" s="19" t="str">
        <f t="shared" si="43"/>
        <v/>
      </c>
      <c r="I558" s="20" t="str">
        <f t="shared" si="40"/>
        <v/>
      </c>
      <c r="J558" s="11"/>
      <c r="K558" s="11"/>
      <c r="L558" s="11"/>
      <c r="M558" s="11"/>
      <c r="N558" s="11"/>
      <c r="O558" s="11"/>
      <c r="P558" s="11"/>
      <c r="Q558" s="11"/>
      <c r="R558" s="11"/>
      <c r="S558" s="11"/>
      <c r="T558" s="11"/>
      <c r="U558" s="11"/>
      <c r="V558" s="11"/>
      <c r="W558" s="11"/>
      <c r="X558" s="11"/>
      <c r="Y558" s="11"/>
    </row>
    <row r="559" spans="1:25" x14ac:dyDescent="0.2">
      <c r="A559" s="11"/>
      <c r="B559" s="11"/>
      <c r="C559" s="11"/>
      <c r="D559" s="11"/>
      <c r="E559" s="18" t="str">
        <f t="shared" si="44"/>
        <v/>
      </c>
      <c r="F559" s="19" t="str">
        <f t="shared" si="41"/>
        <v/>
      </c>
      <c r="G559" s="19" t="str">
        <f t="shared" si="42"/>
        <v/>
      </c>
      <c r="H559" s="19" t="str">
        <f t="shared" si="43"/>
        <v/>
      </c>
      <c r="I559" s="20" t="str">
        <f t="shared" ref="I559:I622" si="45">IF(E559="","",I558-G559)</f>
        <v/>
      </c>
      <c r="J559" s="11"/>
      <c r="K559" s="11"/>
      <c r="L559" s="11"/>
      <c r="M559" s="11"/>
      <c r="N559" s="11"/>
      <c r="O559" s="11"/>
      <c r="P559" s="11"/>
      <c r="Q559" s="11"/>
      <c r="R559" s="11"/>
      <c r="S559" s="11"/>
      <c r="T559" s="11"/>
      <c r="U559" s="11"/>
      <c r="V559" s="11"/>
      <c r="W559" s="11"/>
      <c r="X559" s="11"/>
      <c r="Y559" s="11"/>
    </row>
    <row r="560" spans="1:25" x14ac:dyDescent="0.2">
      <c r="A560" s="11"/>
      <c r="B560" s="11"/>
      <c r="C560" s="11"/>
      <c r="D560" s="11"/>
      <c r="E560" s="18" t="str">
        <f t="shared" si="44"/>
        <v/>
      </c>
      <c r="F560" s="19" t="str">
        <f t="shared" si="41"/>
        <v/>
      </c>
      <c r="G560" s="19" t="str">
        <f t="shared" si="42"/>
        <v/>
      </c>
      <c r="H560" s="19" t="str">
        <f t="shared" si="43"/>
        <v/>
      </c>
      <c r="I560" s="20" t="str">
        <f t="shared" si="45"/>
        <v/>
      </c>
      <c r="J560" s="11"/>
      <c r="K560" s="11"/>
      <c r="L560" s="11"/>
      <c r="M560" s="11"/>
      <c r="N560" s="11"/>
      <c r="O560" s="11"/>
      <c r="P560" s="11"/>
      <c r="Q560" s="11"/>
      <c r="R560" s="11"/>
      <c r="S560" s="11"/>
      <c r="T560" s="11"/>
      <c r="U560" s="11"/>
      <c r="V560" s="11"/>
      <c r="W560" s="11"/>
      <c r="X560" s="11"/>
      <c r="Y560" s="11"/>
    </row>
    <row r="561" spans="1:25" x14ac:dyDescent="0.2">
      <c r="A561" s="11"/>
      <c r="B561" s="11"/>
      <c r="C561" s="11"/>
      <c r="D561" s="11"/>
      <c r="E561" s="18" t="str">
        <f t="shared" si="44"/>
        <v/>
      </c>
      <c r="F561" s="19" t="str">
        <f t="shared" si="41"/>
        <v/>
      </c>
      <c r="G561" s="19" t="str">
        <f t="shared" si="42"/>
        <v/>
      </c>
      <c r="H561" s="19" t="str">
        <f t="shared" si="43"/>
        <v/>
      </c>
      <c r="I561" s="20" t="str">
        <f t="shared" si="45"/>
        <v/>
      </c>
      <c r="J561" s="11"/>
      <c r="K561" s="11"/>
      <c r="L561" s="11"/>
      <c r="M561" s="11"/>
      <c r="N561" s="11"/>
      <c r="O561" s="11"/>
      <c r="P561" s="11"/>
      <c r="Q561" s="11"/>
      <c r="R561" s="11"/>
      <c r="S561" s="11"/>
      <c r="T561" s="11"/>
      <c r="U561" s="11"/>
      <c r="V561" s="11"/>
      <c r="W561" s="11"/>
      <c r="X561" s="11"/>
      <c r="Y561" s="11"/>
    </row>
    <row r="562" spans="1:25" x14ac:dyDescent="0.2">
      <c r="A562" s="11"/>
      <c r="B562" s="11"/>
      <c r="C562" s="11"/>
      <c r="D562" s="11"/>
      <c r="E562" s="18" t="str">
        <f t="shared" si="44"/>
        <v/>
      </c>
      <c r="F562" s="19" t="str">
        <f t="shared" si="41"/>
        <v/>
      </c>
      <c r="G562" s="19" t="str">
        <f t="shared" si="42"/>
        <v/>
      </c>
      <c r="H562" s="19" t="str">
        <f t="shared" si="43"/>
        <v/>
      </c>
      <c r="I562" s="20" t="str">
        <f t="shared" si="45"/>
        <v/>
      </c>
      <c r="J562" s="11"/>
      <c r="K562" s="11"/>
      <c r="L562" s="11"/>
      <c r="M562" s="11"/>
      <c r="N562" s="11"/>
      <c r="O562" s="11"/>
      <c r="P562" s="11"/>
      <c r="Q562" s="11"/>
      <c r="R562" s="11"/>
      <c r="S562" s="11"/>
      <c r="T562" s="11"/>
      <c r="U562" s="11"/>
      <c r="V562" s="11"/>
      <c r="W562" s="11"/>
      <c r="X562" s="11"/>
      <c r="Y562" s="11"/>
    </row>
    <row r="563" spans="1:25" x14ac:dyDescent="0.2">
      <c r="A563" s="11"/>
      <c r="B563" s="11"/>
      <c r="C563" s="11"/>
      <c r="D563" s="11"/>
      <c r="E563" s="18" t="str">
        <f t="shared" si="44"/>
        <v/>
      </c>
      <c r="F563" s="19" t="str">
        <f t="shared" si="41"/>
        <v/>
      </c>
      <c r="G563" s="19" t="str">
        <f t="shared" si="42"/>
        <v/>
      </c>
      <c r="H563" s="19" t="str">
        <f t="shared" si="43"/>
        <v/>
      </c>
      <c r="I563" s="20" t="str">
        <f t="shared" si="45"/>
        <v/>
      </c>
      <c r="J563" s="11"/>
      <c r="K563" s="11"/>
      <c r="L563" s="11"/>
      <c r="M563" s="11"/>
      <c r="N563" s="11"/>
      <c r="O563" s="11"/>
      <c r="P563" s="11"/>
      <c r="Q563" s="11"/>
      <c r="R563" s="11"/>
      <c r="S563" s="11"/>
      <c r="T563" s="11"/>
      <c r="U563" s="11"/>
      <c r="V563" s="11"/>
      <c r="W563" s="11"/>
      <c r="X563" s="11"/>
      <c r="Y563" s="11"/>
    </row>
    <row r="564" spans="1:25" x14ac:dyDescent="0.2">
      <c r="A564" s="11"/>
      <c r="B564" s="11"/>
      <c r="C564" s="11"/>
      <c r="D564" s="11"/>
      <c r="E564" s="18" t="str">
        <f t="shared" si="44"/>
        <v/>
      </c>
      <c r="F564" s="19" t="str">
        <f t="shared" si="41"/>
        <v/>
      </c>
      <c r="G564" s="19" t="str">
        <f t="shared" si="42"/>
        <v/>
      </c>
      <c r="H564" s="19" t="str">
        <f t="shared" si="43"/>
        <v/>
      </c>
      <c r="I564" s="20" t="str">
        <f t="shared" si="45"/>
        <v/>
      </c>
      <c r="J564" s="11"/>
      <c r="K564" s="11"/>
      <c r="L564" s="11"/>
      <c r="M564" s="11"/>
      <c r="N564" s="11"/>
      <c r="O564" s="11"/>
      <c r="P564" s="11"/>
      <c r="Q564" s="11"/>
      <c r="R564" s="11"/>
      <c r="S564" s="11"/>
      <c r="T564" s="11"/>
      <c r="U564" s="11"/>
      <c r="V564" s="11"/>
      <c r="W564" s="11"/>
      <c r="X564" s="11"/>
      <c r="Y564" s="11"/>
    </row>
    <row r="565" spans="1:25" x14ac:dyDescent="0.2">
      <c r="A565" s="11"/>
      <c r="B565" s="11"/>
      <c r="C565" s="11"/>
      <c r="D565" s="11"/>
      <c r="E565" s="18" t="str">
        <f t="shared" si="44"/>
        <v/>
      </c>
      <c r="F565" s="19" t="str">
        <f t="shared" si="41"/>
        <v/>
      </c>
      <c r="G565" s="19" t="str">
        <f t="shared" si="42"/>
        <v/>
      </c>
      <c r="H565" s="19" t="str">
        <f t="shared" si="43"/>
        <v/>
      </c>
      <c r="I565" s="20" t="str">
        <f t="shared" si="45"/>
        <v/>
      </c>
      <c r="J565" s="11"/>
      <c r="K565" s="11"/>
      <c r="L565" s="11"/>
      <c r="M565" s="11"/>
      <c r="N565" s="11"/>
      <c r="O565" s="11"/>
      <c r="P565" s="11"/>
      <c r="Q565" s="11"/>
      <c r="R565" s="11"/>
      <c r="S565" s="11"/>
      <c r="T565" s="11"/>
      <c r="U565" s="11"/>
      <c r="V565" s="11"/>
      <c r="W565" s="11"/>
      <c r="X565" s="11"/>
      <c r="Y565" s="11"/>
    </row>
    <row r="566" spans="1:25" x14ac:dyDescent="0.2">
      <c r="A566" s="11"/>
      <c r="B566" s="11"/>
      <c r="C566" s="11"/>
      <c r="D566" s="11"/>
      <c r="E566" s="18" t="str">
        <f t="shared" si="44"/>
        <v/>
      </c>
      <c r="F566" s="19" t="str">
        <f t="shared" si="41"/>
        <v/>
      </c>
      <c r="G566" s="19" t="str">
        <f t="shared" si="42"/>
        <v/>
      </c>
      <c r="H566" s="19" t="str">
        <f t="shared" si="43"/>
        <v/>
      </c>
      <c r="I566" s="20" t="str">
        <f t="shared" si="45"/>
        <v/>
      </c>
      <c r="J566" s="11"/>
      <c r="K566" s="11"/>
      <c r="L566" s="11"/>
      <c r="M566" s="11"/>
      <c r="N566" s="11"/>
      <c r="O566" s="11"/>
      <c r="P566" s="11"/>
      <c r="Q566" s="11"/>
      <c r="R566" s="11"/>
      <c r="S566" s="11"/>
      <c r="T566" s="11"/>
      <c r="U566" s="11"/>
      <c r="V566" s="11"/>
      <c r="W566" s="11"/>
      <c r="X566" s="11"/>
      <c r="Y566" s="11"/>
    </row>
    <row r="567" spans="1:25" x14ac:dyDescent="0.2">
      <c r="A567" s="11"/>
      <c r="B567" s="11"/>
      <c r="C567" s="11"/>
      <c r="D567" s="11"/>
      <c r="E567" s="18" t="str">
        <f t="shared" si="44"/>
        <v/>
      </c>
      <c r="F567" s="19" t="str">
        <f t="shared" si="41"/>
        <v/>
      </c>
      <c r="G567" s="19" t="str">
        <f t="shared" si="42"/>
        <v/>
      </c>
      <c r="H567" s="19" t="str">
        <f t="shared" si="43"/>
        <v/>
      </c>
      <c r="I567" s="20" t="str">
        <f t="shared" si="45"/>
        <v/>
      </c>
      <c r="J567" s="11"/>
      <c r="K567" s="11"/>
      <c r="L567" s="11"/>
      <c r="M567" s="11"/>
      <c r="N567" s="11"/>
      <c r="O567" s="11"/>
      <c r="P567" s="11"/>
      <c r="Q567" s="11"/>
      <c r="R567" s="11"/>
      <c r="S567" s="11"/>
      <c r="T567" s="11"/>
      <c r="U567" s="11"/>
      <c r="V567" s="11"/>
      <c r="W567" s="11"/>
      <c r="X567" s="11"/>
      <c r="Y567" s="11"/>
    </row>
    <row r="568" spans="1:25" x14ac:dyDescent="0.2">
      <c r="A568" s="11"/>
      <c r="B568" s="11"/>
      <c r="C568" s="11"/>
      <c r="D568" s="11"/>
      <c r="E568" s="18" t="str">
        <f t="shared" si="44"/>
        <v/>
      </c>
      <c r="F568" s="19" t="str">
        <f t="shared" si="41"/>
        <v/>
      </c>
      <c r="G568" s="19" t="str">
        <f t="shared" si="42"/>
        <v/>
      </c>
      <c r="H568" s="19" t="str">
        <f t="shared" si="43"/>
        <v/>
      </c>
      <c r="I568" s="20" t="str">
        <f t="shared" si="45"/>
        <v/>
      </c>
      <c r="J568" s="11"/>
      <c r="K568" s="11"/>
      <c r="L568" s="11"/>
      <c r="M568" s="11"/>
      <c r="N568" s="11"/>
      <c r="O568" s="11"/>
      <c r="P568" s="11"/>
      <c r="Q568" s="11"/>
      <c r="R568" s="11"/>
      <c r="S568" s="11"/>
      <c r="T568" s="11"/>
      <c r="U568" s="11"/>
      <c r="V568" s="11"/>
      <c r="W568" s="11"/>
      <c r="X568" s="11"/>
      <c r="Y568" s="11"/>
    </row>
    <row r="569" spans="1:25" x14ac:dyDescent="0.2">
      <c r="A569" s="11"/>
      <c r="B569" s="11"/>
      <c r="C569" s="11"/>
      <c r="D569" s="11"/>
      <c r="E569" s="18" t="str">
        <f t="shared" si="44"/>
        <v/>
      </c>
      <c r="F569" s="19" t="str">
        <f t="shared" si="41"/>
        <v/>
      </c>
      <c r="G569" s="19" t="str">
        <f t="shared" si="42"/>
        <v/>
      </c>
      <c r="H569" s="19" t="str">
        <f t="shared" si="43"/>
        <v/>
      </c>
      <c r="I569" s="20" t="str">
        <f t="shared" si="45"/>
        <v/>
      </c>
      <c r="J569" s="11"/>
      <c r="K569" s="11"/>
      <c r="L569" s="11"/>
      <c r="M569" s="11"/>
      <c r="N569" s="11"/>
      <c r="O569" s="11"/>
      <c r="P569" s="11"/>
      <c r="Q569" s="11"/>
      <c r="R569" s="11"/>
      <c r="S569" s="11"/>
      <c r="T569" s="11"/>
      <c r="U569" s="11"/>
      <c r="V569" s="11"/>
      <c r="W569" s="11"/>
      <c r="X569" s="11"/>
      <c r="Y569" s="11"/>
    </row>
    <row r="570" spans="1:25" x14ac:dyDescent="0.2">
      <c r="A570" s="11"/>
      <c r="B570" s="11"/>
      <c r="C570" s="11"/>
      <c r="D570" s="11"/>
      <c r="E570" s="18" t="str">
        <f t="shared" si="44"/>
        <v/>
      </c>
      <c r="F570" s="19" t="str">
        <f t="shared" si="41"/>
        <v/>
      </c>
      <c r="G570" s="19" t="str">
        <f t="shared" si="42"/>
        <v/>
      </c>
      <c r="H570" s="19" t="str">
        <f t="shared" si="43"/>
        <v/>
      </c>
      <c r="I570" s="20" t="str">
        <f t="shared" si="45"/>
        <v/>
      </c>
      <c r="J570" s="11"/>
      <c r="K570" s="11"/>
      <c r="L570" s="11"/>
      <c r="M570" s="11"/>
      <c r="N570" s="11"/>
      <c r="O570" s="11"/>
      <c r="P570" s="11"/>
      <c r="Q570" s="11"/>
      <c r="R570" s="11"/>
      <c r="S570" s="11"/>
      <c r="T570" s="11"/>
      <c r="U570" s="11"/>
      <c r="V570" s="11"/>
      <c r="W570" s="11"/>
      <c r="X570" s="11"/>
      <c r="Y570" s="11"/>
    </row>
    <row r="571" spans="1:25" x14ac:dyDescent="0.2">
      <c r="A571" s="11"/>
      <c r="B571" s="11"/>
      <c r="C571" s="11"/>
      <c r="D571" s="11"/>
      <c r="E571" s="18" t="str">
        <f t="shared" si="44"/>
        <v/>
      </c>
      <c r="F571" s="19" t="str">
        <f t="shared" si="41"/>
        <v/>
      </c>
      <c r="G571" s="19" t="str">
        <f t="shared" si="42"/>
        <v/>
      </c>
      <c r="H571" s="19" t="str">
        <f t="shared" si="43"/>
        <v/>
      </c>
      <c r="I571" s="20" t="str">
        <f t="shared" si="45"/>
        <v/>
      </c>
      <c r="J571" s="11"/>
      <c r="K571" s="11"/>
      <c r="L571" s="11"/>
      <c r="M571" s="11"/>
      <c r="N571" s="11"/>
      <c r="O571" s="11"/>
      <c r="P571" s="11"/>
      <c r="Q571" s="11"/>
      <c r="R571" s="11"/>
      <c r="S571" s="11"/>
      <c r="T571" s="11"/>
      <c r="U571" s="11"/>
      <c r="V571" s="11"/>
      <c r="W571" s="11"/>
      <c r="X571" s="11"/>
      <c r="Y571" s="11"/>
    </row>
    <row r="572" spans="1:25" x14ac:dyDescent="0.2">
      <c r="A572" s="11"/>
      <c r="B572" s="11"/>
      <c r="C572" s="11"/>
      <c r="D572" s="11"/>
      <c r="E572" s="18" t="str">
        <f t="shared" si="44"/>
        <v/>
      </c>
      <c r="F572" s="19" t="str">
        <f t="shared" si="41"/>
        <v/>
      </c>
      <c r="G572" s="19" t="str">
        <f t="shared" si="42"/>
        <v/>
      </c>
      <c r="H572" s="19" t="str">
        <f t="shared" si="43"/>
        <v/>
      </c>
      <c r="I572" s="20" t="str">
        <f t="shared" si="45"/>
        <v/>
      </c>
      <c r="J572" s="11"/>
      <c r="K572" s="11"/>
      <c r="L572" s="11"/>
      <c r="M572" s="11"/>
      <c r="N572" s="11"/>
      <c r="O572" s="11"/>
      <c r="P572" s="11"/>
      <c r="Q572" s="11"/>
      <c r="R572" s="11"/>
      <c r="S572" s="11"/>
      <c r="T572" s="11"/>
      <c r="U572" s="11"/>
      <c r="V572" s="11"/>
      <c r="W572" s="11"/>
      <c r="X572" s="11"/>
      <c r="Y572" s="11"/>
    </row>
    <row r="573" spans="1:25" x14ac:dyDescent="0.2">
      <c r="A573" s="11"/>
      <c r="B573" s="11"/>
      <c r="C573" s="11"/>
      <c r="D573" s="11"/>
      <c r="E573" s="18" t="str">
        <f t="shared" si="44"/>
        <v/>
      </c>
      <c r="F573" s="19" t="str">
        <f t="shared" si="41"/>
        <v/>
      </c>
      <c r="G573" s="19" t="str">
        <f t="shared" si="42"/>
        <v/>
      </c>
      <c r="H573" s="19" t="str">
        <f t="shared" si="43"/>
        <v/>
      </c>
      <c r="I573" s="20" t="str">
        <f t="shared" si="45"/>
        <v/>
      </c>
      <c r="J573" s="11"/>
      <c r="K573" s="11"/>
      <c r="L573" s="11"/>
      <c r="M573" s="11"/>
      <c r="N573" s="11"/>
      <c r="O573" s="11"/>
      <c r="P573" s="11"/>
      <c r="Q573" s="11"/>
      <c r="R573" s="11"/>
      <c r="S573" s="11"/>
      <c r="T573" s="11"/>
      <c r="U573" s="11"/>
      <c r="V573" s="11"/>
      <c r="W573" s="11"/>
      <c r="X573" s="11"/>
      <c r="Y573" s="11"/>
    </row>
    <row r="574" spans="1:25" x14ac:dyDescent="0.2">
      <c r="A574" s="11"/>
      <c r="B574" s="11"/>
      <c r="C574" s="11"/>
      <c r="D574" s="11"/>
      <c r="E574" s="18" t="str">
        <f t="shared" si="44"/>
        <v/>
      </c>
      <c r="F574" s="19" t="str">
        <f t="shared" si="41"/>
        <v/>
      </c>
      <c r="G574" s="19" t="str">
        <f t="shared" si="42"/>
        <v/>
      </c>
      <c r="H574" s="19" t="str">
        <f t="shared" si="43"/>
        <v/>
      </c>
      <c r="I574" s="20" t="str">
        <f t="shared" si="45"/>
        <v/>
      </c>
      <c r="J574" s="11"/>
      <c r="K574" s="11"/>
      <c r="L574" s="11"/>
      <c r="M574" s="11"/>
      <c r="N574" s="11"/>
      <c r="O574" s="11"/>
      <c r="P574" s="11"/>
      <c r="Q574" s="11"/>
      <c r="R574" s="11"/>
      <c r="S574" s="11"/>
      <c r="T574" s="11"/>
      <c r="U574" s="11"/>
      <c r="V574" s="11"/>
      <c r="W574" s="11"/>
      <c r="X574" s="11"/>
      <c r="Y574" s="11"/>
    </row>
    <row r="575" spans="1:25" x14ac:dyDescent="0.2">
      <c r="A575" s="11"/>
      <c r="B575" s="11"/>
      <c r="C575" s="11"/>
      <c r="D575" s="11"/>
      <c r="E575" s="18" t="str">
        <f t="shared" si="44"/>
        <v/>
      </c>
      <c r="F575" s="19" t="str">
        <f t="shared" si="41"/>
        <v/>
      </c>
      <c r="G575" s="19" t="str">
        <f t="shared" si="42"/>
        <v/>
      </c>
      <c r="H575" s="19" t="str">
        <f t="shared" si="43"/>
        <v/>
      </c>
      <c r="I575" s="20" t="str">
        <f t="shared" si="45"/>
        <v/>
      </c>
      <c r="J575" s="11"/>
      <c r="K575" s="11"/>
      <c r="L575" s="11"/>
      <c r="M575" s="11"/>
      <c r="N575" s="11"/>
      <c r="O575" s="11"/>
      <c r="P575" s="11"/>
      <c r="Q575" s="11"/>
      <c r="R575" s="11"/>
      <c r="S575" s="11"/>
      <c r="T575" s="11"/>
      <c r="U575" s="11"/>
      <c r="V575" s="11"/>
      <c r="W575" s="11"/>
      <c r="X575" s="11"/>
      <c r="Y575" s="11"/>
    </row>
    <row r="576" spans="1:25" x14ac:dyDescent="0.2">
      <c r="A576" s="11"/>
      <c r="B576" s="11"/>
      <c r="C576" s="11"/>
      <c r="D576" s="11"/>
      <c r="E576" s="18" t="str">
        <f t="shared" si="44"/>
        <v/>
      </c>
      <c r="F576" s="19" t="str">
        <f t="shared" si="41"/>
        <v/>
      </c>
      <c r="G576" s="19" t="str">
        <f t="shared" si="42"/>
        <v/>
      </c>
      <c r="H576" s="19" t="str">
        <f t="shared" si="43"/>
        <v/>
      </c>
      <c r="I576" s="20" t="str">
        <f t="shared" si="45"/>
        <v/>
      </c>
      <c r="J576" s="11"/>
      <c r="K576" s="11"/>
      <c r="L576" s="11"/>
      <c r="M576" s="11"/>
      <c r="N576" s="11"/>
      <c r="O576" s="11"/>
      <c r="P576" s="11"/>
      <c r="Q576" s="11"/>
      <c r="R576" s="11"/>
      <c r="S576" s="11"/>
      <c r="T576" s="11"/>
      <c r="U576" s="11"/>
      <c r="V576" s="11"/>
      <c r="W576" s="11"/>
      <c r="X576" s="11"/>
      <c r="Y576" s="11"/>
    </row>
    <row r="577" spans="1:25" x14ac:dyDescent="0.2">
      <c r="A577" s="11"/>
      <c r="B577" s="11"/>
      <c r="C577" s="11"/>
      <c r="D577" s="11"/>
      <c r="E577" s="18" t="str">
        <f t="shared" si="44"/>
        <v/>
      </c>
      <c r="F577" s="19" t="str">
        <f t="shared" si="41"/>
        <v/>
      </c>
      <c r="G577" s="19" t="str">
        <f t="shared" si="42"/>
        <v/>
      </c>
      <c r="H577" s="19" t="str">
        <f t="shared" si="43"/>
        <v/>
      </c>
      <c r="I577" s="20" t="str">
        <f t="shared" si="45"/>
        <v/>
      </c>
      <c r="J577" s="11"/>
      <c r="K577" s="11"/>
      <c r="L577" s="11"/>
      <c r="M577" s="11"/>
      <c r="N577" s="11"/>
      <c r="O577" s="11"/>
      <c r="P577" s="11"/>
      <c r="Q577" s="11"/>
      <c r="R577" s="11"/>
      <c r="S577" s="11"/>
      <c r="T577" s="11"/>
      <c r="U577" s="11"/>
      <c r="V577" s="11"/>
      <c r="W577" s="11"/>
      <c r="X577" s="11"/>
      <c r="Y577" s="11"/>
    </row>
    <row r="578" spans="1:25" x14ac:dyDescent="0.2">
      <c r="A578" s="11"/>
      <c r="B578" s="11"/>
      <c r="C578" s="11"/>
      <c r="D578" s="11"/>
      <c r="E578" s="18" t="str">
        <f t="shared" si="44"/>
        <v/>
      </c>
      <c r="F578" s="19" t="str">
        <f t="shared" si="41"/>
        <v/>
      </c>
      <c r="G578" s="19" t="str">
        <f t="shared" si="42"/>
        <v/>
      </c>
      <c r="H578" s="19" t="str">
        <f t="shared" si="43"/>
        <v/>
      </c>
      <c r="I578" s="20" t="str">
        <f t="shared" si="45"/>
        <v/>
      </c>
      <c r="J578" s="11"/>
      <c r="K578" s="11"/>
      <c r="L578" s="11"/>
      <c r="M578" s="11"/>
      <c r="N578" s="11"/>
      <c r="O578" s="11"/>
      <c r="P578" s="11"/>
      <c r="Q578" s="11"/>
      <c r="R578" s="11"/>
      <c r="S578" s="11"/>
      <c r="T578" s="11"/>
      <c r="U578" s="11"/>
      <c r="V578" s="11"/>
      <c r="W578" s="11"/>
      <c r="X578" s="11"/>
      <c r="Y578" s="11"/>
    </row>
    <row r="579" spans="1:25" x14ac:dyDescent="0.2">
      <c r="A579" s="11"/>
      <c r="B579" s="11"/>
      <c r="C579" s="11"/>
      <c r="D579" s="11"/>
      <c r="E579" s="18" t="str">
        <f t="shared" si="44"/>
        <v/>
      </c>
      <c r="F579" s="19" t="str">
        <f t="shared" si="41"/>
        <v/>
      </c>
      <c r="G579" s="19" t="str">
        <f t="shared" si="42"/>
        <v/>
      </c>
      <c r="H579" s="19" t="str">
        <f t="shared" si="43"/>
        <v/>
      </c>
      <c r="I579" s="20" t="str">
        <f t="shared" si="45"/>
        <v/>
      </c>
      <c r="J579" s="11"/>
      <c r="K579" s="11"/>
      <c r="L579" s="11"/>
      <c r="M579" s="11"/>
      <c r="N579" s="11"/>
      <c r="O579" s="11"/>
      <c r="P579" s="11"/>
      <c r="Q579" s="11"/>
      <c r="R579" s="11"/>
      <c r="S579" s="11"/>
      <c r="T579" s="11"/>
      <c r="U579" s="11"/>
      <c r="V579" s="11"/>
      <c r="W579" s="11"/>
      <c r="X579" s="11"/>
      <c r="Y579" s="11"/>
    </row>
    <row r="580" spans="1:25" x14ac:dyDescent="0.2">
      <c r="A580" s="11"/>
      <c r="B580" s="11"/>
      <c r="C580" s="11"/>
      <c r="D580" s="11"/>
      <c r="E580" s="18" t="str">
        <f t="shared" si="44"/>
        <v/>
      </c>
      <c r="F580" s="19" t="str">
        <f t="shared" si="41"/>
        <v/>
      </c>
      <c r="G580" s="19" t="str">
        <f t="shared" si="42"/>
        <v/>
      </c>
      <c r="H580" s="19" t="str">
        <f t="shared" si="43"/>
        <v/>
      </c>
      <c r="I580" s="20" t="str">
        <f t="shared" si="45"/>
        <v/>
      </c>
      <c r="J580" s="11"/>
      <c r="K580" s="11"/>
      <c r="L580" s="11"/>
      <c r="M580" s="11"/>
      <c r="N580" s="11"/>
      <c r="O580" s="11"/>
      <c r="P580" s="11"/>
      <c r="Q580" s="11"/>
      <c r="R580" s="11"/>
      <c r="S580" s="11"/>
      <c r="T580" s="11"/>
      <c r="U580" s="11"/>
      <c r="V580" s="11"/>
      <c r="W580" s="11"/>
      <c r="X580" s="11"/>
      <c r="Y580" s="11"/>
    </row>
    <row r="581" spans="1:25" x14ac:dyDescent="0.2">
      <c r="A581" s="11"/>
      <c r="B581" s="11"/>
      <c r="C581" s="11"/>
      <c r="D581" s="11"/>
      <c r="E581" s="18" t="str">
        <f t="shared" si="44"/>
        <v/>
      </c>
      <c r="F581" s="19" t="str">
        <f t="shared" si="41"/>
        <v/>
      </c>
      <c r="G581" s="19" t="str">
        <f t="shared" si="42"/>
        <v/>
      </c>
      <c r="H581" s="19" t="str">
        <f t="shared" si="43"/>
        <v/>
      </c>
      <c r="I581" s="20" t="str">
        <f t="shared" si="45"/>
        <v/>
      </c>
      <c r="J581" s="11"/>
      <c r="K581" s="11"/>
      <c r="L581" s="11"/>
      <c r="M581" s="11"/>
      <c r="N581" s="11"/>
      <c r="O581" s="11"/>
      <c r="P581" s="11"/>
      <c r="Q581" s="11"/>
      <c r="R581" s="11"/>
      <c r="S581" s="11"/>
      <c r="T581" s="11"/>
      <c r="U581" s="11"/>
      <c r="V581" s="11"/>
      <c r="W581" s="11"/>
      <c r="X581" s="11"/>
      <c r="Y581" s="11"/>
    </row>
    <row r="582" spans="1:25" x14ac:dyDescent="0.2">
      <c r="A582" s="11"/>
      <c r="B582" s="11"/>
      <c r="C582" s="11"/>
      <c r="D582" s="11"/>
      <c r="E582" s="18" t="str">
        <f t="shared" si="44"/>
        <v/>
      </c>
      <c r="F582" s="19" t="str">
        <f t="shared" si="41"/>
        <v/>
      </c>
      <c r="G582" s="19" t="str">
        <f t="shared" si="42"/>
        <v/>
      </c>
      <c r="H582" s="19" t="str">
        <f t="shared" si="43"/>
        <v/>
      </c>
      <c r="I582" s="20" t="str">
        <f t="shared" si="45"/>
        <v/>
      </c>
      <c r="J582" s="11"/>
      <c r="K582" s="11"/>
      <c r="L582" s="11"/>
      <c r="M582" s="11"/>
      <c r="N582" s="11"/>
      <c r="O582" s="11"/>
      <c r="P582" s="11"/>
      <c r="Q582" s="11"/>
      <c r="R582" s="11"/>
      <c r="S582" s="11"/>
      <c r="T582" s="11"/>
      <c r="U582" s="11"/>
      <c r="V582" s="11"/>
      <c r="W582" s="11"/>
      <c r="X582" s="11"/>
      <c r="Y582" s="11"/>
    </row>
    <row r="583" spans="1:25" x14ac:dyDescent="0.2">
      <c r="A583" s="11"/>
      <c r="B583" s="11"/>
      <c r="C583" s="11"/>
      <c r="D583" s="11"/>
      <c r="E583" s="18" t="str">
        <f t="shared" si="44"/>
        <v/>
      </c>
      <c r="F583" s="19" t="str">
        <f t="shared" si="41"/>
        <v/>
      </c>
      <c r="G583" s="19" t="str">
        <f t="shared" si="42"/>
        <v/>
      </c>
      <c r="H583" s="19" t="str">
        <f t="shared" si="43"/>
        <v/>
      </c>
      <c r="I583" s="20" t="str">
        <f t="shared" si="45"/>
        <v/>
      </c>
      <c r="J583" s="11"/>
      <c r="K583" s="11"/>
      <c r="L583" s="11"/>
      <c r="M583" s="11"/>
      <c r="N583" s="11"/>
      <c r="O583" s="11"/>
      <c r="P583" s="11"/>
      <c r="Q583" s="11"/>
      <c r="R583" s="11"/>
      <c r="S583" s="11"/>
      <c r="T583" s="11"/>
      <c r="U583" s="11"/>
      <c r="V583" s="11"/>
      <c r="W583" s="11"/>
      <c r="X583" s="11"/>
      <c r="Y583" s="11"/>
    </row>
    <row r="584" spans="1:25" x14ac:dyDescent="0.2">
      <c r="A584" s="11"/>
      <c r="B584" s="11"/>
      <c r="C584" s="11"/>
      <c r="D584" s="11"/>
      <c r="E584" s="18" t="str">
        <f t="shared" si="44"/>
        <v/>
      </c>
      <c r="F584" s="19" t="str">
        <f t="shared" si="41"/>
        <v/>
      </c>
      <c r="G584" s="19" t="str">
        <f t="shared" si="42"/>
        <v/>
      </c>
      <c r="H584" s="19" t="str">
        <f t="shared" si="43"/>
        <v/>
      </c>
      <c r="I584" s="20" t="str">
        <f t="shared" si="45"/>
        <v/>
      </c>
      <c r="J584" s="11"/>
      <c r="K584" s="11"/>
      <c r="L584" s="11"/>
      <c r="M584" s="11"/>
      <c r="N584" s="11"/>
      <c r="O584" s="11"/>
      <c r="P584" s="11"/>
      <c r="Q584" s="11"/>
      <c r="R584" s="11"/>
      <c r="S584" s="11"/>
      <c r="T584" s="11"/>
      <c r="U584" s="11"/>
      <c r="V584" s="11"/>
      <c r="W584" s="11"/>
      <c r="X584" s="11"/>
      <c r="Y584" s="11"/>
    </row>
    <row r="585" spans="1:25" x14ac:dyDescent="0.2">
      <c r="A585" s="11"/>
      <c r="B585" s="11"/>
      <c r="C585" s="11"/>
      <c r="D585" s="11"/>
      <c r="E585" s="18" t="str">
        <f t="shared" si="44"/>
        <v/>
      </c>
      <c r="F585" s="19" t="str">
        <f t="shared" si="41"/>
        <v/>
      </c>
      <c r="G585" s="19" t="str">
        <f t="shared" si="42"/>
        <v/>
      </c>
      <c r="H585" s="19" t="str">
        <f t="shared" si="43"/>
        <v/>
      </c>
      <c r="I585" s="20" t="str">
        <f t="shared" si="45"/>
        <v/>
      </c>
      <c r="J585" s="11"/>
      <c r="K585" s="11"/>
      <c r="L585" s="11"/>
      <c r="M585" s="11"/>
      <c r="N585" s="11"/>
      <c r="O585" s="11"/>
      <c r="P585" s="11"/>
      <c r="Q585" s="11"/>
      <c r="R585" s="11"/>
      <c r="S585" s="11"/>
      <c r="T585" s="11"/>
      <c r="U585" s="11"/>
      <c r="V585" s="11"/>
      <c r="W585" s="11"/>
      <c r="X585" s="11"/>
      <c r="Y585" s="11"/>
    </row>
    <row r="586" spans="1:25" x14ac:dyDescent="0.2">
      <c r="A586" s="11"/>
      <c r="B586" s="11"/>
      <c r="C586" s="11"/>
      <c r="D586" s="11"/>
      <c r="E586" s="18" t="str">
        <f t="shared" si="44"/>
        <v/>
      </c>
      <c r="F586" s="19" t="str">
        <f t="shared" si="41"/>
        <v/>
      </c>
      <c r="G586" s="19" t="str">
        <f t="shared" si="42"/>
        <v/>
      </c>
      <c r="H586" s="19" t="str">
        <f t="shared" si="43"/>
        <v/>
      </c>
      <c r="I586" s="20" t="str">
        <f t="shared" si="45"/>
        <v/>
      </c>
      <c r="J586" s="11"/>
      <c r="K586" s="11"/>
      <c r="L586" s="11"/>
      <c r="M586" s="11"/>
      <c r="N586" s="11"/>
      <c r="O586" s="11"/>
      <c r="P586" s="11"/>
      <c r="Q586" s="11"/>
      <c r="R586" s="11"/>
      <c r="S586" s="11"/>
      <c r="T586" s="11"/>
      <c r="U586" s="11"/>
      <c r="V586" s="11"/>
      <c r="W586" s="11"/>
      <c r="X586" s="11"/>
      <c r="Y586" s="11"/>
    </row>
    <row r="587" spans="1:25" x14ac:dyDescent="0.2">
      <c r="A587" s="11"/>
      <c r="B587" s="11"/>
      <c r="C587" s="11"/>
      <c r="D587" s="11"/>
      <c r="E587" s="18" t="str">
        <f t="shared" si="44"/>
        <v/>
      </c>
      <c r="F587" s="19" t="str">
        <f t="shared" si="41"/>
        <v/>
      </c>
      <c r="G587" s="19" t="str">
        <f t="shared" si="42"/>
        <v/>
      </c>
      <c r="H587" s="19" t="str">
        <f t="shared" si="43"/>
        <v/>
      </c>
      <c r="I587" s="20" t="str">
        <f t="shared" si="45"/>
        <v/>
      </c>
      <c r="J587" s="11"/>
      <c r="K587" s="11"/>
      <c r="L587" s="11"/>
      <c r="M587" s="11"/>
      <c r="N587" s="11"/>
      <c r="O587" s="11"/>
      <c r="P587" s="11"/>
      <c r="Q587" s="11"/>
      <c r="R587" s="11"/>
      <c r="S587" s="11"/>
      <c r="T587" s="11"/>
      <c r="U587" s="11"/>
      <c r="V587" s="11"/>
      <c r="W587" s="11"/>
      <c r="X587" s="11"/>
      <c r="Y587" s="11"/>
    </row>
    <row r="588" spans="1:25" x14ac:dyDescent="0.2">
      <c r="A588" s="11"/>
      <c r="B588" s="11"/>
      <c r="C588" s="11"/>
      <c r="D588" s="11"/>
      <c r="E588" s="18" t="str">
        <f t="shared" si="44"/>
        <v/>
      </c>
      <c r="F588" s="19" t="str">
        <f t="shared" si="41"/>
        <v/>
      </c>
      <c r="G588" s="19" t="str">
        <f t="shared" si="42"/>
        <v/>
      </c>
      <c r="H588" s="19" t="str">
        <f t="shared" si="43"/>
        <v/>
      </c>
      <c r="I588" s="20" t="str">
        <f t="shared" si="45"/>
        <v/>
      </c>
      <c r="J588" s="11"/>
      <c r="K588" s="11"/>
      <c r="L588" s="11"/>
      <c r="M588" s="11"/>
      <c r="N588" s="11"/>
      <c r="O588" s="11"/>
      <c r="P588" s="11"/>
      <c r="Q588" s="11"/>
      <c r="R588" s="11"/>
      <c r="S588" s="11"/>
      <c r="T588" s="11"/>
      <c r="U588" s="11"/>
      <c r="V588" s="11"/>
      <c r="W588" s="11"/>
      <c r="X588" s="11"/>
      <c r="Y588" s="11"/>
    </row>
    <row r="589" spans="1:25" x14ac:dyDescent="0.2">
      <c r="A589" s="11"/>
      <c r="B589" s="11"/>
      <c r="C589" s="11"/>
      <c r="D589" s="11"/>
      <c r="E589" s="18" t="str">
        <f t="shared" si="44"/>
        <v/>
      </c>
      <c r="F589" s="19" t="str">
        <f t="shared" si="41"/>
        <v/>
      </c>
      <c r="G589" s="19" t="str">
        <f t="shared" si="42"/>
        <v/>
      </c>
      <c r="H589" s="19" t="str">
        <f t="shared" si="43"/>
        <v/>
      </c>
      <c r="I589" s="20" t="str">
        <f t="shared" si="45"/>
        <v/>
      </c>
      <c r="J589" s="11"/>
      <c r="K589" s="11"/>
      <c r="L589" s="11"/>
      <c r="M589" s="11"/>
      <c r="N589" s="11"/>
      <c r="O589" s="11"/>
      <c r="P589" s="11"/>
      <c r="Q589" s="11"/>
      <c r="R589" s="11"/>
      <c r="S589" s="11"/>
      <c r="T589" s="11"/>
      <c r="U589" s="11"/>
      <c r="V589" s="11"/>
      <c r="W589" s="11"/>
      <c r="X589" s="11"/>
      <c r="Y589" s="11"/>
    </row>
    <row r="590" spans="1:25" x14ac:dyDescent="0.2">
      <c r="A590" s="11"/>
      <c r="B590" s="11"/>
      <c r="C590" s="11"/>
      <c r="D590" s="11"/>
      <c r="E590" s="18" t="str">
        <f t="shared" si="44"/>
        <v/>
      </c>
      <c r="F590" s="19" t="str">
        <f t="shared" si="41"/>
        <v/>
      </c>
      <c r="G590" s="19" t="str">
        <f t="shared" si="42"/>
        <v/>
      </c>
      <c r="H590" s="19" t="str">
        <f t="shared" si="43"/>
        <v/>
      </c>
      <c r="I590" s="20" t="str">
        <f t="shared" si="45"/>
        <v/>
      </c>
      <c r="J590" s="11"/>
      <c r="K590" s="11"/>
      <c r="L590" s="11"/>
      <c r="M590" s="11"/>
      <c r="N590" s="11"/>
      <c r="O590" s="11"/>
      <c r="P590" s="11"/>
      <c r="Q590" s="11"/>
      <c r="R590" s="11"/>
      <c r="S590" s="11"/>
      <c r="T590" s="11"/>
      <c r="U590" s="11"/>
      <c r="V590" s="11"/>
      <c r="W590" s="11"/>
      <c r="X590" s="11"/>
      <c r="Y590" s="11"/>
    </row>
    <row r="591" spans="1:25" x14ac:dyDescent="0.2">
      <c r="A591" s="11"/>
      <c r="B591" s="11"/>
      <c r="C591" s="11"/>
      <c r="D591" s="11"/>
      <c r="E591" s="18" t="str">
        <f t="shared" si="44"/>
        <v/>
      </c>
      <c r="F591" s="19" t="str">
        <f t="shared" si="41"/>
        <v/>
      </c>
      <c r="G591" s="19" t="str">
        <f t="shared" si="42"/>
        <v/>
      </c>
      <c r="H591" s="19" t="str">
        <f t="shared" si="43"/>
        <v/>
      </c>
      <c r="I591" s="20" t="str">
        <f t="shared" si="45"/>
        <v/>
      </c>
      <c r="J591" s="11"/>
      <c r="K591" s="11"/>
      <c r="L591" s="11"/>
      <c r="M591" s="11"/>
      <c r="N591" s="11"/>
      <c r="O591" s="11"/>
      <c r="P591" s="11"/>
      <c r="Q591" s="11"/>
      <c r="R591" s="11"/>
      <c r="S591" s="11"/>
      <c r="T591" s="11"/>
      <c r="U591" s="11"/>
      <c r="V591" s="11"/>
      <c r="W591" s="11"/>
      <c r="X591" s="11"/>
      <c r="Y591" s="11"/>
    </row>
    <row r="592" spans="1:25" x14ac:dyDescent="0.2">
      <c r="A592" s="11"/>
      <c r="B592" s="11"/>
      <c r="C592" s="11"/>
      <c r="D592" s="11"/>
      <c r="E592" s="18" t="str">
        <f t="shared" si="44"/>
        <v/>
      </c>
      <c r="F592" s="19" t="str">
        <f t="shared" si="41"/>
        <v/>
      </c>
      <c r="G592" s="19" t="str">
        <f t="shared" si="42"/>
        <v/>
      </c>
      <c r="H592" s="19" t="str">
        <f t="shared" si="43"/>
        <v/>
      </c>
      <c r="I592" s="20" t="str">
        <f t="shared" si="45"/>
        <v/>
      </c>
      <c r="J592" s="11"/>
      <c r="K592" s="11"/>
      <c r="L592" s="11"/>
      <c r="M592" s="11"/>
      <c r="N592" s="11"/>
      <c r="O592" s="11"/>
      <c r="P592" s="11"/>
      <c r="Q592" s="11"/>
      <c r="R592" s="11"/>
      <c r="S592" s="11"/>
      <c r="T592" s="11"/>
      <c r="U592" s="11"/>
      <c r="V592" s="11"/>
      <c r="W592" s="11"/>
      <c r="X592" s="11"/>
      <c r="Y592" s="11"/>
    </row>
    <row r="593" spans="1:25" x14ac:dyDescent="0.2">
      <c r="A593" s="11"/>
      <c r="B593" s="11"/>
      <c r="C593" s="11"/>
      <c r="D593" s="11"/>
      <c r="E593" s="18" t="str">
        <f t="shared" si="44"/>
        <v/>
      </c>
      <c r="F593" s="19" t="str">
        <f t="shared" si="41"/>
        <v/>
      </c>
      <c r="G593" s="19" t="str">
        <f t="shared" si="42"/>
        <v/>
      </c>
      <c r="H593" s="19" t="str">
        <f t="shared" si="43"/>
        <v/>
      </c>
      <c r="I593" s="20" t="str">
        <f t="shared" si="45"/>
        <v/>
      </c>
      <c r="J593" s="11"/>
      <c r="K593" s="11"/>
      <c r="L593" s="11"/>
      <c r="M593" s="11"/>
      <c r="N593" s="11"/>
      <c r="O593" s="11"/>
      <c r="P593" s="11"/>
      <c r="Q593" s="11"/>
      <c r="R593" s="11"/>
      <c r="S593" s="11"/>
      <c r="T593" s="11"/>
      <c r="U593" s="11"/>
      <c r="V593" s="11"/>
      <c r="W593" s="11"/>
      <c r="X593" s="11"/>
      <c r="Y593" s="11"/>
    </row>
    <row r="594" spans="1:25" x14ac:dyDescent="0.2">
      <c r="A594" s="11"/>
      <c r="B594" s="11"/>
      <c r="C594" s="11"/>
      <c r="D594" s="11"/>
      <c r="E594" s="18" t="str">
        <f t="shared" si="44"/>
        <v/>
      </c>
      <c r="F594" s="19" t="str">
        <f t="shared" si="41"/>
        <v/>
      </c>
      <c r="G594" s="19" t="str">
        <f t="shared" si="42"/>
        <v/>
      </c>
      <c r="H594" s="19" t="str">
        <f t="shared" si="43"/>
        <v/>
      </c>
      <c r="I594" s="20" t="str">
        <f t="shared" si="45"/>
        <v/>
      </c>
      <c r="J594" s="11"/>
      <c r="K594" s="11"/>
      <c r="L594" s="11"/>
      <c r="M594" s="11"/>
      <c r="N594" s="11"/>
      <c r="O594" s="11"/>
      <c r="P594" s="11"/>
      <c r="Q594" s="11"/>
      <c r="R594" s="11"/>
      <c r="S594" s="11"/>
      <c r="T594" s="11"/>
      <c r="U594" s="11"/>
      <c r="V594" s="11"/>
      <c r="W594" s="11"/>
      <c r="X594" s="11"/>
      <c r="Y594" s="11"/>
    </row>
    <row r="595" spans="1:25" x14ac:dyDescent="0.2">
      <c r="A595" s="11"/>
      <c r="B595" s="11"/>
      <c r="C595" s="11"/>
      <c r="D595" s="11"/>
      <c r="E595" s="18" t="str">
        <f t="shared" si="44"/>
        <v/>
      </c>
      <c r="F595" s="19" t="str">
        <f t="shared" si="41"/>
        <v/>
      </c>
      <c r="G595" s="19" t="str">
        <f t="shared" si="42"/>
        <v/>
      </c>
      <c r="H595" s="19" t="str">
        <f t="shared" si="43"/>
        <v/>
      </c>
      <c r="I595" s="20" t="str">
        <f t="shared" si="45"/>
        <v/>
      </c>
      <c r="J595" s="11"/>
      <c r="K595" s="11"/>
      <c r="L595" s="11"/>
      <c r="M595" s="11"/>
      <c r="N595" s="11"/>
      <c r="O595" s="11"/>
      <c r="P595" s="11"/>
      <c r="Q595" s="11"/>
      <c r="R595" s="11"/>
      <c r="S595" s="11"/>
      <c r="T595" s="11"/>
      <c r="U595" s="11"/>
      <c r="V595" s="11"/>
      <c r="W595" s="11"/>
      <c r="X595" s="11"/>
      <c r="Y595" s="11"/>
    </row>
    <row r="596" spans="1:25" x14ac:dyDescent="0.2">
      <c r="A596" s="11"/>
      <c r="B596" s="11"/>
      <c r="C596" s="11"/>
      <c r="D596" s="11"/>
      <c r="E596" s="18" t="str">
        <f t="shared" si="44"/>
        <v/>
      </c>
      <c r="F596" s="19" t="str">
        <f t="shared" si="41"/>
        <v/>
      </c>
      <c r="G596" s="19" t="str">
        <f t="shared" si="42"/>
        <v/>
      </c>
      <c r="H596" s="19" t="str">
        <f t="shared" si="43"/>
        <v/>
      </c>
      <c r="I596" s="20" t="str">
        <f t="shared" si="45"/>
        <v/>
      </c>
      <c r="J596" s="11"/>
      <c r="K596" s="11"/>
      <c r="L596" s="11"/>
      <c r="M596" s="11"/>
      <c r="N596" s="11"/>
      <c r="O596" s="11"/>
      <c r="P596" s="11"/>
      <c r="Q596" s="11"/>
      <c r="R596" s="11"/>
      <c r="S596" s="11"/>
      <c r="T596" s="11"/>
      <c r="U596" s="11"/>
      <c r="V596" s="11"/>
      <c r="W596" s="11"/>
      <c r="X596" s="11"/>
      <c r="Y596" s="11"/>
    </row>
    <row r="597" spans="1:25" x14ac:dyDescent="0.2">
      <c r="A597" s="11"/>
      <c r="B597" s="11"/>
      <c r="C597" s="11"/>
      <c r="D597" s="11"/>
      <c r="E597" s="18" t="str">
        <f t="shared" si="44"/>
        <v/>
      </c>
      <c r="F597" s="19" t="str">
        <f t="shared" si="41"/>
        <v/>
      </c>
      <c r="G597" s="19" t="str">
        <f t="shared" si="42"/>
        <v/>
      </c>
      <c r="H597" s="19" t="str">
        <f t="shared" si="43"/>
        <v/>
      </c>
      <c r="I597" s="20" t="str">
        <f t="shared" si="45"/>
        <v/>
      </c>
      <c r="J597" s="11"/>
      <c r="K597" s="11"/>
      <c r="L597" s="11"/>
      <c r="M597" s="11"/>
      <c r="N597" s="11"/>
      <c r="O597" s="11"/>
      <c r="P597" s="11"/>
      <c r="Q597" s="11"/>
      <c r="R597" s="11"/>
      <c r="S597" s="11"/>
      <c r="T597" s="11"/>
      <c r="U597" s="11"/>
      <c r="V597" s="11"/>
      <c r="W597" s="11"/>
      <c r="X597" s="11"/>
      <c r="Y597" s="11"/>
    </row>
    <row r="598" spans="1:25" x14ac:dyDescent="0.2">
      <c r="A598" s="11"/>
      <c r="B598" s="11"/>
      <c r="C598" s="11"/>
      <c r="D598" s="11"/>
      <c r="E598" s="18" t="str">
        <f t="shared" si="44"/>
        <v/>
      </c>
      <c r="F598" s="19" t="str">
        <f t="shared" si="41"/>
        <v/>
      </c>
      <c r="G598" s="19" t="str">
        <f t="shared" si="42"/>
        <v/>
      </c>
      <c r="H598" s="19" t="str">
        <f t="shared" si="43"/>
        <v/>
      </c>
      <c r="I598" s="20" t="str">
        <f t="shared" si="45"/>
        <v/>
      </c>
      <c r="J598" s="11"/>
      <c r="K598" s="11"/>
      <c r="L598" s="11"/>
      <c r="M598" s="11"/>
      <c r="N598" s="11"/>
      <c r="O598" s="11"/>
      <c r="P598" s="11"/>
      <c r="Q598" s="11"/>
      <c r="R598" s="11"/>
      <c r="S598" s="11"/>
      <c r="T598" s="11"/>
      <c r="U598" s="11"/>
      <c r="V598" s="11"/>
      <c r="W598" s="11"/>
      <c r="X598" s="11"/>
      <c r="Y598" s="11"/>
    </row>
    <row r="599" spans="1:25" x14ac:dyDescent="0.2">
      <c r="A599" s="11"/>
      <c r="B599" s="11"/>
      <c r="C599" s="11"/>
      <c r="D599" s="11"/>
      <c r="E599" s="18" t="str">
        <f t="shared" si="44"/>
        <v/>
      </c>
      <c r="F599" s="19" t="str">
        <f t="shared" si="41"/>
        <v/>
      </c>
      <c r="G599" s="19" t="str">
        <f t="shared" si="42"/>
        <v/>
      </c>
      <c r="H599" s="19" t="str">
        <f t="shared" si="43"/>
        <v/>
      </c>
      <c r="I599" s="20" t="str">
        <f t="shared" si="45"/>
        <v/>
      </c>
      <c r="J599" s="11"/>
      <c r="K599" s="11"/>
      <c r="L599" s="11"/>
      <c r="M599" s="11"/>
      <c r="N599" s="11"/>
      <c r="O599" s="11"/>
      <c r="P599" s="11"/>
      <c r="Q599" s="11"/>
      <c r="R599" s="11"/>
      <c r="S599" s="11"/>
      <c r="T599" s="11"/>
      <c r="U599" s="11"/>
      <c r="V599" s="11"/>
      <c r="W599" s="11"/>
      <c r="X599" s="11"/>
      <c r="Y599" s="11"/>
    </row>
    <row r="600" spans="1:25" x14ac:dyDescent="0.2">
      <c r="A600" s="11"/>
      <c r="B600" s="11"/>
      <c r="C600" s="11"/>
      <c r="D600" s="11"/>
      <c r="E600" s="18" t="str">
        <f t="shared" si="44"/>
        <v/>
      </c>
      <c r="F600" s="19" t="str">
        <f t="shared" si="41"/>
        <v/>
      </c>
      <c r="G600" s="19" t="str">
        <f t="shared" si="42"/>
        <v/>
      </c>
      <c r="H600" s="19" t="str">
        <f t="shared" si="43"/>
        <v/>
      </c>
      <c r="I600" s="20" t="str">
        <f t="shared" si="45"/>
        <v/>
      </c>
      <c r="J600" s="11"/>
      <c r="K600" s="11"/>
      <c r="L600" s="11"/>
      <c r="M600" s="11"/>
      <c r="N600" s="11"/>
      <c r="O600" s="11"/>
      <c r="P600" s="11"/>
      <c r="Q600" s="11"/>
      <c r="R600" s="11"/>
      <c r="S600" s="11"/>
      <c r="T600" s="11"/>
      <c r="U600" s="11"/>
      <c r="V600" s="11"/>
      <c r="W600" s="11"/>
      <c r="X600" s="11"/>
      <c r="Y600" s="11"/>
    </row>
    <row r="601" spans="1:25" x14ac:dyDescent="0.2">
      <c r="A601" s="11"/>
      <c r="B601" s="11"/>
      <c r="C601" s="11"/>
      <c r="D601" s="11"/>
      <c r="E601" s="18" t="str">
        <f t="shared" si="44"/>
        <v/>
      </c>
      <c r="F601" s="19" t="str">
        <f t="shared" si="41"/>
        <v/>
      </c>
      <c r="G601" s="19" t="str">
        <f t="shared" si="42"/>
        <v/>
      </c>
      <c r="H601" s="19" t="str">
        <f t="shared" si="43"/>
        <v/>
      </c>
      <c r="I601" s="20" t="str">
        <f t="shared" si="45"/>
        <v/>
      </c>
      <c r="J601" s="11"/>
      <c r="K601" s="11"/>
      <c r="L601" s="11"/>
      <c r="M601" s="11"/>
      <c r="N601" s="11"/>
      <c r="O601" s="11"/>
      <c r="P601" s="11"/>
      <c r="Q601" s="11"/>
      <c r="R601" s="11"/>
      <c r="S601" s="11"/>
      <c r="T601" s="11"/>
      <c r="U601" s="11"/>
      <c r="V601" s="11"/>
      <c r="W601" s="11"/>
      <c r="X601" s="11"/>
      <c r="Y601" s="11"/>
    </row>
    <row r="602" spans="1:25" x14ac:dyDescent="0.2">
      <c r="A602" s="11"/>
      <c r="B602" s="11"/>
      <c r="C602" s="11"/>
      <c r="D602" s="11"/>
      <c r="E602" s="18" t="str">
        <f t="shared" si="44"/>
        <v/>
      </c>
      <c r="F602" s="19" t="str">
        <f t="shared" si="41"/>
        <v/>
      </c>
      <c r="G602" s="19" t="str">
        <f t="shared" si="42"/>
        <v/>
      </c>
      <c r="H602" s="19" t="str">
        <f t="shared" si="43"/>
        <v/>
      </c>
      <c r="I602" s="20" t="str">
        <f t="shared" si="45"/>
        <v/>
      </c>
      <c r="J602" s="11"/>
      <c r="K602" s="11"/>
      <c r="L602" s="11"/>
      <c r="M602" s="11"/>
      <c r="N602" s="11"/>
      <c r="O602" s="11"/>
      <c r="P602" s="11"/>
      <c r="Q602" s="11"/>
      <c r="R602" s="11"/>
      <c r="S602" s="11"/>
      <c r="T602" s="11"/>
      <c r="U602" s="11"/>
      <c r="V602" s="11"/>
      <c r="W602" s="11"/>
      <c r="X602" s="11"/>
      <c r="Y602" s="11"/>
    </row>
    <row r="603" spans="1:25" x14ac:dyDescent="0.2">
      <c r="A603" s="11"/>
      <c r="B603" s="11"/>
      <c r="C603" s="11"/>
      <c r="D603" s="11"/>
      <c r="E603" s="18" t="str">
        <f t="shared" si="44"/>
        <v/>
      </c>
      <c r="F603" s="19" t="str">
        <f t="shared" si="41"/>
        <v/>
      </c>
      <c r="G603" s="19" t="str">
        <f t="shared" si="42"/>
        <v/>
      </c>
      <c r="H603" s="19" t="str">
        <f t="shared" si="43"/>
        <v/>
      </c>
      <c r="I603" s="20" t="str">
        <f t="shared" si="45"/>
        <v/>
      </c>
      <c r="J603" s="11"/>
      <c r="K603" s="11"/>
      <c r="L603" s="11"/>
      <c r="M603" s="11"/>
      <c r="N603" s="11"/>
      <c r="O603" s="11"/>
      <c r="P603" s="11"/>
      <c r="Q603" s="11"/>
      <c r="R603" s="11"/>
      <c r="S603" s="11"/>
      <c r="T603" s="11"/>
      <c r="U603" s="11"/>
      <c r="V603" s="11"/>
      <c r="W603" s="11"/>
      <c r="X603" s="11"/>
      <c r="Y603" s="11"/>
    </row>
    <row r="604" spans="1:25" x14ac:dyDescent="0.2">
      <c r="A604" s="11"/>
      <c r="B604" s="11"/>
      <c r="C604" s="11"/>
      <c r="D604" s="11"/>
      <c r="E604" s="18" t="str">
        <f t="shared" si="44"/>
        <v/>
      </c>
      <c r="F604" s="19" t="str">
        <f t="shared" si="41"/>
        <v/>
      </c>
      <c r="G604" s="19" t="str">
        <f t="shared" si="42"/>
        <v/>
      </c>
      <c r="H604" s="19" t="str">
        <f t="shared" si="43"/>
        <v/>
      </c>
      <c r="I604" s="20" t="str">
        <f t="shared" si="45"/>
        <v/>
      </c>
      <c r="J604" s="11"/>
      <c r="K604" s="11"/>
      <c r="L604" s="11"/>
      <c r="M604" s="11"/>
      <c r="N604" s="11"/>
      <c r="O604" s="11"/>
      <c r="P604" s="11"/>
      <c r="Q604" s="11"/>
      <c r="R604" s="11"/>
      <c r="S604" s="11"/>
      <c r="T604" s="11"/>
      <c r="U604" s="11"/>
      <c r="V604" s="11"/>
      <c r="W604" s="11"/>
      <c r="X604" s="11"/>
      <c r="Y604" s="11"/>
    </row>
    <row r="605" spans="1:25" x14ac:dyDescent="0.2">
      <c r="A605" s="11"/>
      <c r="B605" s="11"/>
      <c r="C605" s="11"/>
      <c r="D605" s="11"/>
      <c r="E605" s="18" t="str">
        <f t="shared" si="44"/>
        <v/>
      </c>
      <c r="F605" s="19" t="str">
        <f t="shared" si="41"/>
        <v/>
      </c>
      <c r="G605" s="19" t="str">
        <f t="shared" si="42"/>
        <v/>
      </c>
      <c r="H605" s="19" t="str">
        <f t="shared" si="43"/>
        <v/>
      </c>
      <c r="I605" s="20" t="str">
        <f t="shared" si="45"/>
        <v/>
      </c>
      <c r="J605" s="11"/>
      <c r="K605" s="11"/>
      <c r="L605" s="11"/>
      <c r="M605" s="11"/>
      <c r="N605" s="11"/>
      <c r="O605" s="11"/>
      <c r="P605" s="11"/>
      <c r="Q605" s="11"/>
      <c r="R605" s="11"/>
      <c r="S605" s="11"/>
      <c r="T605" s="11"/>
      <c r="U605" s="11"/>
      <c r="V605" s="11"/>
      <c r="W605" s="11"/>
      <c r="X605" s="11"/>
      <c r="Y605" s="11"/>
    </row>
    <row r="606" spans="1:25" x14ac:dyDescent="0.2">
      <c r="A606" s="11"/>
      <c r="B606" s="11"/>
      <c r="C606" s="11"/>
      <c r="D606" s="11"/>
      <c r="E606" s="18" t="str">
        <f t="shared" si="44"/>
        <v/>
      </c>
      <c r="F606" s="19" t="str">
        <f t="shared" si="41"/>
        <v/>
      </c>
      <c r="G606" s="19" t="str">
        <f t="shared" si="42"/>
        <v/>
      </c>
      <c r="H606" s="19" t="str">
        <f t="shared" si="43"/>
        <v/>
      </c>
      <c r="I606" s="20" t="str">
        <f t="shared" si="45"/>
        <v/>
      </c>
      <c r="J606" s="11"/>
      <c r="K606" s="11"/>
      <c r="L606" s="11"/>
      <c r="M606" s="11"/>
      <c r="N606" s="11"/>
      <c r="O606" s="11"/>
      <c r="P606" s="11"/>
      <c r="Q606" s="11"/>
      <c r="R606" s="11"/>
      <c r="S606" s="11"/>
      <c r="T606" s="11"/>
      <c r="U606" s="11"/>
      <c r="V606" s="11"/>
      <c r="W606" s="11"/>
      <c r="X606" s="11"/>
      <c r="Y606" s="11"/>
    </row>
    <row r="607" spans="1:25" x14ac:dyDescent="0.2">
      <c r="A607" s="11"/>
      <c r="B607" s="11"/>
      <c r="C607" s="11"/>
      <c r="D607" s="11"/>
      <c r="E607" s="18" t="str">
        <f t="shared" si="44"/>
        <v/>
      </c>
      <c r="F607" s="19" t="str">
        <f t="shared" si="41"/>
        <v/>
      </c>
      <c r="G607" s="19" t="str">
        <f t="shared" si="42"/>
        <v/>
      </c>
      <c r="H607" s="19" t="str">
        <f t="shared" si="43"/>
        <v/>
      </c>
      <c r="I607" s="20" t="str">
        <f t="shared" si="45"/>
        <v/>
      </c>
      <c r="J607" s="11"/>
      <c r="K607" s="11"/>
      <c r="L607" s="11"/>
      <c r="M607" s="11"/>
      <c r="N607" s="11"/>
      <c r="O607" s="11"/>
      <c r="P607" s="11"/>
      <c r="Q607" s="11"/>
      <c r="R607" s="11"/>
      <c r="S607" s="11"/>
      <c r="T607" s="11"/>
      <c r="U607" s="11"/>
      <c r="V607" s="11"/>
      <c r="W607" s="11"/>
      <c r="X607" s="11"/>
      <c r="Y607" s="11"/>
    </row>
    <row r="608" spans="1:25" x14ac:dyDescent="0.2">
      <c r="A608" s="11"/>
      <c r="B608" s="11"/>
      <c r="C608" s="11"/>
      <c r="D608" s="11"/>
      <c r="E608" s="18" t="str">
        <f t="shared" si="44"/>
        <v/>
      </c>
      <c r="F608" s="19" t="str">
        <f t="shared" si="41"/>
        <v/>
      </c>
      <c r="G608" s="19" t="str">
        <f t="shared" si="42"/>
        <v/>
      </c>
      <c r="H608" s="19" t="str">
        <f t="shared" si="43"/>
        <v/>
      </c>
      <c r="I608" s="20" t="str">
        <f t="shared" si="45"/>
        <v/>
      </c>
      <c r="J608" s="11"/>
      <c r="K608" s="11"/>
      <c r="L608" s="11"/>
      <c r="M608" s="11"/>
      <c r="N608" s="11"/>
      <c r="O608" s="11"/>
      <c r="P608" s="11"/>
      <c r="Q608" s="11"/>
      <c r="R608" s="11"/>
      <c r="S608" s="11"/>
      <c r="T608" s="11"/>
      <c r="U608" s="11"/>
      <c r="V608" s="11"/>
      <c r="W608" s="11"/>
      <c r="X608" s="11"/>
      <c r="Y608" s="11"/>
    </row>
    <row r="609" spans="1:25" x14ac:dyDescent="0.2">
      <c r="A609" s="11"/>
      <c r="B609" s="11"/>
      <c r="C609" s="11"/>
      <c r="D609" s="11"/>
      <c r="E609" s="18" t="str">
        <f t="shared" si="44"/>
        <v/>
      </c>
      <c r="F609" s="19" t="str">
        <f t="shared" si="41"/>
        <v/>
      </c>
      <c r="G609" s="19" t="str">
        <f t="shared" si="42"/>
        <v/>
      </c>
      <c r="H609" s="19" t="str">
        <f t="shared" si="43"/>
        <v/>
      </c>
      <c r="I609" s="20" t="str">
        <f t="shared" si="45"/>
        <v/>
      </c>
      <c r="J609" s="11"/>
      <c r="K609" s="11"/>
      <c r="L609" s="11"/>
      <c r="M609" s="11"/>
      <c r="N609" s="11"/>
      <c r="O609" s="11"/>
      <c r="P609" s="11"/>
      <c r="Q609" s="11"/>
      <c r="R609" s="11"/>
      <c r="S609" s="11"/>
      <c r="T609" s="11"/>
      <c r="U609" s="11"/>
      <c r="V609" s="11"/>
      <c r="W609" s="11"/>
      <c r="X609" s="11"/>
      <c r="Y609" s="11"/>
    </row>
    <row r="610" spans="1:25" x14ac:dyDescent="0.2">
      <c r="A610" s="11"/>
      <c r="B610" s="11"/>
      <c r="C610" s="11"/>
      <c r="D610" s="11"/>
      <c r="E610" s="18" t="str">
        <f t="shared" si="44"/>
        <v/>
      </c>
      <c r="F610" s="19" t="str">
        <f t="shared" si="41"/>
        <v/>
      </c>
      <c r="G610" s="19" t="str">
        <f t="shared" si="42"/>
        <v/>
      </c>
      <c r="H610" s="19" t="str">
        <f t="shared" si="43"/>
        <v/>
      </c>
      <c r="I610" s="20" t="str">
        <f t="shared" si="45"/>
        <v/>
      </c>
      <c r="J610" s="11"/>
      <c r="K610" s="11"/>
      <c r="L610" s="11"/>
      <c r="M610" s="11"/>
      <c r="N610" s="11"/>
      <c r="O610" s="11"/>
      <c r="P610" s="11"/>
      <c r="Q610" s="11"/>
      <c r="R610" s="11"/>
      <c r="S610" s="11"/>
      <c r="T610" s="11"/>
      <c r="U610" s="11"/>
      <c r="V610" s="11"/>
      <c r="W610" s="11"/>
      <c r="X610" s="11"/>
      <c r="Y610" s="11"/>
    </row>
    <row r="611" spans="1:25" x14ac:dyDescent="0.2">
      <c r="A611" s="11"/>
      <c r="B611" s="11"/>
      <c r="C611" s="11"/>
      <c r="D611" s="11"/>
      <c r="E611" s="18" t="str">
        <f t="shared" si="44"/>
        <v/>
      </c>
      <c r="F611" s="19" t="str">
        <f t="shared" si="41"/>
        <v/>
      </c>
      <c r="G611" s="19" t="str">
        <f t="shared" si="42"/>
        <v/>
      </c>
      <c r="H611" s="19" t="str">
        <f t="shared" si="43"/>
        <v/>
      </c>
      <c r="I611" s="20" t="str">
        <f t="shared" si="45"/>
        <v/>
      </c>
      <c r="J611" s="11"/>
      <c r="K611" s="11"/>
      <c r="L611" s="11"/>
      <c r="M611" s="11"/>
      <c r="N611" s="11"/>
      <c r="O611" s="11"/>
      <c r="P611" s="11"/>
      <c r="Q611" s="11"/>
      <c r="R611" s="11"/>
      <c r="S611" s="11"/>
      <c r="T611" s="11"/>
      <c r="U611" s="11"/>
      <c r="V611" s="11"/>
      <c r="W611" s="11"/>
      <c r="X611" s="11"/>
      <c r="Y611" s="11"/>
    </row>
    <row r="612" spans="1:25" x14ac:dyDescent="0.2">
      <c r="A612" s="11"/>
      <c r="B612" s="11"/>
      <c r="C612" s="11"/>
      <c r="D612" s="11"/>
      <c r="E612" s="18" t="str">
        <f t="shared" si="44"/>
        <v/>
      </c>
      <c r="F612" s="19" t="str">
        <f t="shared" si="41"/>
        <v/>
      </c>
      <c r="G612" s="19" t="str">
        <f t="shared" si="42"/>
        <v/>
      </c>
      <c r="H612" s="19" t="str">
        <f t="shared" si="43"/>
        <v/>
      </c>
      <c r="I612" s="20" t="str">
        <f t="shared" si="45"/>
        <v/>
      </c>
      <c r="J612" s="11"/>
      <c r="K612" s="11"/>
      <c r="L612" s="11"/>
      <c r="M612" s="11"/>
      <c r="N612" s="11"/>
      <c r="O612" s="11"/>
      <c r="P612" s="11"/>
      <c r="Q612" s="11"/>
      <c r="R612" s="11"/>
      <c r="S612" s="11"/>
      <c r="T612" s="11"/>
      <c r="U612" s="11"/>
      <c r="V612" s="11"/>
      <c r="W612" s="11"/>
      <c r="X612" s="11"/>
      <c r="Y612" s="11"/>
    </row>
    <row r="613" spans="1:25" x14ac:dyDescent="0.2">
      <c r="A613" s="11"/>
      <c r="B613" s="11"/>
      <c r="C613" s="11"/>
      <c r="D613" s="11"/>
      <c r="E613" s="18" t="str">
        <f t="shared" si="44"/>
        <v/>
      </c>
      <c r="F613" s="19" t="str">
        <f t="shared" si="41"/>
        <v/>
      </c>
      <c r="G613" s="19" t="str">
        <f t="shared" si="42"/>
        <v/>
      </c>
      <c r="H613" s="19" t="str">
        <f t="shared" si="43"/>
        <v/>
      </c>
      <c r="I613" s="20" t="str">
        <f t="shared" si="45"/>
        <v/>
      </c>
      <c r="J613" s="11"/>
      <c r="K613" s="11"/>
      <c r="L613" s="11"/>
      <c r="M613" s="11"/>
      <c r="N613" s="11"/>
      <c r="O613" s="11"/>
      <c r="P613" s="11"/>
      <c r="Q613" s="11"/>
      <c r="R613" s="11"/>
      <c r="S613" s="11"/>
      <c r="T613" s="11"/>
      <c r="U613" s="11"/>
      <c r="V613" s="11"/>
      <c r="W613" s="11"/>
      <c r="X613" s="11"/>
      <c r="Y613" s="11"/>
    </row>
    <row r="614" spans="1:25" x14ac:dyDescent="0.2">
      <c r="A614" s="11"/>
      <c r="B614" s="11"/>
      <c r="C614" s="11"/>
      <c r="D614" s="11"/>
      <c r="E614" s="18" t="str">
        <f t="shared" si="44"/>
        <v/>
      </c>
      <c r="F614" s="19" t="str">
        <f t="shared" si="41"/>
        <v/>
      </c>
      <c r="G614" s="19" t="str">
        <f t="shared" si="42"/>
        <v/>
      </c>
      <c r="H614" s="19" t="str">
        <f t="shared" si="43"/>
        <v/>
      </c>
      <c r="I614" s="20" t="str">
        <f t="shared" si="45"/>
        <v/>
      </c>
      <c r="J614" s="11"/>
      <c r="K614" s="11"/>
      <c r="L614" s="11"/>
      <c r="M614" s="11"/>
      <c r="N614" s="11"/>
      <c r="O614" s="11"/>
      <c r="P614" s="11"/>
      <c r="Q614" s="11"/>
      <c r="R614" s="11"/>
      <c r="S614" s="11"/>
      <c r="T614" s="11"/>
      <c r="U614" s="11"/>
      <c r="V614" s="11"/>
      <c r="W614" s="11"/>
      <c r="X614" s="11"/>
      <c r="Y614" s="11"/>
    </row>
    <row r="615" spans="1:25" x14ac:dyDescent="0.2">
      <c r="A615" s="11"/>
      <c r="B615" s="11"/>
      <c r="C615" s="11"/>
      <c r="D615" s="11"/>
      <c r="E615" s="18" t="str">
        <f t="shared" si="44"/>
        <v/>
      </c>
      <c r="F615" s="19" t="str">
        <f t="shared" ref="F615:F678" si="46">IF(E615="","",IF($E$15="SAC",G615+H615,PMT($E$29,$E$25,-$E$23,,0)))</f>
        <v/>
      </c>
      <c r="G615" s="19" t="str">
        <f t="shared" ref="G615:G678" si="47">IF(E615="","",IF($E$15="SAC",$E$23/$E$25,F615-H615))</f>
        <v/>
      </c>
      <c r="H615" s="19" t="str">
        <f t="shared" ref="H615:H678" si="48">IF(E615="","",IF($E$15="SAC",I614*$E$29,I614*$E$29))</f>
        <v/>
      </c>
      <c r="I615" s="20" t="str">
        <f t="shared" si="45"/>
        <v/>
      </c>
      <c r="J615" s="11"/>
      <c r="K615" s="11"/>
      <c r="L615" s="11"/>
      <c r="M615" s="11"/>
      <c r="N615" s="11"/>
      <c r="O615" s="11"/>
      <c r="P615" s="11"/>
      <c r="Q615" s="11"/>
      <c r="R615" s="11"/>
      <c r="S615" s="11"/>
      <c r="T615" s="11"/>
      <c r="U615" s="11"/>
      <c r="V615" s="11"/>
      <c r="W615" s="11"/>
      <c r="X615" s="11"/>
      <c r="Y615" s="11"/>
    </row>
    <row r="616" spans="1:25" x14ac:dyDescent="0.2">
      <c r="A616" s="11"/>
      <c r="B616" s="11"/>
      <c r="C616" s="11"/>
      <c r="D616" s="11"/>
      <c r="E616" s="18" t="str">
        <f t="shared" ref="E616:E679" si="49">IFERROR(IF(E615+1&gt;$E$25,"",E615+1),"")</f>
        <v/>
      </c>
      <c r="F616" s="19" t="str">
        <f t="shared" si="46"/>
        <v/>
      </c>
      <c r="G616" s="19" t="str">
        <f t="shared" si="47"/>
        <v/>
      </c>
      <c r="H616" s="19" t="str">
        <f t="shared" si="48"/>
        <v/>
      </c>
      <c r="I616" s="20" t="str">
        <f t="shared" si="45"/>
        <v/>
      </c>
      <c r="J616" s="11"/>
      <c r="K616" s="11"/>
      <c r="L616" s="11"/>
      <c r="M616" s="11"/>
      <c r="N616" s="11"/>
      <c r="O616" s="11"/>
      <c r="P616" s="11"/>
      <c r="Q616" s="11"/>
      <c r="R616" s="11"/>
      <c r="S616" s="11"/>
      <c r="T616" s="11"/>
      <c r="U616" s="11"/>
      <c r="V616" s="11"/>
      <c r="W616" s="11"/>
      <c r="X616" s="11"/>
      <c r="Y616" s="11"/>
    </row>
    <row r="617" spans="1:25" x14ac:dyDescent="0.2">
      <c r="A617" s="11"/>
      <c r="B617" s="11"/>
      <c r="C617" s="11"/>
      <c r="D617" s="11"/>
      <c r="E617" s="18" t="str">
        <f t="shared" si="49"/>
        <v/>
      </c>
      <c r="F617" s="19" t="str">
        <f t="shared" si="46"/>
        <v/>
      </c>
      <c r="G617" s="19" t="str">
        <f t="shared" si="47"/>
        <v/>
      </c>
      <c r="H617" s="19" t="str">
        <f t="shared" si="48"/>
        <v/>
      </c>
      <c r="I617" s="20" t="str">
        <f t="shared" si="45"/>
        <v/>
      </c>
      <c r="J617" s="11"/>
      <c r="K617" s="11"/>
      <c r="L617" s="11"/>
      <c r="M617" s="11"/>
      <c r="N617" s="11"/>
      <c r="O617" s="11"/>
      <c r="P617" s="11"/>
      <c r="Q617" s="11"/>
      <c r="R617" s="11"/>
      <c r="S617" s="11"/>
      <c r="T617" s="11"/>
      <c r="U617" s="11"/>
      <c r="V617" s="11"/>
      <c r="W617" s="11"/>
      <c r="X617" s="11"/>
      <c r="Y617" s="11"/>
    </row>
    <row r="618" spans="1:25" x14ac:dyDescent="0.2">
      <c r="A618" s="11"/>
      <c r="B618" s="11"/>
      <c r="C618" s="11"/>
      <c r="D618" s="11"/>
      <c r="E618" s="18" t="str">
        <f t="shared" si="49"/>
        <v/>
      </c>
      <c r="F618" s="19" t="str">
        <f t="shared" si="46"/>
        <v/>
      </c>
      <c r="G618" s="19" t="str">
        <f t="shared" si="47"/>
        <v/>
      </c>
      <c r="H618" s="19" t="str">
        <f t="shared" si="48"/>
        <v/>
      </c>
      <c r="I618" s="20" t="str">
        <f t="shared" si="45"/>
        <v/>
      </c>
      <c r="J618" s="11"/>
      <c r="K618" s="11"/>
      <c r="L618" s="11"/>
      <c r="M618" s="11"/>
      <c r="N618" s="11"/>
      <c r="O618" s="11"/>
      <c r="P618" s="11"/>
      <c r="Q618" s="11"/>
      <c r="R618" s="11"/>
      <c r="S618" s="11"/>
      <c r="T618" s="11"/>
      <c r="U618" s="11"/>
      <c r="V618" s="11"/>
      <c r="W618" s="11"/>
      <c r="X618" s="11"/>
      <c r="Y618" s="11"/>
    </row>
    <row r="619" spans="1:25" x14ac:dyDescent="0.2">
      <c r="A619" s="11"/>
      <c r="B619" s="11"/>
      <c r="C619" s="11"/>
      <c r="D619" s="11"/>
      <c r="E619" s="18" t="str">
        <f t="shared" si="49"/>
        <v/>
      </c>
      <c r="F619" s="19" t="str">
        <f t="shared" si="46"/>
        <v/>
      </c>
      <c r="G619" s="19" t="str">
        <f t="shared" si="47"/>
        <v/>
      </c>
      <c r="H619" s="19" t="str">
        <f t="shared" si="48"/>
        <v/>
      </c>
      <c r="I619" s="20" t="str">
        <f t="shared" si="45"/>
        <v/>
      </c>
      <c r="J619" s="11"/>
      <c r="K619" s="11"/>
      <c r="L619" s="11"/>
      <c r="M619" s="11"/>
      <c r="N619" s="11"/>
      <c r="O619" s="11"/>
      <c r="P619" s="11"/>
      <c r="Q619" s="11"/>
      <c r="R619" s="11"/>
      <c r="S619" s="11"/>
      <c r="T619" s="11"/>
      <c r="U619" s="11"/>
      <c r="V619" s="11"/>
      <c r="W619" s="11"/>
      <c r="X619" s="11"/>
      <c r="Y619" s="11"/>
    </row>
    <row r="620" spans="1:25" x14ac:dyDescent="0.2">
      <c r="A620" s="11"/>
      <c r="B620" s="11"/>
      <c r="C620" s="11"/>
      <c r="D620" s="11"/>
      <c r="E620" s="18" t="str">
        <f t="shared" si="49"/>
        <v/>
      </c>
      <c r="F620" s="19" t="str">
        <f t="shared" si="46"/>
        <v/>
      </c>
      <c r="G620" s="19" t="str">
        <f t="shared" si="47"/>
        <v/>
      </c>
      <c r="H620" s="19" t="str">
        <f t="shared" si="48"/>
        <v/>
      </c>
      <c r="I620" s="20" t="str">
        <f t="shared" si="45"/>
        <v/>
      </c>
      <c r="J620" s="11"/>
      <c r="K620" s="11"/>
      <c r="L620" s="11"/>
      <c r="M620" s="11"/>
      <c r="N620" s="11"/>
      <c r="O620" s="11"/>
      <c r="P620" s="11"/>
      <c r="Q620" s="11"/>
      <c r="R620" s="11"/>
      <c r="S620" s="11"/>
      <c r="T620" s="11"/>
      <c r="U620" s="11"/>
      <c r="V620" s="11"/>
      <c r="W620" s="11"/>
      <c r="X620" s="11"/>
      <c r="Y620" s="11"/>
    </row>
    <row r="621" spans="1:25" x14ac:dyDescent="0.2">
      <c r="A621" s="11"/>
      <c r="B621" s="11"/>
      <c r="C621" s="11"/>
      <c r="D621" s="11"/>
      <c r="E621" s="18" t="str">
        <f t="shared" si="49"/>
        <v/>
      </c>
      <c r="F621" s="19" t="str">
        <f t="shared" si="46"/>
        <v/>
      </c>
      <c r="G621" s="19" t="str">
        <f t="shared" si="47"/>
        <v/>
      </c>
      <c r="H621" s="19" t="str">
        <f t="shared" si="48"/>
        <v/>
      </c>
      <c r="I621" s="20" t="str">
        <f t="shared" si="45"/>
        <v/>
      </c>
      <c r="J621" s="11"/>
      <c r="K621" s="11"/>
      <c r="L621" s="11"/>
      <c r="M621" s="11"/>
      <c r="N621" s="11"/>
      <c r="O621" s="11"/>
      <c r="P621" s="11"/>
      <c r="Q621" s="11"/>
      <c r="R621" s="11"/>
      <c r="S621" s="11"/>
      <c r="T621" s="11"/>
      <c r="U621" s="11"/>
      <c r="V621" s="11"/>
      <c r="W621" s="11"/>
      <c r="X621" s="11"/>
      <c r="Y621" s="11"/>
    </row>
    <row r="622" spans="1:25" x14ac:dyDescent="0.2">
      <c r="A622" s="11"/>
      <c r="B622" s="11"/>
      <c r="C622" s="11"/>
      <c r="D622" s="11"/>
      <c r="E622" s="18" t="str">
        <f t="shared" si="49"/>
        <v/>
      </c>
      <c r="F622" s="19" t="str">
        <f t="shared" si="46"/>
        <v/>
      </c>
      <c r="G622" s="19" t="str">
        <f t="shared" si="47"/>
        <v/>
      </c>
      <c r="H622" s="19" t="str">
        <f t="shared" si="48"/>
        <v/>
      </c>
      <c r="I622" s="20" t="str">
        <f t="shared" si="45"/>
        <v/>
      </c>
      <c r="J622" s="11"/>
      <c r="K622" s="11"/>
      <c r="L622" s="11"/>
      <c r="M622" s="11"/>
      <c r="N622" s="11"/>
      <c r="O622" s="11"/>
      <c r="P622" s="11"/>
      <c r="Q622" s="11"/>
      <c r="R622" s="11"/>
      <c r="S622" s="11"/>
      <c r="T622" s="11"/>
      <c r="U622" s="11"/>
      <c r="V622" s="11"/>
      <c r="W622" s="11"/>
      <c r="X622" s="11"/>
      <c r="Y622" s="11"/>
    </row>
    <row r="623" spans="1:25" x14ac:dyDescent="0.2">
      <c r="A623" s="11"/>
      <c r="B623" s="11"/>
      <c r="C623" s="11"/>
      <c r="D623" s="11"/>
      <c r="E623" s="18" t="str">
        <f t="shared" si="49"/>
        <v/>
      </c>
      <c r="F623" s="19" t="str">
        <f t="shared" si="46"/>
        <v/>
      </c>
      <c r="G623" s="19" t="str">
        <f t="shared" si="47"/>
        <v/>
      </c>
      <c r="H623" s="19" t="str">
        <f t="shared" si="48"/>
        <v/>
      </c>
      <c r="I623" s="20" t="str">
        <f t="shared" ref="I623:I686" si="50">IF(E623="","",I622-G623)</f>
        <v/>
      </c>
      <c r="J623" s="11"/>
      <c r="K623" s="11"/>
      <c r="L623" s="11"/>
      <c r="M623" s="11"/>
      <c r="N623" s="11"/>
      <c r="O623" s="11"/>
      <c r="P623" s="11"/>
      <c r="Q623" s="11"/>
      <c r="R623" s="11"/>
      <c r="S623" s="11"/>
      <c r="T623" s="11"/>
      <c r="U623" s="11"/>
      <c r="V623" s="11"/>
      <c r="W623" s="11"/>
      <c r="X623" s="11"/>
      <c r="Y623" s="11"/>
    </row>
    <row r="624" spans="1:25" x14ac:dyDescent="0.2">
      <c r="A624" s="11"/>
      <c r="B624" s="11"/>
      <c r="C624" s="11"/>
      <c r="D624" s="11"/>
      <c r="E624" s="18" t="str">
        <f t="shared" si="49"/>
        <v/>
      </c>
      <c r="F624" s="19" t="str">
        <f t="shared" si="46"/>
        <v/>
      </c>
      <c r="G624" s="19" t="str">
        <f t="shared" si="47"/>
        <v/>
      </c>
      <c r="H624" s="19" t="str">
        <f t="shared" si="48"/>
        <v/>
      </c>
      <c r="I624" s="20" t="str">
        <f t="shared" si="50"/>
        <v/>
      </c>
      <c r="J624" s="11"/>
      <c r="K624" s="11"/>
      <c r="L624" s="11"/>
      <c r="M624" s="11"/>
      <c r="N624" s="11"/>
      <c r="O624" s="11"/>
      <c r="P624" s="11"/>
      <c r="Q624" s="11"/>
      <c r="R624" s="11"/>
      <c r="S624" s="11"/>
      <c r="T624" s="11"/>
      <c r="U624" s="11"/>
      <c r="V624" s="11"/>
      <c r="W624" s="11"/>
      <c r="X624" s="11"/>
      <c r="Y624" s="11"/>
    </row>
    <row r="625" spans="1:25" x14ac:dyDescent="0.2">
      <c r="A625" s="11"/>
      <c r="B625" s="11"/>
      <c r="C625" s="11"/>
      <c r="D625" s="11"/>
      <c r="E625" s="18" t="str">
        <f t="shared" si="49"/>
        <v/>
      </c>
      <c r="F625" s="19" t="str">
        <f t="shared" si="46"/>
        <v/>
      </c>
      <c r="G625" s="19" t="str">
        <f t="shared" si="47"/>
        <v/>
      </c>
      <c r="H625" s="19" t="str">
        <f t="shared" si="48"/>
        <v/>
      </c>
      <c r="I625" s="20" t="str">
        <f t="shared" si="50"/>
        <v/>
      </c>
      <c r="J625" s="11"/>
      <c r="K625" s="11"/>
      <c r="L625" s="11"/>
      <c r="M625" s="11"/>
      <c r="N625" s="11"/>
      <c r="O625" s="11"/>
      <c r="P625" s="11"/>
      <c r="Q625" s="11"/>
      <c r="R625" s="11"/>
      <c r="S625" s="11"/>
      <c r="T625" s="11"/>
      <c r="U625" s="11"/>
      <c r="V625" s="11"/>
      <c r="W625" s="11"/>
      <c r="X625" s="11"/>
      <c r="Y625" s="11"/>
    </row>
    <row r="626" spans="1:25" x14ac:dyDescent="0.2">
      <c r="A626" s="11"/>
      <c r="B626" s="11"/>
      <c r="C626" s="11"/>
      <c r="D626" s="11"/>
      <c r="E626" s="18" t="str">
        <f t="shared" si="49"/>
        <v/>
      </c>
      <c r="F626" s="19" t="str">
        <f t="shared" si="46"/>
        <v/>
      </c>
      <c r="G626" s="19" t="str">
        <f t="shared" si="47"/>
        <v/>
      </c>
      <c r="H626" s="19" t="str">
        <f t="shared" si="48"/>
        <v/>
      </c>
      <c r="I626" s="20" t="str">
        <f t="shared" si="50"/>
        <v/>
      </c>
      <c r="J626" s="11"/>
      <c r="K626" s="11"/>
      <c r="L626" s="11"/>
      <c r="M626" s="11"/>
      <c r="N626" s="11"/>
      <c r="O626" s="11"/>
      <c r="P626" s="11"/>
      <c r="Q626" s="11"/>
      <c r="R626" s="11"/>
      <c r="S626" s="11"/>
      <c r="T626" s="11"/>
      <c r="U626" s="11"/>
      <c r="V626" s="11"/>
      <c r="W626" s="11"/>
      <c r="X626" s="11"/>
      <c r="Y626" s="11"/>
    </row>
    <row r="627" spans="1:25" x14ac:dyDescent="0.2">
      <c r="A627" s="11"/>
      <c r="B627" s="11"/>
      <c r="C627" s="11"/>
      <c r="D627" s="11"/>
      <c r="E627" s="18" t="str">
        <f t="shared" si="49"/>
        <v/>
      </c>
      <c r="F627" s="19" t="str">
        <f t="shared" si="46"/>
        <v/>
      </c>
      <c r="G627" s="19" t="str">
        <f t="shared" si="47"/>
        <v/>
      </c>
      <c r="H627" s="19" t="str">
        <f t="shared" si="48"/>
        <v/>
      </c>
      <c r="I627" s="20" t="str">
        <f t="shared" si="50"/>
        <v/>
      </c>
      <c r="J627" s="11"/>
      <c r="K627" s="11"/>
      <c r="L627" s="11"/>
      <c r="M627" s="11"/>
      <c r="N627" s="11"/>
      <c r="O627" s="11"/>
      <c r="P627" s="11"/>
      <c r="Q627" s="11"/>
      <c r="R627" s="11"/>
      <c r="S627" s="11"/>
      <c r="T627" s="11"/>
      <c r="U627" s="11"/>
      <c r="V627" s="11"/>
      <c r="W627" s="11"/>
      <c r="X627" s="11"/>
      <c r="Y627" s="11"/>
    </row>
    <row r="628" spans="1:25" x14ac:dyDescent="0.2">
      <c r="A628" s="11"/>
      <c r="B628" s="11"/>
      <c r="C628" s="11"/>
      <c r="D628" s="11"/>
      <c r="E628" s="18" t="str">
        <f t="shared" si="49"/>
        <v/>
      </c>
      <c r="F628" s="19" t="str">
        <f t="shared" si="46"/>
        <v/>
      </c>
      <c r="G628" s="19" t="str">
        <f t="shared" si="47"/>
        <v/>
      </c>
      <c r="H628" s="19" t="str">
        <f t="shared" si="48"/>
        <v/>
      </c>
      <c r="I628" s="20" t="str">
        <f t="shared" si="50"/>
        <v/>
      </c>
      <c r="J628" s="11"/>
      <c r="K628" s="11"/>
      <c r="L628" s="11"/>
      <c r="M628" s="11"/>
      <c r="N628" s="11"/>
      <c r="O628" s="11"/>
      <c r="P628" s="11"/>
      <c r="Q628" s="11"/>
      <c r="R628" s="11"/>
      <c r="S628" s="11"/>
      <c r="T628" s="11"/>
      <c r="U628" s="11"/>
      <c r="V628" s="11"/>
      <c r="W628" s="11"/>
      <c r="X628" s="11"/>
      <c r="Y628" s="11"/>
    </row>
    <row r="629" spans="1:25" x14ac:dyDescent="0.2">
      <c r="A629" s="11"/>
      <c r="B629" s="11"/>
      <c r="C629" s="11"/>
      <c r="D629" s="11"/>
      <c r="E629" s="18" t="str">
        <f t="shared" si="49"/>
        <v/>
      </c>
      <c r="F629" s="19" t="str">
        <f t="shared" si="46"/>
        <v/>
      </c>
      <c r="G629" s="19" t="str">
        <f t="shared" si="47"/>
        <v/>
      </c>
      <c r="H629" s="19" t="str">
        <f t="shared" si="48"/>
        <v/>
      </c>
      <c r="I629" s="20" t="str">
        <f t="shared" si="50"/>
        <v/>
      </c>
      <c r="J629" s="11"/>
      <c r="K629" s="11"/>
      <c r="L629" s="11"/>
      <c r="M629" s="11"/>
      <c r="N629" s="11"/>
      <c r="O629" s="11"/>
      <c r="P629" s="11"/>
      <c r="Q629" s="11"/>
      <c r="R629" s="11"/>
      <c r="S629" s="11"/>
      <c r="T629" s="11"/>
      <c r="U629" s="11"/>
      <c r="V629" s="11"/>
      <c r="W629" s="11"/>
      <c r="X629" s="11"/>
      <c r="Y629" s="11"/>
    </row>
    <row r="630" spans="1:25" x14ac:dyDescent="0.2">
      <c r="A630" s="11"/>
      <c r="B630" s="11"/>
      <c r="C630" s="11"/>
      <c r="D630" s="11"/>
      <c r="E630" s="18" t="str">
        <f t="shared" si="49"/>
        <v/>
      </c>
      <c r="F630" s="19" t="str">
        <f t="shared" si="46"/>
        <v/>
      </c>
      <c r="G630" s="19" t="str">
        <f t="shared" si="47"/>
        <v/>
      </c>
      <c r="H630" s="19" t="str">
        <f t="shared" si="48"/>
        <v/>
      </c>
      <c r="I630" s="20" t="str">
        <f t="shared" si="50"/>
        <v/>
      </c>
      <c r="J630" s="11"/>
      <c r="K630" s="11"/>
      <c r="L630" s="11"/>
      <c r="M630" s="11"/>
      <c r="N630" s="11"/>
      <c r="O630" s="11"/>
      <c r="P630" s="11"/>
      <c r="Q630" s="11"/>
      <c r="R630" s="11"/>
      <c r="S630" s="11"/>
      <c r="T630" s="11"/>
      <c r="U630" s="11"/>
      <c r="V630" s="11"/>
      <c r="W630" s="11"/>
      <c r="X630" s="11"/>
      <c r="Y630" s="11"/>
    </row>
    <row r="631" spans="1:25" x14ac:dyDescent="0.2">
      <c r="A631" s="11"/>
      <c r="B631" s="11"/>
      <c r="C631" s="11"/>
      <c r="D631" s="11"/>
      <c r="E631" s="18" t="str">
        <f t="shared" si="49"/>
        <v/>
      </c>
      <c r="F631" s="19" t="str">
        <f t="shared" si="46"/>
        <v/>
      </c>
      <c r="G631" s="19" t="str">
        <f t="shared" si="47"/>
        <v/>
      </c>
      <c r="H631" s="19" t="str">
        <f t="shared" si="48"/>
        <v/>
      </c>
      <c r="I631" s="20" t="str">
        <f t="shared" si="50"/>
        <v/>
      </c>
      <c r="J631" s="11"/>
      <c r="K631" s="11"/>
      <c r="L631" s="11"/>
      <c r="M631" s="11"/>
      <c r="N631" s="11"/>
      <c r="O631" s="11"/>
      <c r="P631" s="11"/>
      <c r="Q631" s="11"/>
      <c r="R631" s="11"/>
      <c r="S631" s="11"/>
      <c r="T631" s="11"/>
      <c r="U631" s="11"/>
      <c r="V631" s="11"/>
      <c r="W631" s="11"/>
      <c r="X631" s="11"/>
      <c r="Y631" s="11"/>
    </row>
    <row r="632" spans="1:25" x14ac:dyDescent="0.2">
      <c r="A632" s="11"/>
      <c r="B632" s="11"/>
      <c r="C632" s="11"/>
      <c r="D632" s="11"/>
      <c r="E632" s="18" t="str">
        <f t="shared" si="49"/>
        <v/>
      </c>
      <c r="F632" s="19" t="str">
        <f t="shared" si="46"/>
        <v/>
      </c>
      <c r="G632" s="19" t="str">
        <f t="shared" si="47"/>
        <v/>
      </c>
      <c r="H632" s="19" t="str">
        <f t="shared" si="48"/>
        <v/>
      </c>
      <c r="I632" s="20" t="str">
        <f t="shared" si="50"/>
        <v/>
      </c>
      <c r="J632" s="11"/>
      <c r="K632" s="11"/>
      <c r="L632" s="11"/>
      <c r="M632" s="11"/>
      <c r="N632" s="11"/>
      <c r="O632" s="11"/>
      <c r="P632" s="11"/>
      <c r="Q632" s="11"/>
      <c r="R632" s="11"/>
      <c r="S632" s="11"/>
      <c r="T632" s="11"/>
      <c r="U632" s="11"/>
      <c r="V632" s="11"/>
      <c r="W632" s="11"/>
      <c r="X632" s="11"/>
      <c r="Y632" s="11"/>
    </row>
    <row r="633" spans="1:25" x14ac:dyDescent="0.2">
      <c r="A633" s="11"/>
      <c r="B633" s="11"/>
      <c r="C633" s="11"/>
      <c r="D633" s="11"/>
      <c r="E633" s="18" t="str">
        <f t="shared" si="49"/>
        <v/>
      </c>
      <c r="F633" s="19" t="str">
        <f t="shared" si="46"/>
        <v/>
      </c>
      <c r="G633" s="19" t="str">
        <f t="shared" si="47"/>
        <v/>
      </c>
      <c r="H633" s="19" t="str">
        <f t="shared" si="48"/>
        <v/>
      </c>
      <c r="I633" s="20" t="str">
        <f t="shared" si="50"/>
        <v/>
      </c>
      <c r="J633" s="11"/>
      <c r="K633" s="11"/>
      <c r="L633" s="11"/>
      <c r="M633" s="11"/>
      <c r="N633" s="11"/>
      <c r="O633" s="11"/>
      <c r="P633" s="11"/>
      <c r="Q633" s="11"/>
      <c r="R633" s="11"/>
      <c r="S633" s="11"/>
      <c r="T633" s="11"/>
      <c r="U633" s="11"/>
      <c r="V633" s="11"/>
      <c r="W633" s="11"/>
      <c r="X633" s="11"/>
      <c r="Y633" s="11"/>
    </row>
    <row r="634" spans="1:25" x14ac:dyDescent="0.2">
      <c r="A634" s="11"/>
      <c r="B634" s="11"/>
      <c r="C634" s="11"/>
      <c r="D634" s="11"/>
      <c r="E634" s="18" t="str">
        <f t="shared" si="49"/>
        <v/>
      </c>
      <c r="F634" s="19" t="str">
        <f t="shared" si="46"/>
        <v/>
      </c>
      <c r="G634" s="19" t="str">
        <f t="shared" si="47"/>
        <v/>
      </c>
      <c r="H634" s="19" t="str">
        <f t="shared" si="48"/>
        <v/>
      </c>
      <c r="I634" s="20" t="str">
        <f t="shared" si="50"/>
        <v/>
      </c>
      <c r="J634" s="11"/>
      <c r="K634" s="11"/>
      <c r="L634" s="11"/>
      <c r="M634" s="11"/>
      <c r="N634" s="11"/>
      <c r="O634" s="11"/>
      <c r="P634" s="11"/>
      <c r="Q634" s="11"/>
      <c r="R634" s="11"/>
      <c r="S634" s="11"/>
      <c r="T634" s="11"/>
      <c r="U634" s="11"/>
      <c r="V634" s="11"/>
      <c r="W634" s="11"/>
      <c r="X634" s="11"/>
      <c r="Y634" s="11"/>
    </row>
    <row r="635" spans="1:25" x14ac:dyDescent="0.2">
      <c r="A635" s="11"/>
      <c r="B635" s="11"/>
      <c r="C635" s="11"/>
      <c r="D635" s="11"/>
      <c r="E635" s="18" t="str">
        <f t="shared" si="49"/>
        <v/>
      </c>
      <c r="F635" s="19" t="str">
        <f t="shared" si="46"/>
        <v/>
      </c>
      <c r="G635" s="19" t="str">
        <f t="shared" si="47"/>
        <v/>
      </c>
      <c r="H635" s="19" t="str">
        <f t="shared" si="48"/>
        <v/>
      </c>
      <c r="I635" s="20" t="str">
        <f t="shared" si="50"/>
        <v/>
      </c>
      <c r="J635" s="11"/>
      <c r="K635" s="11"/>
      <c r="L635" s="11"/>
      <c r="M635" s="11"/>
      <c r="N635" s="11"/>
      <c r="O635" s="11"/>
      <c r="P635" s="11"/>
      <c r="Q635" s="11"/>
      <c r="R635" s="11"/>
      <c r="S635" s="11"/>
      <c r="T635" s="11"/>
      <c r="U635" s="11"/>
      <c r="V635" s="11"/>
      <c r="W635" s="11"/>
      <c r="X635" s="11"/>
      <c r="Y635" s="11"/>
    </row>
    <row r="636" spans="1:25" x14ac:dyDescent="0.2">
      <c r="A636" s="11"/>
      <c r="B636" s="11"/>
      <c r="C636" s="11"/>
      <c r="D636" s="11"/>
      <c r="E636" s="18" t="str">
        <f t="shared" si="49"/>
        <v/>
      </c>
      <c r="F636" s="19" t="str">
        <f t="shared" si="46"/>
        <v/>
      </c>
      <c r="G636" s="19" t="str">
        <f t="shared" si="47"/>
        <v/>
      </c>
      <c r="H636" s="19" t="str">
        <f t="shared" si="48"/>
        <v/>
      </c>
      <c r="I636" s="20" t="str">
        <f t="shared" si="50"/>
        <v/>
      </c>
      <c r="J636" s="11"/>
      <c r="K636" s="11"/>
      <c r="L636" s="11"/>
      <c r="M636" s="11"/>
      <c r="N636" s="11"/>
      <c r="O636" s="11"/>
      <c r="P636" s="11"/>
      <c r="Q636" s="11"/>
      <c r="R636" s="11"/>
      <c r="S636" s="11"/>
      <c r="T636" s="11"/>
      <c r="U636" s="11"/>
      <c r="V636" s="11"/>
      <c r="W636" s="11"/>
      <c r="X636" s="11"/>
      <c r="Y636" s="11"/>
    </row>
    <row r="637" spans="1:25" x14ac:dyDescent="0.2">
      <c r="A637" s="11"/>
      <c r="B637" s="11"/>
      <c r="C637" s="11"/>
      <c r="D637" s="11"/>
      <c r="E637" s="18" t="str">
        <f t="shared" si="49"/>
        <v/>
      </c>
      <c r="F637" s="19" t="str">
        <f t="shared" si="46"/>
        <v/>
      </c>
      <c r="G637" s="19" t="str">
        <f t="shared" si="47"/>
        <v/>
      </c>
      <c r="H637" s="19" t="str">
        <f t="shared" si="48"/>
        <v/>
      </c>
      <c r="I637" s="20" t="str">
        <f t="shared" si="50"/>
        <v/>
      </c>
      <c r="J637" s="11"/>
      <c r="K637" s="11"/>
      <c r="L637" s="11"/>
      <c r="M637" s="11"/>
      <c r="N637" s="11"/>
      <c r="O637" s="11"/>
      <c r="P637" s="11"/>
      <c r="Q637" s="11"/>
      <c r="R637" s="11"/>
      <c r="S637" s="11"/>
      <c r="T637" s="11"/>
      <c r="U637" s="11"/>
      <c r="V637" s="11"/>
      <c r="W637" s="11"/>
      <c r="X637" s="11"/>
      <c r="Y637" s="11"/>
    </row>
    <row r="638" spans="1:25" x14ac:dyDescent="0.2">
      <c r="A638" s="11"/>
      <c r="B638" s="11"/>
      <c r="C638" s="11"/>
      <c r="D638" s="11"/>
      <c r="E638" s="18" t="str">
        <f t="shared" si="49"/>
        <v/>
      </c>
      <c r="F638" s="19" t="str">
        <f t="shared" si="46"/>
        <v/>
      </c>
      <c r="G638" s="19" t="str">
        <f t="shared" si="47"/>
        <v/>
      </c>
      <c r="H638" s="19" t="str">
        <f t="shared" si="48"/>
        <v/>
      </c>
      <c r="I638" s="20" t="str">
        <f t="shared" si="50"/>
        <v/>
      </c>
      <c r="J638" s="11"/>
      <c r="K638" s="11"/>
      <c r="L638" s="11"/>
      <c r="M638" s="11"/>
      <c r="N638" s="11"/>
      <c r="O638" s="11"/>
      <c r="P638" s="11"/>
      <c r="Q638" s="11"/>
      <c r="R638" s="11"/>
      <c r="S638" s="11"/>
      <c r="T638" s="11"/>
      <c r="U638" s="11"/>
      <c r="V638" s="11"/>
      <c r="W638" s="11"/>
      <c r="X638" s="11"/>
      <c r="Y638" s="11"/>
    </row>
    <row r="639" spans="1:25" x14ac:dyDescent="0.2">
      <c r="A639" s="11"/>
      <c r="B639" s="11"/>
      <c r="C639" s="11"/>
      <c r="D639" s="11"/>
      <c r="E639" s="18" t="str">
        <f t="shared" si="49"/>
        <v/>
      </c>
      <c r="F639" s="19" t="str">
        <f t="shared" si="46"/>
        <v/>
      </c>
      <c r="G639" s="19" t="str">
        <f t="shared" si="47"/>
        <v/>
      </c>
      <c r="H639" s="19" t="str">
        <f t="shared" si="48"/>
        <v/>
      </c>
      <c r="I639" s="20" t="str">
        <f t="shared" si="50"/>
        <v/>
      </c>
      <c r="J639" s="11"/>
      <c r="K639" s="11"/>
      <c r="L639" s="11"/>
      <c r="M639" s="11"/>
      <c r="N639" s="11"/>
      <c r="O639" s="11"/>
      <c r="P639" s="11"/>
      <c r="Q639" s="11"/>
      <c r="R639" s="11"/>
      <c r="S639" s="11"/>
      <c r="T639" s="11"/>
      <c r="U639" s="11"/>
      <c r="V639" s="11"/>
      <c r="W639" s="11"/>
      <c r="X639" s="11"/>
      <c r="Y639" s="11"/>
    </row>
    <row r="640" spans="1:25" x14ac:dyDescent="0.2">
      <c r="A640" s="11"/>
      <c r="B640" s="11"/>
      <c r="C640" s="11"/>
      <c r="D640" s="11"/>
      <c r="E640" s="18" t="str">
        <f t="shared" si="49"/>
        <v/>
      </c>
      <c r="F640" s="19" t="str">
        <f t="shared" si="46"/>
        <v/>
      </c>
      <c r="G640" s="19" t="str">
        <f t="shared" si="47"/>
        <v/>
      </c>
      <c r="H640" s="19" t="str">
        <f t="shared" si="48"/>
        <v/>
      </c>
      <c r="I640" s="20" t="str">
        <f t="shared" si="50"/>
        <v/>
      </c>
      <c r="J640" s="11"/>
      <c r="K640" s="11"/>
      <c r="L640" s="11"/>
      <c r="M640" s="11"/>
      <c r="N640" s="11"/>
      <c r="O640" s="11"/>
      <c r="P640" s="11"/>
      <c r="Q640" s="11"/>
      <c r="R640" s="11"/>
      <c r="S640" s="11"/>
      <c r="T640" s="11"/>
      <c r="U640" s="11"/>
      <c r="V640" s="11"/>
      <c r="W640" s="11"/>
      <c r="X640" s="11"/>
      <c r="Y640" s="11"/>
    </row>
    <row r="641" spans="1:25" x14ac:dyDescent="0.2">
      <c r="A641" s="11"/>
      <c r="B641" s="11"/>
      <c r="C641" s="11"/>
      <c r="D641" s="11"/>
      <c r="E641" s="18" t="str">
        <f t="shared" si="49"/>
        <v/>
      </c>
      <c r="F641" s="19" t="str">
        <f t="shared" si="46"/>
        <v/>
      </c>
      <c r="G641" s="19" t="str">
        <f t="shared" si="47"/>
        <v/>
      </c>
      <c r="H641" s="19" t="str">
        <f t="shared" si="48"/>
        <v/>
      </c>
      <c r="I641" s="20" t="str">
        <f t="shared" si="50"/>
        <v/>
      </c>
      <c r="J641" s="11"/>
      <c r="K641" s="11"/>
      <c r="L641" s="11"/>
      <c r="M641" s="11"/>
      <c r="N641" s="11"/>
      <c r="O641" s="11"/>
      <c r="P641" s="11"/>
      <c r="Q641" s="11"/>
      <c r="R641" s="11"/>
      <c r="S641" s="11"/>
      <c r="T641" s="11"/>
      <c r="U641" s="11"/>
      <c r="V641" s="11"/>
      <c r="W641" s="11"/>
      <c r="X641" s="11"/>
      <c r="Y641" s="11"/>
    </row>
    <row r="642" spans="1:25" x14ac:dyDescent="0.2">
      <c r="A642" s="11"/>
      <c r="B642" s="11"/>
      <c r="C642" s="11"/>
      <c r="D642" s="11"/>
      <c r="E642" s="18" t="str">
        <f t="shared" si="49"/>
        <v/>
      </c>
      <c r="F642" s="19" t="str">
        <f t="shared" si="46"/>
        <v/>
      </c>
      <c r="G642" s="19" t="str">
        <f t="shared" si="47"/>
        <v/>
      </c>
      <c r="H642" s="19" t="str">
        <f t="shared" si="48"/>
        <v/>
      </c>
      <c r="I642" s="20" t="str">
        <f t="shared" si="50"/>
        <v/>
      </c>
      <c r="J642" s="11"/>
      <c r="K642" s="11"/>
      <c r="L642" s="11"/>
      <c r="M642" s="11"/>
      <c r="N642" s="11"/>
      <c r="O642" s="11"/>
      <c r="P642" s="11"/>
      <c r="Q642" s="11"/>
      <c r="R642" s="11"/>
      <c r="S642" s="11"/>
      <c r="T642" s="11"/>
      <c r="U642" s="11"/>
      <c r="V642" s="11"/>
      <c r="W642" s="11"/>
      <c r="X642" s="11"/>
      <c r="Y642" s="11"/>
    </row>
    <row r="643" spans="1:25" x14ac:dyDescent="0.2">
      <c r="A643" s="11"/>
      <c r="B643" s="11"/>
      <c r="C643" s="11"/>
      <c r="D643" s="11"/>
      <c r="E643" s="18" t="str">
        <f t="shared" si="49"/>
        <v/>
      </c>
      <c r="F643" s="19" t="str">
        <f t="shared" si="46"/>
        <v/>
      </c>
      <c r="G643" s="19" t="str">
        <f t="shared" si="47"/>
        <v/>
      </c>
      <c r="H643" s="19" t="str">
        <f t="shared" si="48"/>
        <v/>
      </c>
      <c r="I643" s="20" t="str">
        <f t="shared" si="50"/>
        <v/>
      </c>
      <c r="J643" s="11"/>
      <c r="K643" s="11"/>
      <c r="L643" s="11"/>
      <c r="M643" s="11"/>
      <c r="N643" s="11"/>
      <c r="O643" s="11"/>
      <c r="P643" s="11"/>
      <c r="Q643" s="11"/>
      <c r="R643" s="11"/>
      <c r="S643" s="11"/>
      <c r="T643" s="11"/>
      <c r="U643" s="11"/>
      <c r="V643" s="11"/>
      <c r="W643" s="11"/>
      <c r="X643" s="11"/>
      <c r="Y643" s="11"/>
    </row>
    <row r="644" spans="1:25" x14ac:dyDescent="0.2">
      <c r="A644" s="11"/>
      <c r="B644" s="11"/>
      <c r="C644" s="11"/>
      <c r="D644" s="11"/>
      <c r="E644" s="18" t="str">
        <f t="shared" si="49"/>
        <v/>
      </c>
      <c r="F644" s="19" t="str">
        <f t="shared" si="46"/>
        <v/>
      </c>
      <c r="G644" s="19" t="str">
        <f t="shared" si="47"/>
        <v/>
      </c>
      <c r="H644" s="19" t="str">
        <f t="shared" si="48"/>
        <v/>
      </c>
      <c r="I644" s="20" t="str">
        <f t="shared" si="50"/>
        <v/>
      </c>
      <c r="J644" s="11"/>
      <c r="K644" s="11"/>
      <c r="L644" s="11"/>
      <c r="M644" s="11"/>
      <c r="N644" s="11"/>
      <c r="O644" s="11"/>
      <c r="P644" s="11"/>
      <c r="Q644" s="11"/>
      <c r="R644" s="11"/>
      <c r="S644" s="11"/>
      <c r="T644" s="11"/>
      <c r="U644" s="11"/>
      <c r="V644" s="11"/>
      <c r="W644" s="11"/>
      <c r="X644" s="11"/>
      <c r="Y644" s="11"/>
    </row>
    <row r="645" spans="1:25" x14ac:dyDescent="0.2">
      <c r="A645" s="11"/>
      <c r="B645" s="11"/>
      <c r="C645" s="11"/>
      <c r="D645" s="11"/>
      <c r="E645" s="18" t="str">
        <f t="shared" si="49"/>
        <v/>
      </c>
      <c r="F645" s="19" t="str">
        <f t="shared" si="46"/>
        <v/>
      </c>
      <c r="G645" s="19" t="str">
        <f t="shared" si="47"/>
        <v/>
      </c>
      <c r="H645" s="19" t="str">
        <f t="shared" si="48"/>
        <v/>
      </c>
      <c r="I645" s="20" t="str">
        <f t="shared" si="50"/>
        <v/>
      </c>
      <c r="J645" s="11"/>
      <c r="K645" s="11"/>
      <c r="L645" s="11"/>
      <c r="M645" s="11"/>
      <c r="N645" s="11"/>
      <c r="O645" s="11"/>
      <c r="P645" s="11"/>
      <c r="Q645" s="11"/>
      <c r="R645" s="11"/>
      <c r="S645" s="11"/>
      <c r="T645" s="11"/>
      <c r="U645" s="11"/>
      <c r="V645" s="11"/>
      <c r="W645" s="11"/>
      <c r="X645" s="11"/>
      <c r="Y645" s="11"/>
    </row>
    <row r="646" spans="1:25" x14ac:dyDescent="0.2">
      <c r="A646" s="11"/>
      <c r="B646" s="11"/>
      <c r="C646" s="11"/>
      <c r="D646" s="11"/>
      <c r="E646" s="18" t="str">
        <f t="shared" si="49"/>
        <v/>
      </c>
      <c r="F646" s="19" t="str">
        <f t="shared" si="46"/>
        <v/>
      </c>
      <c r="G646" s="19" t="str">
        <f t="shared" si="47"/>
        <v/>
      </c>
      <c r="H646" s="19" t="str">
        <f t="shared" si="48"/>
        <v/>
      </c>
      <c r="I646" s="20" t="str">
        <f t="shared" si="50"/>
        <v/>
      </c>
      <c r="J646" s="11"/>
      <c r="K646" s="11"/>
      <c r="L646" s="11"/>
      <c r="M646" s="11"/>
      <c r="N646" s="11"/>
      <c r="O646" s="11"/>
      <c r="P646" s="11"/>
      <c r="Q646" s="11"/>
      <c r="R646" s="11"/>
      <c r="S646" s="11"/>
      <c r="T646" s="11"/>
      <c r="U646" s="11"/>
      <c r="V646" s="11"/>
      <c r="W646" s="11"/>
      <c r="X646" s="11"/>
      <c r="Y646" s="11"/>
    </row>
    <row r="647" spans="1:25" x14ac:dyDescent="0.2">
      <c r="A647" s="11"/>
      <c r="B647" s="11"/>
      <c r="C647" s="11"/>
      <c r="D647" s="11"/>
      <c r="E647" s="18" t="str">
        <f t="shared" si="49"/>
        <v/>
      </c>
      <c r="F647" s="19" t="str">
        <f t="shared" si="46"/>
        <v/>
      </c>
      <c r="G647" s="19" t="str">
        <f t="shared" si="47"/>
        <v/>
      </c>
      <c r="H647" s="19" t="str">
        <f t="shared" si="48"/>
        <v/>
      </c>
      <c r="I647" s="20" t="str">
        <f t="shared" si="50"/>
        <v/>
      </c>
      <c r="J647" s="11"/>
      <c r="K647" s="11"/>
      <c r="L647" s="11"/>
      <c r="M647" s="11"/>
      <c r="N647" s="11"/>
      <c r="O647" s="11"/>
      <c r="P647" s="11"/>
      <c r="Q647" s="11"/>
      <c r="R647" s="11"/>
      <c r="S647" s="11"/>
      <c r="T647" s="11"/>
      <c r="U647" s="11"/>
      <c r="V647" s="11"/>
      <c r="W647" s="11"/>
      <c r="X647" s="11"/>
      <c r="Y647" s="11"/>
    </row>
    <row r="648" spans="1:25" x14ac:dyDescent="0.2">
      <c r="A648" s="11"/>
      <c r="B648" s="11"/>
      <c r="C648" s="11"/>
      <c r="D648" s="11"/>
      <c r="E648" s="18" t="str">
        <f t="shared" si="49"/>
        <v/>
      </c>
      <c r="F648" s="19" t="str">
        <f t="shared" si="46"/>
        <v/>
      </c>
      <c r="G648" s="19" t="str">
        <f t="shared" si="47"/>
        <v/>
      </c>
      <c r="H648" s="19" t="str">
        <f t="shared" si="48"/>
        <v/>
      </c>
      <c r="I648" s="20" t="str">
        <f t="shared" si="50"/>
        <v/>
      </c>
      <c r="J648" s="11"/>
      <c r="K648" s="11"/>
      <c r="L648" s="11"/>
      <c r="M648" s="11"/>
      <c r="N648" s="11"/>
      <c r="O648" s="11"/>
      <c r="P648" s="11"/>
      <c r="Q648" s="11"/>
      <c r="R648" s="11"/>
      <c r="S648" s="11"/>
      <c r="T648" s="11"/>
      <c r="U648" s="11"/>
      <c r="V648" s="11"/>
      <c r="W648" s="11"/>
      <c r="X648" s="11"/>
      <c r="Y648" s="11"/>
    </row>
    <row r="649" spans="1:25" x14ac:dyDescent="0.2">
      <c r="A649" s="11"/>
      <c r="B649" s="11"/>
      <c r="C649" s="11"/>
      <c r="D649" s="11"/>
      <c r="E649" s="18" t="str">
        <f t="shared" si="49"/>
        <v/>
      </c>
      <c r="F649" s="19" t="str">
        <f t="shared" si="46"/>
        <v/>
      </c>
      <c r="G649" s="19" t="str">
        <f t="shared" si="47"/>
        <v/>
      </c>
      <c r="H649" s="19" t="str">
        <f t="shared" si="48"/>
        <v/>
      </c>
      <c r="I649" s="20" t="str">
        <f t="shared" si="50"/>
        <v/>
      </c>
      <c r="J649" s="11"/>
      <c r="K649" s="11"/>
      <c r="L649" s="11"/>
      <c r="M649" s="11"/>
      <c r="N649" s="11"/>
      <c r="O649" s="11"/>
      <c r="P649" s="11"/>
      <c r="Q649" s="11"/>
      <c r="R649" s="11"/>
      <c r="S649" s="11"/>
      <c r="T649" s="11"/>
      <c r="U649" s="11"/>
      <c r="V649" s="11"/>
      <c r="W649" s="11"/>
      <c r="X649" s="11"/>
      <c r="Y649" s="11"/>
    </row>
    <row r="650" spans="1:25" x14ac:dyDescent="0.2">
      <c r="A650" s="11"/>
      <c r="B650" s="11"/>
      <c r="C650" s="11"/>
      <c r="D650" s="11"/>
      <c r="E650" s="18" t="str">
        <f t="shared" si="49"/>
        <v/>
      </c>
      <c r="F650" s="19" t="str">
        <f t="shared" si="46"/>
        <v/>
      </c>
      <c r="G650" s="19" t="str">
        <f t="shared" si="47"/>
        <v/>
      </c>
      <c r="H650" s="19" t="str">
        <f t="shared" si="48"/>
        <v/>
      </c>
      <c r="I650" s="20" t="str">
        <f t="shared" si="50"/>
        <v/>
      </c>
      <c r="J650" s="11"/>
      <c r="K650" s="11"/>
      <c r="L650" s="11"/>
      <c r="M650" s="11"/>
      <c r="N650" s="11"/>
      <c r="O650" s="11"/>
      <c r="P650" s="11"/>
      <c r="Q650" s="11"/>
      <c r="R650" s="11"/>
      <c r="S650" s="11"/>
      <c r="T650" s="11"/>
      <c r="U650" s="11"/>
      <c r="V650" s="11"/>
      <c r="W650" s="11"/>
      <c r="X650" s="11"/>
      <c r="Y650" s="11"/>
    </row>
    <row r="651" spans="1:25" x14ac:dyDescent="0.2">
      <c r="A651" s="11"/>
      <c r="B651" s="11"/>
      <c r="C651" s="11"/>
      <c r="D651" s="11"/>
      <c r="E651" s="18" t="str">
        <f t="shared" si="49"/>
        <v/>
      </c>
      <c r="F651" s="19" t="str">
        <f t="shared" si="46"/>
        <v/>
      </c>
      <c r="G651" s="19" t="str">
        <f t="shared" si="47"/>
        <v/>
      </c>
      <c r="H651" s="19" t="str">
        <f t="shared" si="48"/>
        <v/>
      </c>
      <c r="I651" s="20" t="str">
        <f t="shared" si="50"/>
        <v/>
      </c>
      <c r="J651" s="11"/>
      <c r="K651" s="11"/>
      <c r="L651" s="11"/>
      <c r="M651" s="11"/>
      <c r="N651" s="11"/>
      <c r="O651" s="11"/>
      <c r="P651" s="11"/>
      <c r="Q651" s="11"/>
      <c r="R651" s="11"/>
      <c r="S651" s="11"/>
      <c r="T651" s="11"/>
      <c r="U651" s="11"/>
      <c r="V651" s="11"/>
      <c r="W651" s="11"/>
      <c r="X651" s="11"/>
      <c r="Y651" s="11"/>
    </row>
    <row r="652" spans="1:25" x14ac:dyDescent="0.2">
      <c r="A652" s="11"/>
      <c r="B652" s="11"/>
      <c r="C652" s="11"/>
      <c r="D652" s="11"/>
      <c r="E652" s="18" t="str">
        <f t="shared" si="49"/>
        <v/>
      </c>
      <c r="F652" s="19" t="str">
        <f t="shared" si="46"/>
        <v/>
      </c>
      <c r="G652" s="19" t="str">
        <f t="shared" si="47"/>
        <v/>
      </c>
      <c r="H652" s="19" t="str">
        <f t="shared" si="48"/>
        <v/>
      </c>
      <c r="I652" s="20" t="str">
        <f t="shared" si="50"/>
        <v/>
      </c>
      <c r="J652" s="11"/>
      <c r="K652" s="11"/>
      <c r="L652" s="11"/>
      <c r="M652" s="11"/>
      <c r="N652" s="11"/>
      <c r="O652" s="11"/>
      <c r="P652" s="11"/>
      <c r="Q652" s="11"/>
      <c r="R652" s="11"/>
      <c r="S652" s="11"/>
      <c r="T652" s="11"/>
      <c r="U652" s="11"/>
      <c r="V652" s="11"/>
      <c r="W652" s="11"/>
      <c r="X652" s="11"/>
      <c r="Y652" s="11"/>
    </row>
    <row r="653" spans="1:25" x14ac:dyDescent="0.2">
      <c r="A653" s="11"/>
      <c r="B653" s="11"/>
      <c r="C653" s="11"/>
      <c r="D653" s="11"/>
      <c r="E653" s="18" t="str">
        <f t="shared" si="49"/>
        <v/>
      </c>
      <c r="F653" s="19" t="str">
        <f t="shared" si="46"/>
        <v/>
      </c>
      <c r="G653" s="19" t="str">
        <f t="shared" si="47"/>
        <v/>
      </c>
      <c r="H653" s="19" t="str">
        <f t="shared" si="48"/>
        <v/>
      </c>
      <c r="I653" s="20" t="str">
        <f t="shared" si="50"/>
        <v/>
      </c>
      <c r="J653" s="11"/>
      <c r="K653" s="11"/>
      <c r="L653" s="11"/>
      <c r="M653" s="11"/>
      <c r="N653" s="11"/>
      <c r="O653" s="11"/>
      <c r="P653" s="11"/>
      <c r="Q653" s="11"/>
      <c r="R653" s="11"/>
      <c r="S653" s="11"/>
      <c r="T653" s="11"/>
      <c r="U653" s="11"/>
      <c r="V653" s="11"/>
      <c r="W653" s="11"/>
      <c r="X653" s="11"/>
      <c r="Y653" s="11"/>
    </row>
    <row r="654" spans="1:25" x14ac:dyDescent="0.2">
      <c r="A654" s="11"/>
      <c r="B654" s="11"/>
      <c r="C654" s="11"/>
      <c r="D654" s="11"/>
      <c r="E654" s="18" t="str">
        <f t="shared" si="49"/>
        <v/>
      </c>
      <c r="F654" s="19" t="str">
        <f t="shared" si="46"/>
        <v/>
      </c>
      <c r="G654" s="19" t="str">
        <f t="shared" si="47"/>
        <v/>
      </c>
      <c r="H654" s="19" t="str">
        <f t="shared" si="48"/>
        <v/>
      </c>
      <c r="I654" s="20" t="str">
        <f t="shared" si="50"/>
        <v/>
      </c>
      <c r="J654" s="11"/>
      <c r="K654" s="11"/>
      <c r="L654" s="11"/>
      <c r="M654" s="11"/>
      <c r="N654" s="11"/>
      <c r="O654" s="11"/>
      <c r="P654" s="11"/>
      <c r="Q654" s="11"/>
      <c r="R654" s="11"/>
      <c r="S654" s="11"/>
      <c r="T654" s="11"/>
      <c r="U654" s="11"/>
      <c r="V654" s="11"/>
      <c r="W654" s="11"/>
      <c r="X654" s="11"/>
      <c r="Y654" s="11"/>
    </row>
    <row r="655" spans="1:25" x14ac:dyDescent="0.2">
      <c r="A655" s="11"/>
      <c r="B655" s="11"/>
      <c r="C655" s="11"/>
      <c r="D655" s="11"/>
      <c r="E655" s="18" t="str">
        <f t="shared" si="49"/>
        <v/>
      </c>
      <c r="F655" s="19" t="str">
        <f t="shared" si="46"/>
        <v/>
      </c>
      <c r="G655" s="19" t="str">
        <f t="shared" si="47"/>
        <v/>
      </c>
      <c r="H655" s="19" t="str">
        <f t="shared" si="48"/>
        <v/>
      </c>
      <c r="I655" s="20" t="str">
        <f t="shared" si="50"/>
        <v/>
      </c>
      <c r="J655" s="11"/>
      <c r="K655" s="11"/>
      <c r="L655" s="11"/>
      <c r="M655" s="11"/>
      <c r="N655" s="11"/>
      <c r="O655" s="11"/>
      <c r="P655" s="11"/>
      <c r="Q655" s="11"/>
      <c r="R655" s="11"/>
      <c r="S655" s="11"/>
      <c r="T655" s="11"/>
      <c r="U655" s="11"/>
      <c r="V655" s="11"/>
      <c r="W655" s="11"/>
      <c r="X655" s="11"/>
      <c r="Y655" s="11"/>
    </row>
    <row r="656" spans="1:25" x14ac:dyDescent="0.2">
      <c r="A656" s="11"/>
      <c r="B656" s="11"/>
      <c r="C656" s="11"/>
      <c r="D656" s="11"/>
      <c r="E656" s="18" t="str">
        <f t="shared" si="49"/>
        <v/>
      </c>
      <c r="F656" s="19" t="str">
        <f t="shared" si="46"/>
        <v/>
      </c>
      <c r="G656" s="19" t="str">
        <f t="shared" si="47"/>
        <v/>
      </c>
      <c r="H656" s="19" t="str">
        <f t="shared" si="48"/>
        <v/>
      </c>
      <c r="I656" s="20" t="str">
        <f t="shared" si="50"/>
        <v/>
      </c>
      <c r="J656" s="11"/>
      <c r="K656" s="11"/>
      <c r="L656" s="11"/>
      <c r="M656" s="11"/>
      <c r="N656" s="11"/>
      <c r="O656" s="11"/>
      <c r="P656" s="11"/>
      <c r="Q656" s="11"/>
      <c r="R656" s="11"/>
      <c r="S656" s="11"/>
      <c r="T656" s="11"/>
      <c r="U656" s="11"/>
      <c r="V656" s="11"/>
      <c r="W656" s="11"/>
      <c r="X656" s="11"/>
      <c r="Y656" s="11"/>
    </row>
    <row r="657" spans="1:25" x14ac:dyDescent="0.2">
      <c r="A657" s="11"/>
      <c r="B657" s="11"/>
      <c r="C657" s="11"/>
      <c r="D657" s="11"/>
      <c r="E657" s="18" t="str">
        <f t="shared" si="49"/>
        <v/>
      </c>
      <c r="F657" s="19" t="str">
        <f t="shared" si="46"/>
        <v/>
      </c>
      <c r="G657" s="19" t="str">
        <f t="shared" si="47"/>
        <v/>
      </c>
      <c r="H657" s="19" t="str">
        <f t="shared" si="48"/>
        <v/>
      </c>
      <c r="I657" s="20" t="str">
        <f t="shared" si="50"/>
        <v/>
      </c>
      <c r="J657" s="11"/>
      <c r="K657" s="11"/>
      <c r="L657" s="11"/>
      <c r="M657" s="11"/>
      <c r="N657" s="11"/>
      <c r="O657" s="11"/>
      <c r="P657" s="11"/>
      <c r="Q657" s="11"/>
      <c r="R657" s="11"/>
      <c r="S657" s="11"/>
      <c r="T657" s="11"/>
      <c r="U657" s="11"/>
      <c r="V657" s="11"/>
      <c r="W657" s="11"/>
      <c r="X657" s="11"/>
      <c r="Y657" s="11"/>
    </row>
    <row r="658" spans="1:25" x14ac:dyDescent="0.2">
      <c r="A658" s="11"/>
      <c r="B658" s="11"/>
      <c r="C658" s="11"/>
      <c r="D658" s="11"/>
      <c r="E658" s="18" t="str">
        <f t="shared" si="49"/>
        <v/>
      </c>
      <c r="F658" s="19" t="str">
        <f t="shared" si="46"/>
        <v/>
      </c>
      <c r="G658" s="19" t="str">
        <f t="shared" si="47"/>
        <v/>
      </c>
      <c r="H658" s="19" t="str">
        <f t="shared" si="48"/>
        <v/>
      </c>
      <c r="I658" s="20" t="str">
        <f t="shared" si="50"/>
        <v/>
      </c>
      <c r="J658" s="11"/>
      <c r="K658" s="11"/>
      <c r="L658" s="11"/>
      <c r="M658" s="11"/>
      <c r="N658" s="11"/>
      <c r="O658" s="11"/>
      <c r="P658" s="11"/>
      <c r="Q658" s="11"/>
      <c r="R658" s="11"/>
      <c r="S658" s="11"/>
      <c r="T658" s="11"/>
      <c r="U658" s="11"/>
      <c r="V658" s="11"/>
      <c r="W658" s="11"/>
      <c r="X658" s="11"/>
      <c r="Y658" s="11"/>
    </row>
    <row r="659" spans="1:25" x14ac:dyDescent="0.2">
      <c r="A659" s="11"/>
      <c r="B659" s="11"/>
      <c r="C659" s="11"/>
      <c r="D659" s="11"/>
      <c r="E659" s="18" t="str">
        <f t="shared" si="49"/>
        <v/>
      </c>
      <c r="F659" s="19" t="str">
        <f t="shared" si="46"/>
        <v/>
      </c>
      <c r="G659" s="19" t="str">
        <f t="shared" si="47"/>
        <v/>
      </c>
      <c r="H659" s="19" t="str">
        <f t="shared" si="48"/>
        <v/>
      </c>
      <c r="I659" s="20" t="str">
        <f t="shared" si="50"/>
        <v/>
      </c>
      <c r="J659" s="11"/>
      <c r="K659" s="11"/>
      <c r="L659" s="11"/>
      <c r="M659" s="11"/>
      <c r="N659" s="11"/>
      <c r="O659" s="11"/>
      <c r="P659" s="11"/>
      <c r="Q659" s="11"/>
      <c r="R659" s="11"/>
      <c r="S659" s="11"/>
      <c r="T659" s="11"/>
      <c r="U659" s="11"/>
      <c r="V659" s="11"/>
      <c r="W659" s="11"/>
      <c r="X659" s="11"/>
      <c r="Y659" s="11"/>
    </row>
    <row r="660" spans="1:25" x14ac:dyDescent="0.2">
      <c r="A660" s="11"/>
      <c r="B660" s="11"/>
      <c r="C660" s="11"/>
      <c r="D660" s="11"/>
      <c r="E660" s="18" t="str">
        <f t="shared" si="49"/>
        <v/>
      </c>
      <c r="F660" s="19" t="str">
        <f t="shared" si="46"/>
        <v/>
      </c>
      <c r="G660" s="19" t="str">
        <f t="shared" si="47"/>
        <v/>
      </c>
      <c r="H660" s="19" t="str">
        <f t="shared" si="48"/>
        <v/>
      </c>
      <c r="I660" s="20" t="str">
        <f t="shared" si="50"/>
        <v/>
      </c>
      <c r="J660" s="11"/>
      <c r="K660" s="11"/>
      <c r="L660" s="11"/>
      <c r="M660" s="11"/>
      <c r="N660" s="11"/>
      <c r="O660" s="11"/>
      <c r="P660" s="11"/>
      <c r="Q660" s="11"/>
      <c r="R660" s="11"/>
      <c r="S660" s="11"/>
      <c r="T660" s="11"/>
      <c r="U660" s="11"/>
      <c r="V660" s="11"/>
      <c r="W660" s="11"/>
      <c r="X660" s="11"/>
      <c r="Y660" s="11"/>
    </row>
    <row r="661" spans="1:25" x14ac:dyDescent="0.2">
      <c r="A661" s="11"/>
      <c r="B661" s="11"/>
      <c r="C661" s="11"/>
      <c r="D661" s="11"/>
      <c r="E661" s="18" t="str">
        <f t="shared" si="49"/>
        <v/>
      </c>
      <c r="F661" s="19" t="str">
        <f t="shared" si="46"/>
        <v/>
      </c>
      <c r="G661" s="19" t="str">
        <f t="shared" si="47"/>
        <v/>
      </c>
      <c r="H661" s="19" t="str">
        <f t="shared" si="48"/>
        <v/>
      </c>
      <c r="I661" s="20" t="str">
        <f t="shared" si="50"/>
        <v/>
      </c>
      <c r="J661" s="11"/>
      <c r="K661" s="11"/>
      <c r="L661" s="11"/>
      <c r="M661" s="11"/>
      <c r="N661" s="11"/>
      <c r="O661" s="11"/>
      <c r="P661" s="11"/>
      <c r="Q661" s="11"/>
      <c r="R661" s="11"/>
      <c r="S661" s="11"/>
      <c r="T661" s="11"/>
      <c r="U661" s="11"/>
      <c r="V661" s="11"/>
      <c r="W661" s="11"/>
      <c r="X661" s="11"/>
      <c r="Y661" s="11"/>
    </row>
    <row r="662" spans="1:25" x14ac:dyDescent="0.2">
      <c r="A662" s="11"/>
      <c r="B662" s="11"/>
      <c r="C662" s="11"/>
      <c r="D662" s="11"/>
      <c r="E662" s="18" t="str">
        <f t="shared" si="49"/>
        <v/>
      </c>
      <c r="F662" s="19" t="str">
        <f t="shared" si="46"/>
        <v/>
      </c>
      <c r="G662" s="19" t="str">
        <f t="shared" si="47"/>
        <v/>
      </c>
      <c r="H662" s="19" t="str">
        <f t="shared" si="48"/>
        <v/>
      </c>
      <c r="I662" s="20" t="str">
        <f t="shared" si="50"/>
        <v/>
      </c>
      <c r="J662" s="11"/>
      <c r="K662" s="11"/>
      <c r="L662" s="11"/>
      <c r="M662" s="11"/>
      <c r="N662" s="11"/>
      <c r="O662" s="11"/>
      <c r="P662" s="11"/>
      <c r="Q662" s="11"/>
      <c r="R662" s="11"/>
      <c r="S662" s="11"/>
      <c r="T662" s="11"/>
      <c r="U662" s="11"/>
      <c r="V662" s="11"/>
      <c r="W662" s="11"/>
      <c r="X662" s="11"/>
      <c r="Y662" s="11"/>
    </row>
    <row r="663" spans="1:25" x14ac:dyDescent="0.2">
      <c r="A663" s="11"/>
      <c r="B663" s="11"/>
      <c r="C663" s="11"/>
      <c r="D663" s="11"/>
      <c r="E663" s="18" t="str">
        <f t="shared" si="49"/>
        <v/>
      </c>
      <c r="F663" s="19" t="str">
        <f t="shared" si="46"/>
        <v/>
      </c>
      <c r="G663" s="19" t="str">
        <f t="shared" si="47"/>
        <v/>
      </c>
      <c r="H663" s="19" t="str">
        <f t="shared" si="48"/>
        <v/>
      </c>
      <c r="I663" s="20" t="str">
        <f t="shared" si="50"/>
        <v/>
      </c>
      <c r="J663" s="11"/>
      <c r="K663" s="11"/>
      <c r="L663" s="11"/>
      <c r="M663" s="11"/>
      <c r="N663" s="11"/>
      <c r="O663" s="11"/>
      <c r="P663" s="11"/>
      <c r="Q663" s="11"/>
      <c r="R663" s="11"/>
      <c r="S663" s="11"/>
      <c r="T663" s="11"/>
      <c r="U663" s="11"/>
      <c r="V663" s="11"/>
      <c r="W663" s="11"/>
      <c r="X663" s="11"/>
      <c r="Y663" s="11"/>
    </row>
    <row r="664" spans="1:25" x14ac:dyDescent="0.2">
      <c r="A664" s="11"/>
      <c r="B664" s="11"/>
      <c r="C664" s="11"/>
      <c r="D664" s="11"/>
      <c r="E664" s="18" t="str">
        <f t="shared" si="49"/>
        <v/>
      </c>
      <c r="F664" s="19" t="str">
        <f t="shared" si="46"/>
        <v/>
      </c>
      <c r="G664" s="19" t="str">
        <f t="shared" si="47"/>
        <v/>
      </c>
      <c r="H664" s="19" t="str">
        <f t="shared" si="48"/>
        <v/>
      </c>
      <c r="I664" s="20" t="str">
        <f t="shared" si="50"/>
        <v/>
      </c>
      <c r="J664" s="11"/>
      <c r="K664" s="11"/>
      <c r="L664" s="11"/>
      <c r="M664" s="11"/>
      <c r="N664" s="11"/>
      <c r="O664" s="11"/>
      <c r="P664" s="11"/>
      <c r="Q664" s="11"/>
      <c r="R664" s="11"/>
      <c r="S664" s="11"/>
      <c r="T664" s="11"/>
      <c r="U664" s="11"/>
      <c r="V664" s="11"/>
      <c r="W664" s="11"/>
      <c r="X664" s="11"/>
      <c r="Y664" s="11"/>
    </row>
    <row r="665" spans="1:25" x14ac:dyDescent="0.2">
      <c r="A665" s="11"/>
      <c r="B665" s="11"/>
      <c r="C665" s="11"/>
      <c r="D665" s="11"/>
      <c r="E665" s="18" t="str">
        <f t="shared" si="49"/>
        <v/>
      </c>
      <c r="F665" s="19" t="str">
        <f t="shared" si="46"/>
        <v/>
      </c>
      <c r="G665" s="19" t="str">
        <f t="shared" si="47"/>
        <v/>
      </c>
      <c r="H665" s="19" t="str">
        <f t="shared" si="48"/>
        <v/>
      </c>
      <c r="I665" s="20" t="str">
        <f t="shared" si="50"/>
        <v/>
      </c>
      <c r="J665" s="11"/>
      <c r="K665" s="11"/>
      <c r="L665" s="11"/>
      <c r="M665" s="11"/>
      <c r="N665" s="11"/>
      <c r="O665" s="11"/>
      <c r="P665" s="11"/>
      <c r="Q665" s="11"/>
      <c r="R665" s="11"/>
      <c r="S665" s="11"/>
      <c r="T665" s="11"/>
      <c r="U665" s="11"/>
      <c r="V665" s="11"/>
      <c r="W665" s="11"/>
      <c r="X665" s="11"/>
      <c r="Y665" s="11"/>
    </row>
    <row r="666" spans="1:25" x14ac:dyDescent="0.2">
      <c r="A666" s="11"/>
      <c r="B666" s="11"/>
      <c r="C666" s="11"/>
      <c r="D666" s="11"/>
      <c r="E666" s="18" t="str">
        <f t="shared" si="49"/>
        <v/>
      </c>
      <c r="F666" s="19" t="str">
        <f t="shared" si="46"/>
        <v/>
      </c>
      <c r="G666" s="19" t="str">
        <f t="shared" si="47"/>
        <v/>
      </c>
      <c r="H666" s="19" t="str">
        <f t="shared" si="48"/>
        <v/>
      </c>
      <c r="I666" s="20" t="str">
        <f t="shared" si="50"/>
        <v/>
      </c>
      <c r="J666" s="11"/>
      <c r="K666" s="11"/>
      <c r="L666" s="11"/>
      <c r="M666" s="11"/>
      <c r="N666" s="11"/>
      <c r="O666" s="11"/>
      <c r="P666" s="11"/>
      <c r="Q666" s="11"/>
      <c r="R666" s="11"/>
      <c r="S666" s="11"/>
      <c r="T666" s="11"/>
      <c r="U666" s="11"/>
      <c r="V666" s="11"/>
      <c r="W666" s="11"/>
      <c r="X666" s="11"/>
      <c r="Y666" s="11"/>
    </row>
    <row r="667" spans="1:25" x14ac:dyDescent="0.2">
      <c r="A667" s="11"/>
      <c r="B667" s="11"/>
      <c r="C667" s="11"/>
      <c r="D667" s="11"/>
      <c r="E667" s="18" t="str">
        <f t="shared" si="49"/>
        <v/>
      </c>
      <c r="F667" s="19" t="str">
        <f t="shared" si="46"/>
        <v/>
      </c>
      <c r="G667" s="19" t="str">
        <f t="shared" si="47"/>
        <v/>
      </c>
      <c r="H667" s="19" t="str">
        <f t="shared" si="48"/>
        <v/>
      </c>
      <c r="I667" s="20" t="str">
        <f t="shared" si="50"/>
        <v/>
      </c>
      <c r="J667" s="11"/>
      <c r="K667" s="11"/>
      <c r="L667" s="11"/>
      <c r="M667" s="11"/>
      <c r="N667" s="11"/>
      <c r="O667" s="11"/>
      <c r="P667" s="11"/>
      <c r="Q667" s="11"/>
      <c r="R667" s="11"/>
      <c r="S667" s="11"/>
      <c r="T667" s="11"/>
      <c r="U667" s="11"/>
      <c r="V667" s="11"/>
      <c r="W667" s="11"/>
      <c r="X667" s="11"/>
      <c r="Y667" s="11"/>
    </row>
    <row r="668" spans="1:25" x14ac:dyDescent="0.2">
      <c r="A668" s="11"/>
      <c r="B668" s="11"/>
      <c r="C668" s="11"/>
      <c r="D668" s="11"/>
      <c r="E668" s="18" t="str">
        <f t="shared" si="49"/>
        <v/>
      </c>
      <c r="F668" s="19" t="str">
        <f t="shared" si="46"/>
        <v/>
      </c>
      <c r="G668" s="19" t="str">
        <f t="shared" si="47"/>
        <v/>
      </c>
      <c r="H668" s="19" t="str">
        <f t="shared" si="48"/>
        <v/>
      </c>
      <c r="I668" s="20" t="str">
        <f t="shared" si="50"/>
        <v/>
      </c>
      <c r="J668" s="11"/>
      <c r="K668" s="11"/>
      <c r="L668" s="11"/>
      <c r="M668" s="11"/>
      <c r="N668" s="11"/>
      <c r="O668" s="11"/>
      <c r="P668" s="11"/>
      <c r="Q668" s="11"/>
      <c r="R668" s="11"/>
      <c r="S668" s="11"/>
      <c r="T668" s="11"/>
      <c r="U668" s="11"/>
      <c r="V668" s="11"/>
      <c r="W668" s="11"/>
      <c r="X668" s="11"/>
      <c r="Y668" s="11"/>
    </row>
    <row r="669" spans="1:25" x14ac:dyDescent="0.2">
      <c r="A669" s="11"/>
      <c r="B669" s="11"/>
      <c r="C669" s="11"/>
      <c r="D669" s="11"/>
      <c r="E669" s="18" t="str">
        <f t="shared" si="49"/>
        <v/>
      </c>
      <c r="F669" s="19" t="str">
        <f t="shared" si="46"/>
        <v/>
      </c>
      <c r="G669" s="19" t="str">
        <f t="shared" si="47"/>
        <v/>
      </c>
      <c r="H669" s="19" t="str">
        <f t="shared" si="48"/>
        <v/>
      </c>
      <c r="I669" s="20" t="str">
        <f t="shared" si="50"/>
        <v/>
      </c>
      <c r="J669" s="11"/>
      <c r="K669" s="11"/>
      <c r="L669" s="11"/>
      <c r="M669" s="11"/>
      <c r="N669" s="11"/>
      <c r="O669" s="11"/>
      <c r="P669" s="11"/>
      <c r="Q669" s="11"/>
      <c r="R669" s="11"/>
      <c r="S669" s="11"/>
      <c r="T669" s="11"/>
      <c r="U669" s="11"/>
      <c r="V669" s="11"/>
      <c r="W669" s="11"/>
      <c r="X669" s="11"/>
      <c r="Y669" s="11"/>
    </row>
    <row r="670" spans="1:25" x14ac:dyDescent="0.2">
      <c r="A670" s="11"/>
      <c r="B670" s="11"/>
      <c r="C670" s="11"/>
      <c r="D670" s="11"/>
      <c r="E670" s="18" t="str">
        <f t="shared" si="49"/>
        <v/>
      </c>
      <c r="F670" s="19" t="str">
        <f t="shared" si="46"/>
        <v/>
      </c>
      <c r="G670" s="19" t="str">
        <f t="shared" si="47"/>
        <v/>
      </c>
      <c r="H670" s="19" t="str">
        <f t="shared" si="48"/>
        <v/>
      </c>
      <c r="I670" s="20" t="str">
        <f t="shared" si="50"/>
        <v/>
      </c>
      <c r="J670" s="11"/>
      <c r="K670" s="11"/>
      <c r="L670" s="11"/>
      <c r="M670" s="11"/>
      <c r="N670" s="11"/>
      <c r="O670" s="11"/>
      <c r="P670" s="11"/>
      <c r="Q670" s="11"/>
      <c r="R670" s="11"/>
      <c r="S670" s="11"/>
      <c r="T670" s="11"/>
      <c r="U670" s="11"/>
      <c r="V670" s="11"/>
      <c r="W670" s="11"/>
      <c r="X670" s="11"/>
      <c r="Y670" s="11"/>
    </row>
    <row r="671" spans="1:25" x14ac:dyDescent="0.2">
      <c r="A671" s="11"/>
      <c r="B671" s="11"/>
      <c r="C671" s="11"/>
      <c r="D671" s="11"/>
      <c r="E671" s="18" t="str">
        <f t="shared" si="49"/>
        <v/>
      </c>
      <c r="F671" s="19" t="str">
        <f t="shared" si="46"/>
        <v/>
      </c>
      <c r="G671" s="19" t="str">
        <f t="shared" si="47"/>
        <v/>
      </c>
      <c r="H671" s="19" t="str">
        <f t="shared" si="48"/>
        <v/>
      </c>
      <c r="I671" s="20" t="str">
        <f t="shared" si="50"/>
        <v/>
      </c>
      <c r="J671" s="11"/>
      <c r="K671" s="11"/>
      <c r="L671" s="11"/>
      <c r="M671" s="11"/>
      <c r="N671" s="11"/>
      <c r="O671" s="11"/>
      <c r="P671" s="11"/>
      <c r="Q671" s="11"/>
      <c r="R671" s="11"/>
      <c r="S671" s="11"/>
      <c r="T671" s="11"/>
      <c r="U671" s="11"/>
      <c r="V671" s="11"/>
      <c r="W671" s="11"/>
      <c r="X671" s="11"/>
      <c r="Y671" s="11"/>
    </row>
    <row r="672" spans="1:25" x14ac:dyDescent="0.2">
      <c r="A672" s="11"/>
      <c r="B672" s="11"/>
      <c r="C672" s="11"/>
      <c r="D672" s="11"/>
      <c r="E672" s="18" t="str">
        <f t="shared" si="49"/>
        <v/>
      </c>
      <c r="F672" s="19" t="str">
        <f t="shared" si="46"/>
        <v/>
      </c>
      <c r="G672" s="19" t="str">
        <f t="shared" si="47"/>
        <v/>
      </c>
      <c r="H672" s="19" t="str">
        <f t="shared" si="48"/>
        <v/>
      </c>
      <c r="I672" s="20" t="str">
        <f t="shared" si="50"/>
        <v/>
      </c>
      <c r="J672" s="11"/>
      <c r="K672" s="11"/>
      <c r="L672" s="11"/>
      <c r="M672" s="11"/>
      <c r="N672" s="11"/>
      <c r="O672" s="11"/>
      <c r="P672" s="11"/>
      <c r="Q672" s="11"/>
      <c r="R672" s="11"/>
      <c r="S672" s="11"/>
      <c r="T672" s="11"/>
      <c r="U672" s="11"/>
      <c r="V672" s="11"/>
      <c r="W672" s="11"/>
      <c r="X672" s="11"/>
      <c r="Y672" s="11"/>
    </row>
    <row r="673" spans="1:25" x14ac:dyDescent="0.2">
      <c r="A673" s="11"/>
      <c r="B673" s="11"/>
      <c r="C673" s="11"/>
      <c r="D673" s="11"/>
      <c r="E673" s="18" t="str">
        <f t="shared" si="49"/>
        <v/>
      </c>
      <c r="F673" s="19" t="str">
        <f t="shared" si="46"/>
        <v/>
      </c>
      <c r="G673" s="19" t="str">
        <f t="shared" si="47"/>
        <v/>
      </c>
      <c r="H673" s="19" t="str">
        <f t="shared" si="48"/>
        <v/>
      </c>
      <c r="I673" s="20" t="str">
        <f t="shared" si="50"/>
        <v/>
      </c>
      <c r="J673" s="11"/>
      <c r="K673" s="11"/>
      <c r="L673" s="11"/>
      <c r="M673" s="11"/>
      <c r="N673" s="11"/>
      <c r="O673" s="11"/>
      <c r="P673" s="11"/>
      <c r="Q673" s="11"/>
      <c r="R673" s="11"/>
      <c r="S673" s="11"/>
      <c r="T673" s="11"/>
      <c r="U673" s="11"/>
      <c r="V673" s="11"/>
      <c r="W673" s="11"/>
      <c r="X673" s="11"/>
      <c r="Y673" s="11"/>
    </row>
    <row r="674" spans="1:25" x14ac:dyDescent="0.2">
      <c r="A674" s="11"/>
      <c r="B674" s="11"/>
      <c r="C674" s="11"/>
      <c r="D674" s="11"/>
      <c r="E674" s="18" t="str">
        <f t="shared" si="49"/>
        <v/>
      </c>
      <c r="F674" s="19" t="str">
        <f t="shared" si="46"/>
        <v/>
      </c>
      <c r="G674" s="19" t="str">
        <f t="shared" si="47"/>
        <v/>
      </c>
      <c r="H674" s="19" t="str">
        <f t="shared" si="48"/>
        <v/>
      </c>
      <c r="I674" s="20" t="str">
        <f t="shared" si="50"/>
        <v/>
      </c>
      <c r="J674" s="11"/>
      <c r="K674" s="11"/>
      <c r="L674" s="11"/>
      <c r="M674" s="11"/>
      <c r="N674" s="11"/>
      <c r="O674" s="11"/>
      <c r="P674" s="11"/>
      <c r="Q674" s="11"/>
      <c r="R674" s="11"/>
      <c r="S674" s="11"/>
      <c r="T674" s="11"/>
      <c r="U674" s="11"/>
      <c r="V674" s="11"/>
      <c r="W674" s="11"/>
      <c r="X674" s="11"/>
      <c r="Y674" s="11"/>
    </row>
    <row r="675" spans="1:25" x14ac:dyDescent="0.2">
      <c r="A675" s="11"/>
      <c r="B675" s="11"/>
      <c r="C675" s="11"/>
      <c r="D675" s="11"/>
      <c r="E675" s="18" t="str">
        <f t="shared" si="49"/>
        <v/>
      </c>
      <c r="F675" s="19" t="str">
        <f t="shared" si="46"/>
        <v/>
      </c>
      <c r="G675" s="19" t="str">
        <f t="shared" si="47"/>
        <v/>
      </c>
      <c r="H675" s="19" t="str">
        <f t="shared" si="48"/>
        <v/>
      </c>
      <c r="I675" s="20" t="str">
        <f t="shared" si="50"/>
        <v/>
      </c>
      <c r="J675" s="11"/>
      <c r="K675" s="11"/>
      <c r="L675" s="11"/>
      <c r="M675" s="11"/>
      <c r="N675" s="11"/>
      <c r="O675" s="11"/>
      <c r="P675" s="11"/>
      <c r="Q675" s="11"/>
      <c r="R675" s="11"/>
      <c r="S675" s="11"/>
      <c r="T675" s="11"/>
      <c r="U675" s="11"/>
      <c r="V675" s="11"/>
      <c r="W675" s="11"/>
      <c r="X675" s="11"/>
      <c r="Y675" s="11"/>
    </row>
    <row r="676" spans="1:25" x14ac:dyDescent="0.2">
      <c r="A676" s="11"/>
      <c r="B676" s="11"/>
      <c r="C676" s="11"/>
      <c r="D676" s="11"/>
      <c r="E676" s="18" t="str">
        <f t="shared" si="49"/>
        <v/>
      </c>
      <c r="F676" s="19" t="str">
        <f t="shared" si="46"/>
        <v/>
      </c>
      <c r="G676" s="19" t="str">
        <f t="shared" si="47"/>
        <v/>
      </c>
      <c r="H676" s="19" t="str">
        <f t="shared" si="48"/>
        <v/>
      </c>
      <c r="I676" s="20" t="str">
        <f t="shared" si="50"/>
        <v/>
      </c>
      <c r="J676" s="11"/>
      <c r="K676" s="11"/>
      <c r="L676" s="11"/>
      <c r="M676" s="11"/>
      <c r="N676" s="11"/>
      <c r="O676" s="11"/>
      <c r="P676" s="11"/>
      <c r="Q676" s="11"/>
      <c r="R676" s="11"/>
      <c r="S676" s="11"/>
      <c r="T676" s="11"/>
      <c r="U676" s="11"/>
      <c r="V676" s="11"/>
      <c r="W676" s="11"/>
      <c r="X676" s="11"/>
      <c r="Y676" s="11"/>
    </row>
    <row r="677" spans="1:25" x14ac:dyDescent="0.2">
      <c r="A677" s="11"/>
      <c r="B677" s="11"/>
      <c r="C677" s="11"/>
      <c r="D677" s="11"/>
      <c r="E677" s="18" t="str">
        <f t="shared" si="49"/>
        <v/>
      </c>
      <c r="F677" s="19" t="str">
        <f t="shared" si="46"/>
        <v/>
      </c>
      <c r="G677" s="19" t="str">
        <f t="shared" si="47"/>
        <v/>
      </c>
      <c r="H677" s="19" t="str">
        <f t="shared" si="48"/>
        <v/>
      </c>
      <c r="I677" s="20" t="str">
        <f t="shared" si="50"/>
        <v/>
      </c>
      <c r="J677" s="11"/>
      <c r="K677" s="11"/>
      <c r="L677" s="11"/>
      <c r="M677" s="11"/>
      <c r="N677" s="11"/>
      <c r="O677" s="11"/>
      <c r="P677" s="11"/>
      <c r="Q677" s="11"/>
      <c r="R677" s="11"/>
      <c r="S677" s="11"/>
      <c r="T677" s="11"/>
      <c r="U677" s="11"/>
      <c r="V677" s="11"/>
      <c r="W677" s="11"/>
      <c r="X677" s="11"/>
      <c r="Y677" s="11"/>
    </row>
    <row r="678" spans="1:25" x14ac:dyDescent="0.2">
      <c r="A678" s="11"/>
      <c r="B678" s="11"/>
      <c r="C678" s="11"/>
      <c r="D678" s="11"/>
      <c r="E678" s="18" t="str">
        <f t="shared" si="49"/>
        <v/>
      </c>
      <c r="F678" s="19" t="str">
        <f t="shared" si="46"/>
        <v/>
      </c>
      <c r="G678" s="19" t="str">
        <f t="shared" si="47"/>
        <v/>
      </c>
      <c r="H678" s="19" t="str">
        <f t="shared" si="48"/>
        <v/>
      </c>
      <c r="I678" s="20" t="str">
        <f t="shared" si="50"/>
        <v/>
      </c>
      <c r="J678" s="11"/>
      <c r="K678" s="11"/>
      <c r="L678" s="11"/>
      <c r="M678" s="11"/>
      <c r="N678" s="11"/>
      <c r="O678" s="11"/>
      <c r="P678" s="11"/>
      <c r="Q678" s="11"/>
      <c r="R678" s="11"/>
      <c r="S678" s="11"/>
      <c r="T678" s="11"/>
      <c r="U678" s="11"/>
      <c r="V678" s="11"/>
      <c r="W678" s="11"/>
      <c r="X678" s="11"/>
      <c r="Y678" s="11"/>
    </row>
    <row r="679" spans="1:25" x14ac:dyDescent="0.2">
      <c r="A679" s="11"/>
      <c r="B679" s="11"/>
      <c r="C679" s="11"/>
      <c r="D679" s="11"/>
      <c r="E679" s="18" t="str">
        <f t="shared" si="49"/>
        <v/>
      </c>
      <c r="F679" s="19" t="str">
        <f t="shared" ref="F679:F742" si="51">IF(E679="","",IF($E$15="SAC",G679+H679,PMT($E$29,$E$25,-$E$23,,0)))</f>
        <v/>
      </c>
      <c r="G679" s="19" t="str">
        <f t="shared" ref="G679:G742" si="52">IF(E679="","",IF($E$15="SAC",$E$23/$E$25,F679-H679))</f>
        <v/>
      </c>
      <c r="H679" s="19" t="str">
        <f t="shared" ref="H679:H742" si="53">IF(E679="","",IF($E$15="SAC",I678*$E$29,I678*$E$29))</f>
        <v/>
      </c>
      <c r="I679" s="20" t="str">
        <f t="shared" si="50"/>
        <v/>
      </c>
      <c r="J679" s="11"/>
      <c r="K679" s="11"/>
      <c r="L679" s="11"/>
      <c r="M679" s="11"/>
      <c r="N679" s="11"/>
      <c r="O679" s="11"/>
      <c r="P679" s="11"/>
      <c r="Q679" s="11"/>
      <c r="R679" s="11"/>
      <c r="S679" s="11"/>
      <c r="T679" s="11"/>
      <c r="U679" s="11"/>
      <c r="V679" s="11"/>
      <c r="W679" s="11"/>
      <c r="X679" s="11"/>
      <c r="Y679" s="11"/>
    </row>
    <row r="680" spans="1:25" x14ac:dyDescent="0.2">
      <c r="A680" s="11"/>
      <c r="B680" s="11"/>
      <c r="C680" s="11"/>
      <c r="D680" s="11"/>
      <c r="E680" s="18" t="str">
        <f t="shared" ref="E680:E743" si="54">IFERROR(IF(E679+1&gt;$E$25,"",E679+1),"")</f>
        <v/>
      </c>
      <c r="F680" s="19" t="str">
        <f t="shared" si="51"/>
        <v/>
      </c>
      <c r="G680" s="19" t="str">
        <f t="shared" si="52"/>
        <v/>
      </c>
      <c r="H680" s="19" t="str">
        <f t="shared" si="53"/>
        <v/>
      </c>
      <c r="I680" s="20" t="str">
        <f t="shared" si="50"/>
        <v/>
      </c>
      <c r="J680" s="11"/>
      <c r="K680" s="11"/>
      <c r="L680" s="11"/>
      <c r="M680" s="11"/>
      <c r="N680" s="11"/>
      <c r="O680" s="11"/>
      <c r="P680" s="11"/>
      <c r="Q680" s="11"/>
      <c r="R680" s="11"/>
      <c r="S680" s="11"/>
      <c r="T680" s="11"/>
      <c r="U680" s="11"/>
      <c r="V680" s="11"/>
      <c r="W680" s="11"/>
      <c r="X680" s="11"/>
      <c r="Y680" s="11"/>
    </row>
    <row r="681" spans="1:25" x14ac:dyDescent="0.2">
      <c r="A681" s="11"/>
      <c r="B681" s="11"/>
      <c r="C681" s="11"/>
      <c r="D681" s="11"/>
      <c r="E681" s="18" t="str">
        <f t="shared" si="54"/>
        <v/>
      </c>
      <c r="F681" s="19" t="str">
        <f t="shared" si="51"/>
        <v/>
      </c>
      <c r="G681" s="19" t="str">
        <f t="shared" si="52"/>
        <v/>
      </c>
      <c r="H681" s="19" t="str">
        <f t="shared" si="53"/>
        <v/>
      </c>
      <c r="I681" s="20" t="str">
        <f t="shared" si="50"/>
        <v/>
      </c>
      <c r="J681" s="11"/>
      <c r="K681" s="11"/>
      <c r="L681" s="11"/>
      <c r="M681" s="11"/>
      <c r="N681" s="11"/>
      <c r="O681" s="11"/>
      <c r="P681" s="11"/>
      <c r="Q681" s="11"/>
      <c r="R681" s="11"/>
      <c r="S681" s="11"/>
      <c r="T681" s="11"/>
      <c r="U681" s="11"/>
      <c r="V681" s="11"/>
      <c r="W681" s="11"/>
      <c r="X681" s="11"/>
      <c r="Y681" s="11"/>
    </row>
    <row r="682" spans="1:25" x14ac:dyDescent="0.2">
      <c r="A682" s="11"/>
      <c r="B682" s="11"/>
      <c r="C682" s="11"/>
      <c r="D682" s="11"/>
      <c r="E682" s="18" t="str">
        <f t="shared" si="54"/>
        <v/>
      </c>
      <c r="F682" s="19" t="str">
        <f t="shared" si="51"/>
        <v/>
      </c>
      <c r="G682" s="19" t="str">
        <f t="shared" si="52"/>
        <v/>
      </c>
      <c r="H682" s="19" t="str">
        <f t="shared" si="53"/>
        <v/>
      </c>
      <c r="I682" s="20" t="str">
        <f t="shared" si="50"/>
        <v/>
      </c>
      <c r="J682" s="11"/>
      <c r="K682" s="11"/>
      <c r="L682" s="11"/>
      <c r="M682" s="11"/>
      <c r="N682" s="11"/>
      <c r="O682" s="11"/>
      <c r="P682" s="11"/>
      <c r="Q682" s="11"/>
      <c r="R682" s="11"/>
      <c r="S682" s="11"/>
      <c r="T682" s="11"/>
      <c r="U682" s="11"/>
      <c r="V682" s="11"/>
      <c r="W682" s="11"/>
      <c r="X682" s="11"/>
      <c r="Y682" s="11"/>
    </row>
    <row r="683" spans="1:25" x14ac:dyDescent="0.2">
      <c r="A683" s="11"/>
      <c r="B683" s="11"/>
      <c r="C683" s="11"/>
      <c r="D683" s="11"/>
      <c r="E683" s="18" t="str">
        <f t="shared" si="54"/>
        <v/>
      </c>
      <c r="F683" s="19" t="str">
        <f t="shared" si="51"/>
        <v/>
      </c>
      <c r="G683" s="19" t="str">
        <f t="shared" si="52"/>
        <v/>
      </c>
      <c r="H683" s="19" t="str">
        <f t="shared" si="53"/>
        <v/>
      </c>
      <c r="I683" s="20" t="str">
        <f t="shared" si="50"/>
        <v/>
      </c>
      <c r="J683" s="11"/>
      <c r="K683" s="11"/>
      <c r="L683" s="11"/>
      <c r="M683" s="11"/>
      <c r="N683" s="11"/>
      <c r="O683" s="11"/>
      <c r="P683" s="11"/>
      <c r="Q683" s="11"/>
      <c r="R683" s="11"/>
      <c r="S683" s="11"/>
      <c r="T683" s="11"/>
      <c r="U683" s="11"/>
      <c r="V683" s="11"/>
      <c r="W683" s="11"/>
      <c r="X683" s="11"/>
      <c r="Y683" s="11"/>
    </row>
    <row r="684" spans="1:25" x14ac:dyDescent="0.2">
      <c r="A684" s="11"/>
      <c r="B684" s="11"/>
      <c r="C684" s="11"/>
      <c r="D684" s="11"/>
      <c r="E684" s="18" t="str">
        <f t="shared" si="54"/>
        <v/>
      </c>
      <c r="F684" s="19" t="str">
        <f t="shared" si="51"/>
        <v/>
      </c>
      <c r="G684" s="19" t="str">
        <f t="shared" si="52"/>
        <v/>
      </c>
      <c r="H684" s="19" t="str">
        <f t="shared" si="53"/>
        <v/>
      </c>
      <c r="I684" s="20" t="str">
        <f t="shared" si="50"/>
        <v/>
      </c>
      <c r="J684" s="11"/>
      <c r="K684" s="11"/>
      <c r="L684" s="11"/>
      <c r="M684" s="11"/>
      <c r="N684" s="11"/>
      <c r="O684" s="11"/>
      <c r="P684" s="11"/>
      <c r="Q684" s="11"/>
      <c r="R684" s="11"/>
      <c r="S684" s="11"/>
      <c r="T684" s="11"/>
      <c r="U684" s="11"/>
      <c r="V684" s="11"/>
      <c r="W684" s="11"/>
      <c r="X684" s="11"/>
      <c r="Y684" s="11"/>
    </row>
    <row r="685" spans="1:25" x14ac:dyDescent="0.2">
      <c r="A685" s="11"/>
      <c r="B685" s="11"/>
      <c r="C685" s="11"/>
      <c r="D685" s="11"/>
      <c r="E685" s="18" t="str">
        <f t="shared" si="54"/>
        <v/>
      </c>
      <c r="F685" s="19" t="str">
        <f t="shared" si="51"/>
        <v/>
      </c>
      <c r="G685" s="19" t="str">
        <f t="shared" si="52"/>
        <v/>
      </c>
      <c r="H685" s="19" t="str">
        <f t="shared" si="53"/>
        <v/>
      </c>
      <c r="I685" s="20" t="str">
        <f t="shared" si="50"/>
        <v/>
      </c>
      <c r="J685" s="11"/>
      <c r="K685" s="11"/>
      <c r="L685" s="11"/>
      <c r="M685" s="11"/>
      <c r="N685" s="11"/>
      <c r="O685" s="11"/>
      <c r="P685" s="11"/>
      <c r="Q685" s="11"/>
      <c r="R685" s="11"/>
      <c r="S685" s="11"/>
      <c r="T685" s="11"/>
      <c r="U685" s="11"/>
      <c r="V685" s="11"/>
      <c r="W685" s="11"/>
      <c r="X685" s="11"/>
      <c r="Y685" s="11"/>
    </row>
    <row r="686" spans="1:25" x14ac:dyDescent="0.2">
      <c r="A686" s="11"/>
      <c r="B686" s="11"/>
      <c r="C686" s="11"/>
      <c r="D686" s="11"/>
      <c r="E686" s="18" t="str">
        <f t="shared" si="54"/>
        <v/>
      </c>
      <c r="F686" s="19" t="str">
        <f t="shared" si="51"/>
        <v/>
      </c>
      <c r="G686" s="19" t="str">
        <f t="shared" si="52"/>
        <v/>
      </c>
      <c r="H686" s="19" t="str">
        <f t="shared" si="53"/>
        <v/>
      </c>
      <c r="I686" s="20" t="str">
        <f t="shared" si="50"/>
        <v/>
      </c>
      <c r="J686" s="11"/>
      <c r="K686" s="11"/>
      <c r="L686" s="11"/>
      <c r="M686" s="11"/>
      <c r="N686" s="11"/>
      <c r="O686" s="11"/>
      <c r="P686" s="11"/>
      <c r="Q686" s="11"/>
      <c r="R686" s="11"/>
      <c r="S686" s="11"/>
      <c r="T686" s="11"/>
      <c r="U686" s="11"/>
      <c r="V686" s="11"/>
      <c r="W686" s="11"/>
      <c r="X686" s="11"/>
      <c r="Y686" s="11"/>
    </row>
    <row r="687" spans="1:25" x14ac:dyDescent="0.2">
      <c r="A687" s="11"/>
      <c r="B687" s="11"/>
      <c r="C687" s="11"/>
      <c r="D687" s="11"/>
      <c r="E687" s="18" t="str">
        <f t="shared" si="54"/>
        <v/>
      </c>
      <c r="F687" s="19" t="str">
        <f t="shared" si="51"/>
        <v/>
      </c>
      <c r="G687" s="19" t="str">
        <f t="shared" si="52"/>
        <v/>
      </c>
      <c r="H687" s="19" t="str">
        <f t="shared" si="53"/>
        <v/>
      </c>
      <c r="I687" s="20" t="str">
        <f t="shared" ref="I687:I750" si="55">IF(E687="","",I686-G687)</f>
        <v/>
      </c>
      <c r="J687" s="11"/>
      <c r="K687" s="11"/>
      <c r="L687" s="11"/>
      <c r="M687" s="11"/>
      <c r="N687" s="11"/>
      <c r="O687" s="11"/>
      <c r="P687" s="11"/>
      <c r="Q687" s="11"/>
      <c r="R687" s="11"/>
      <c r="S687" s="11"/>
      <c r="T687" s="11"/>
      <c r="U687" s="11"/>
      <c r="V687" s="11"/>
      <c r="W687" s="11"/>
      <c r="X687" s="11"/>
      <c r="Y687" s="11"/>
    </row>
    <row r="688" spans="1:25" x14ac:dyDescent="0.2">
      <c r="A688" s="11"/>
      <c r="B688" s="11"/>
      <c r="C688" s="11"/>
      <c r="D688" s="11"/>
      <c r="E688" s="18" t="str">
        <f t="shared" si="54"/>
        <v/>
      </c>
      <c r="F688" s="19" t="str">
        <f t="shared" si="51"/>
        <v/>
      </c>
      <c r="G688" s="19" t="str">
        <f t="shared" si="52"/>
        <v/>
      </c>
      <c r="H688" s="19" t="str">
        <f t="shared" si="53"/>
        <v/>
      </c>
      <c r="I688" s="20" t="str">
        <f t="shared" si="55"/>
        <v/>
      </c>
      <c r="J688" s="11"/>
      <c r="K688" s="11"/>
      <c r="L688" s="11"/>
      <c r="M688" s="11"/>
      <c r="N688" s="11"/>
      <c r="O688" s="11"/>
      <c r="P688" s="11"/>
      <c r="Q688" s="11"/>
      <c r="R688" s="11"/>
      <c r="S688" s="11"/>
      <c r="T688" s="11"/>
      <c r="U688" s="11"/>
      <c r="V688" s="11"/>
      <c r="W688" s="11"/>
      <c r="X688" s="11"/>
      <c r="Y688" s="11"/>
    </row>
    <row r="689" spans="1:25" x14ac:dyDescent="0.2">
      <c r="A689" s="11"/>
      <c r="B689" s="11"/>
      <c r="C689" s="11"/>
      <c r="D689" s="11"/>
      <c r="E689" s="18" t="str">
        <f t="shared" si="54"/>
        <v/>
      </c>
      <c r="F689" s="19" t="str">
        <f t="shared" si="51"/>
        <v/>
      </c>
      <c r="G689" s="19" t="str">
        <f t="shared" si="52"/>
        <v/>
      </c>
      <c r="H689" s="19" t="str">
        <f t="shared" si="53"/>
        <v/>
      </c>
      <c r="I689" s="20" t="str">
        <f t="shared" si="55"/>
        <v/>
      </c>
      <c r="J689" s="11"/>
      <c r="K689" s="11"/>
      <c r="L689" s="11"/>
      <c r="M689" s="11"/>
      <c r="N689" s="11"/>
      <c r="O689" s="11"/>
      <c r="P689" s="11"/>
      <c r="Q689" s="11"/>
      <c r="R689" s="11"/>
      <c r="S689" s="11"/>
      <c r="T689" s="11"/>
      <c r="U689" s="11"/>
      <c r="V689" s="11"/>
      <c r="W689" s="11"/>
      <c r="X689" s="11"/>
      <c r="Y689" s="11"/>
    </row>
    <row r="690" spans="1:25" x14ac:dyDescent="0.2">
      <c r="A690" s="11"/>
      <c r="B690" s="11"/>
      <c r="C690" s="11"/>
      <c r="D690" s="11"/>
      <c r="E690" s="18" t="str">
        <f t="shared" si="54"/>
        <v/>
      </c>
      <c r="F690" s="19" t="str">
        <f t="shared" si="51"/>
        <v/>
      </c>
      <c r="G690" s="19" t="str">
        <f t="shared" si="52"/>
        <v/>
      </c>
      <c r="H690" s="19" t="str">
        <f t="shared" si="53"/>
        <v/>
      </c>
      <c r="I690" s="20" t="str">
        <f t="shared" si="55"/>
        <v/>
      </c>
      <c r="J690" s="11"/>
      <c r="K690" s="11"/>
      <c r="L690" s="11"/>
      <c r="M690" s="11"/>
      <c r="N690" s="11"/>
      <c r="O690" s="11"/>
      <c r="P690" s="11"/>
      <c r="Q690" s="11"/>
      <c r="R690" s="11"/>
      <c r="S690" s="11"/>
      <c r="T690" s="11"/>
      <c r="U690" s="11"/>
      <c r="V690" s="11"/>
      <c r="W690" s="11"/>
      <c r="X690" s="11"/>
      <c r="Y690" s="11"/>
    </row>
    <row r="691" spans="1:25" x14ac:dyDescent="0.2">
      <c r="A691" s="11"/>
      <c r="B691" s="11"/>
      <c r="C691" s="11"/>
      <c r="D691" s="11"/>
      <c r="E691" s="18" t="str">
        <f t="shared" si="54"/>
        <v/>
      </c>
      <c r="F691" s="19" t="str">
        <f t="shared" si="51"/>
        <v/>
      </c>
      <c r="G691" s="19" t="str">
        <f t="shared" si="52"/>
        <v/>
      </c>
      <c r="H691" s="19" t="str">
        <f t="shared" si="53"/>
        <v/>
      </c>
      <c r="I691" s="20" t="str">
        <f t="shared" si="55"/>
        <v/>
      </c>
      <c r="J691" s="11"/>
      <c r="K691" s="11"/>
      <c r="L691" s="11"/>
      <c r="M691" s="11"/>
      <c r="N691" s="11"/>
      <c r="O691" s="11"/>
      <c r="P691" s="11"/>
      <c r="Q691" s="11"/>
      <c r="R691" s="11"/>
      <c r="S691" s="11"/>
      <c r="T691" s="11"/>
      <c r="U691" s="11"/>
      <c r="V691" s="11"/>
      <c r="W691" s="11"/>
      <c r="X691" s="11"/>
      <c r="Y691" s="11"/>
    </row>
    <row r="692" spans="1:25" x14ac:dyDescent="0.2">
      <c r="A692" s="11"/>
      <c r="B692" s="11"/>
      <c r="C692" s="11"/>
      <c r="D692" s="11"/>
      <c r="E692" s="18" t="str">
        <f t="shared" si="54"/>
        <v/>
      </c>
      <c r="F692" s="19" t="str">
        <f t="shared" si="51"/>
        <v/>
      </c>
      <c r="G692" s="19" t="str">
        <f t="shared" si="52"/>
        <v/>
      </c>
      <c r="H692" s="19" t="str">
        <f t="shared" si="53"/>
        <v/>
      </c>
      <c r="I692" s="20" t="str">
        <f t="shared" si="55"/>
        <v/>
      </c>
      <c r="J692" s="11"/>
      <c r="K692" s="11"/>
      <c r="L692" s="11"/>
      <c r="M692" s="11"/>
      <c r="N692" s="11"/>
      <c r="O692" s="11"/>
      <c r="P692" s="11"/>
      <c r="Q692" s="11"/>
      <c r="R692" s="11"/>
      <c r="S692" s="11"/>
      <c r="T692" s="11"/>
      <c r="U692" s="11"/>
      <c r="V692" s="11"/>
      <c r="W692" s="11"/>
      <c r="X692" s="11"/>
      <c r="Y692" s="11"/>
    </row>
    <row r="693" spans="1:25" x14ac:dyDescent="0.2">
      <c r="A693" s="11"/>
      <c r="B693" s="11"/>
      <c r="C693" s="11"/>
      <c r="D693" s="11"/>
      <c r="E693" s="18" t="str">
        <f t="shared" si="54"/>
        <v/>
      </c>
      <c r="F693" s="19" t="str">
        <f t="shared" si="51"/>
        <v/>
      </c>
      <c r="G693" s="19" t="str">
        <f t="shared" si="52"/>
        <v/>
      </c>
      <c r="H693" s="19" t="str">
        <f t="shared" si="53"/>
        <v/>
      </c>
      <c r="I693" s="20" t="str">
        <f t="shared" si="55"/>
        <v/>
      </c>
      <c r="J693" s="11"/>
      <c r="K693" s="11"/>
      <c r="L693" s="11"/>
      <c r="M693" s="11"/>
      <c r="N693" s="11"/>
      <c r="O693" s="11"/>
      <c r="P693" s="11"/>
      <c r="Q693" s="11"/>
      <c r="R693" s="11"/>
      <c r="S693" s="11"/>
      <c r="T693" s="11"/>
      <c r="U693" s="11"/>
      <c r="V693" s="11"/>
      <c r="W693" s="11"/>
      <c r="X693" s="11"/>
      <c r="Y693" s="11"/>
    </row>
    <row r="694" spans="1:25" x14ac:dyDescent="0.2">
      <c r="A694" s="11"/>
      <c r="B694" s="11"/>
      <c r="C694" s="11"/>
      <c r="D694" s="11"/>
      <c r="E694" s="18" t="str">
        <f t="shared" si="54"/>
        <v/>
      </c>
      <c r="F694" s="19" t="str">
        <f t="shared" si="51"/>
        <v/>
      </c>
      <c r="G694" s="19" t="str">
        <f t="shared" si="52"/>
        <v/>
      </c>
      <c r="H694" s="19" t="str">
        <f t="shared" si="53"/>
        <v/>
      </c>
      <c r="I694" s="20" t="str">
        <f t="shared" si="55"/>
        <v/>
      </c>
      <c r="J694" s="11"/>
      <c r="K694" s="11"/>
      <c r="L694" s="11"/>
      <c r="M694" s="11"/>
      <c r="N694" s="11"/>
      <c r="O694" s="11"/>
      <c r="P694" s="11"/>
      <c r="Q694" s="11"/>
      <c r="R694" s="11"/>
      <c r="S694" s="11"/>
      <c r="T694" s="11"/>
      <c r="U694" s="11"/>
      <c r="V694" s="11"/>
      <c r="W694" s="11"/>
      <c r="X694" s="11"/>
      <c r="Y694" s="11"/>
    </row>
    <row r="695" spans="1:25" x14ac:dyDescent="0.2">
      <c r="A695" s="11"/>
      <c r="B695" s="11"/>
      <c r="C695" s="11"/>
      <c r="D695" s="11"/>
      <c r="E695" s="18" t="str">
        <f t="shared" si="54"/>
        <v/>
      </c>
      <c r="F695" s="19" t="str">
        <f t="shared" si="51"/>
        <v/>
      </c>
      <c r="G695" s="19" t="str">
        <f t="shared" si="52"/>
        <v/>
      </c>
      <c r="H695" s="19" t="str">
        <f t="shared" si="53"/>
        <v/>
      </c>
      <c r="I695" s="20" t="str">
        <f t="shared" si="55"/>
        <v/>
      </c>
      <c r="J695" s="11"/>
      <c r="K695" s="11"/>
      <c r="L695" s="11"/>
      <c r="M695" s="11"/>
      <c r="N695" s="11"/>
      <c r="O695" s="11"/>
      <c r="P695" s="11"/>
      <c r="Q695" s="11"/>
      <c r="R695" s="11"/>
      <c r="S695" s="11"/>
      <c r="T695" s="11"/>
      <c r="U695" s="11"/>
      <c r="V695" s="11"/>
      <c r="W695" s="11"/>
      <c r="X695" s="11"/>
      <c r="Y695" s="11"/>
    </row>
    <row r="696" spans="1:25" x14ac:dyDescent="0.2">
      <c r="A696" s="11"/>
      <c r="B696" s="11"/>
      <c r="C696" s="11"/>
      <c r="D696" s="11"/>
      <c r="E696" s="18" t="str">
        <f t="shared" si="54"/>
        <v/>
      </c>
      <c r="F696" s="19" t="str">
        <f t="shared" si="51"/>
        <v/>
      </c>
      <c r="G696" s="19" t="str">
        <f t="shared" si="52"/>
        <v/>
      </c>
      <c r="H696" s="19" t="str">
        <f t="shared" si="53"/>
        <v/>
      </c>
      <c r="I696" s="20" t="str">
        <f t="shared" si="55"/>
        <v/>
      </c>
      <c r="J696" s="11"/>
      <c r="K696" s="11"/>
      <c r="L696" s="11"/>
      <c r="M696" s="11"/>
      <c r="N696" s="11"/>
      <c r="O696" s="11"/>
      <c r="P696" s="11"/>
      <c r="Q696" s="11"/>
      <c r="R696" s="11"/>
      <c r="S696" s="11"/>
      <c r="T696" s="11"/>
      <c r="U696" s="11"/>
      <c r="V696" s="11"/>
      <c r="W696" s="11"/>
      <c r="X696" s="11"/>
      <c r="Y696" s="11"/>
    </row>
    <row r="697" spans="1:25" x14ac:dyDescent="0.2">
      <c r="A697" s="11"/>
      <c r="B697" s="11"/>
      <c r="C697" s="11"/>
      <c r="D697" s="11"/>
      <c r="E697" s="18" t="str">
        <f t="shared" si="54"/>
        <v/>
      </c>
      <c r="F697" s="19" t="str">
        <f t="shared" si="51"/>
        <v/>
      </c>
      <c r="G697" s="19" t="str">
        <f t="shared" si="52"/>
        <v/>
      </c>
      <c r="H697" s="19" t="str">
        <f t="shared" si="53"/>
        <v/>
      </c>
      <c r="I697" s="20" t="str">
        <f t="shared" si="55"/>
        <v/>
      </c>
      <c r="J697" s="11"/>
      <c r="K697" s="11"/>
      <c r="L697" s="11"/>
      <c r="M697" s="11"/>
      <c r="N697" s="11"/>
      <c r="O697" s="11"/>
      <c r="P697" s="11"/>
      <c r="Q697" s="11"/>
      <c r="R697" s="11"/>
      <c r="S697" s="11"/>
      <c r="T697" s="11"/>
      <c r="U697" s="11"/>
      <c r="V697" s="11"/>
      <c r="W697" s="11"/>
      <c r="X697" s="11"/>
      <c r="Y697" s="11"/>
    </row>
    <row r="698" spans="1:25" x14ac:dyDescent="0.2">
      <c r="A698" s="11"/>
      <c r="B698" s="11"/>
      <c r="C698" s="11"/>
      <c r="D698" s="11"/>
      <c r="E698" s="18" t="str">
        <f t="shared" si="54"/>
        <v/>
      </c>
      <c r="F698" s="19" t="str">
        <f t="shared" si="51"/>
        <v/>
      </c>
      <c r="G698" s="19" t="str">
        <f t="shared" si="52"/>
        <v/>
      </c>
      <c r="H698" s="19" t="str">
        <f t="shared" si="53"/>
        <v/>
      </c>
      <c r="I698" s="20" t="str">
        <f t="shared" si="55"/>
        <v/>
      </c>
      <c r="J698" s="11"/>
      <c r="K698" s="11"/>
      <c r="L698" s="11"/>
      <c r="M698" s="11"/>
      <c r="N698" s="11"/>
      <c r="O698" s="11"/>
      <c r="P698" s="11"/>
      <c r="Q698" s="11"/>
      <c r="R698" s="11"/>
      <c r="S698" s="11"/>
      <c r="T698" s="11"/>
      <c r="U698" s="11"/>
      <c r="V698" s="11"/>
      <c r="W698" s="11"/>
      <c r="X698" s="11"/>
      <c r="Y698" s="11"/>
    </row>
    <row r="699" spans="1:25" x14ac:dyDescent="0.2">
      <c r="A699" s="11"/>
      <c r="B699" s="11"/>
      <c r="C699" s="11"/>
      <c r="D699" s="11"/>
      <c r="E699" s="18" t="str">
        <f t="shared" si="54"/>
        <v/>
      </c>
      <c r="F699" s="19" t="str">
        <f t="shared" si="51"/>
        <v/>
      </c>
      <c r="G699" s="19" t="str">
        <f t="shared" si="52"/>
        <v/>
      </c>
      <c r="H699" s="19" t="str">
        <f t="shared" si="53"/>
        <v/>
      </c>
      <c r="I699" s="20" t="str">
        <f t="shared" si="55"/>
        <v/>
      </c>
      <c r="J699" s="11"/>
      <c r="K699" s="11"/>
      <c r="L699" s="11"/>
      <c r="M699" s="11"/>
      <c r="N699" s="11"/>
      <c r="O699" s="11"/>
      <c r="P699" s="11"/>
      <c r="Q699" s="11"/>
      <c r="R699" s="11"/>
      <c r="S699" s="11"/>
      <c r="T699" s="11"/>
      <c r="U699" s="11"/>
      <c r="V699" s="11"/>
      <c r="W699" s="11"/>
      <c r="X699" s="11"/>
      <c r="Y699" s="11"/>
    </row>
    <row r="700" spans="1:25" x14ac:dyDescent="0.2">
      <c r="A700" s="11"/>
      <c r="B700" s="11"/>
      <c r="C700" s="11"/>
      <c r="D700" s="11"/>
      <c r="E700" s="18" t="str">
        <f t="shared" si="54"/>
        <v/>
      </c>
      <c r="F700" s="19" t="str">
        <f t="shared" si="51"/>
        <v/>
      </c>
      <c r="G700" s="19" t="str">
        <f t="shared" si="52"/>
        <v/>
      </c>
      <c r="H700" s="19" t="str">
        <f t="shared" si="53"/>
        <v/>
      </c>
      <c r="I700" s="20" t="str">
        <f t="shared" si="55"/>
        <v/>
      </c>
      <c r="J700" s="11"/>
      <c r="K700" s="11"/>
      <c r="L700" s="11"/>
      <c r="M700" s="11"/>
      <c r="N700" s="11"/>
      <c r="O700" s="11"/>
      <c r="P700" s="11"/>
      <c r="Q700" s="11"/>
      <c r="R700" s="11"/>
      <c r="S700" s="11"/>
      <c r="T700" s="11"/>
      <c r="U700" s="11"/>
      <c r="V700" s="11"/>
      <c r="W700" s="11"/>
      <c r="X700" s="11"/>
      <c r="Y700" s="11"/>
    </row>
    <row r="701" spans="1:25" x14ac:dyDescent="0.2">
      <c r="A701" s="11"/>
      <c r="B701" s="11"/>
      <c r="C701" s="11"/>
      <c r="D701" s="11"/>
      <c r="E701" s="18" t="str">
        <f t="shared" si="54"/>
        <v/>
      </c>
      <c r="F701" s="19" t="str">
        <f t="shared" si="51"/>
        <v/>
      </c>
      <c r="G701" s="19" t="str">
        <f t="shared" si="52"/>
        <v/>
      </c>
      <c r="H701" s="19" t="str">
        <f t="shared" si="53"/>
        <v/>
      </c>
      <c r="I701" s="20" t="str">
        <f t="shared" si="55"/>
        <v/>
      </c>
      <c r="J701" s="11"/>
      <c r="K701" s="11"/>
      <c r="L701" s="11"/>
      <c r="M701" s="11"/>
      <c r="N701" s="11"/>
      <c r="O701" s="11"/>
      <c r="P701" s="11"/>
      <c r="Q701" s="11"/>
      <c r="R701" s="11"/>
      <c r="S701" s="11"/>
      <c r="T701" s="11"/>
      <c r="U701" s="11"/>
      <c r="V701" s="11"/>
      <c r="W701" s="11"/>
      <c r="X701" s="11"/>
      <c r="Y701" s="11"/>
    </row>
    <row r="702" spans="1:25" x14ac:dyDescent="0.2">
      <c r="A702" s="11"/>
      <c r="B702" s="11"/>
      <c r="C702" s="11"/>
      <c r="D702" s="11"/>
      <c r="E702" s="18" t="str">
        <f t="shared" si="54"/>
        <v/>
      </c>
      <c r="F702" s="19" t="str">
        <f t="shared" si="51"/>
        <v/>
      </c>
      <c r="G702" s="19" t="str">
        <f t="shared" si="52"/>
        <v/>
      </c>
      <c r="H702" s="19" t="str">
        <f t="shared" si="53"/>
        <v/>
      </c>
      <c r="I702" s="20" t="str">
        <f t="shared" si="55"/>
        <v/>
      </c>
      <c r="J702" s="11"/>
      <c r="K702" s="11"/>
      <c r="L702" s="11"/>
      <c r="M702" s="11"/>
      <c r="N702" s="11"/>
      <c r="O702" s="11"/>
      <c r="P702" s="11"/>
      <c r="Q702" s="11"/>
      <c r="R702" s="11"/>
      <c r="S702" s="11"/>
      <c r="T702" s="11"/>
      <c r="U702" s="11"/>
      <c r="V702" s="11"/>
      <c r="W702" s="11"/>
      <c r="X702" s="11"/>
      <c r="Y702" s="11"/>
    </row>
    <row r="703" spans="1:25" x14ac:dyDescent="0.2">
      <c r="A703" s="11"/>
      <c r="B703" s="11"/>
      <c r="C703" s="11"/>
      <c r="D703" s="11"/>
      <c r="E703" s="18" t="str">
        <f t="shared" si="54"/>
        <v/>
      </c>
      <c r="F703" s="19" t="str">
        <f t="shared" si="51"/>
        <v/>
      </c>
      <c r="G703" s="19" t="str">
        <f t="shared" si="52"/>
        <v/>
      </c>
      <c r="H703" s="19" t="str">
        <f t="shared" si="53"/>
        <v/>
      </c>
      <c r="I703" s="20" t="str">
        <f t="shared" si="55"/>
        <v/>
      </c>
      <c r="J703" s="11"/>
      <c r="K703" s="11"/>
      <c r="L703" s="11"/>
      <c r="M703" s="11"/>
      <c r="N703" s="11"/>
      <c r="O703" s="11"/>
      <c r="P703" s="11"/>
      <c r="Q703" s="11"/>
      <c r="R703" s="11"/>
      <c r="S703" s="11"/>
      <c r="T703" s="11"/>
      <c r="U703" s="11"/>
      <c r="V703" s="11"/>
      <c r="W703" s="11"/>
      <c r="X703" s="11"/>
      <c r="Y703" s="11"/>
    </row>
    <row r="704" spans="1:25" x14ac:dyDescent="0.2">
      <c r="A704" s="11"/>
      <c r="B704" s="11"/>
      <c r="C704" s="11"/>
      <c r="D704" s="11"/>
      <c r="E704" s="18" t="str">
        <f t="shared" si="54"/>
        <v/>
      </c>
      <c r="F704" s="19" t="str">
        <f t="shared" si="51"/>
        <v/>
      </c>
      <c r="G704" s="19" t="str">
        <f t="shared" si="52"/>
        <v/>
      </c>
      <c r="H704" s="19" t="str">
        <f t="shared" si="53"/>
        <v/>
      </c>
      <c r="I704" s="20" t="str">
        <f t="shared" si="55"/>
        <v/>
      </c>
      <c r="J704" s="11"/>
      <c r="K704" s="11"/>
      <c r="L704" s="11"/>
      <c r="M704" s="11"/>
      <c r="N704" s="11"/>
      <c r="O704" s="11"/>
      <c r="P704" s="11"/>
      <c r="Q704" s="11"/>
      <c r="R704" s="11"/>
      <c r="S704" s="11"/>
      <c r="T704" s="11"/>
      <c r="U704" s="11"/>
      <c r="V704" s="11"/>
      <c r="W704" s="11"/>
      <c r="X704" s="11"/>
      <c r="Y704" s="11"/>
    </row>
    <row r="705" spans="1:25" x14ac:dyDescent="0.2">
      <c r="A705" s="11"/>
      <c r="B705" s="11"/>
      <c r="C705" s="11"/>
      <c r="D705" s="11"/>
      <c r="E705" s="18" t="str">
        <f t="shared" si="54"/>
        <v/>
      </c>
      <c r="F705" s="19" t="str">
        <f t="shared" si="51"/>
        <v/>
      </c>
      <c r="G705" s="19" t="str">
        <f t="shared" si="52"/>
        <v/>
      </c>
      <c r="H705" s="19" t="str">
        <f t="shared" si="53"/>
        <v/>
      </c>
      <c r="I705" s="20" t="str">
        <f t="shared" si="55"/>
        <v/>
      </c>
      <c r="J705" s="11"/>
      <c r="K705" s="11"/>
      <c r="L705" s="11"/>
      <c r="M705" s="11"/>
      <c r="N705" s="11"/>
      <c r="O705" s="11"/>
      <c r="P705" s="11"/>
      <c r="Q705" s="11"/>
      <c r="R705" s="11"/>
      <c r="S705" s="11"/>
      <c r="T705" s="11"/>
      <c r="U705" s="11"/>
      <c r="V705" s="11"/>
      <c r="W705" s="11"/>
      <c r="X705" s="11"/>
      <c r="Y705" s="11"/>
    </row>
    <row r="706" spans="1:25" x14ac:dyDescent="0.2">
      <c r="A706" s="11"/>
      <c r="B706" s="11"/>
      <c r="C706" s="11"/>
      <c r="D706" s="11"/>
      <c r="E706" s="18" t="str">
        <f t="shared" si="54"/>
        <v/>
      </c>
      <c r="F706" s="19" t="str">
        <f t="shared" si="51"/>
        <v/>
      </c>
      <c r="G706" s="19" t="str">
        <f t="shared" si="52"/>
        <v/>
      </c>
      <c r="H706" s="19" t="str">
        <f t="shared" si="53"/>
        <v/>
      </c>
      <c r="I706" s="20" t="str">
        <f t="shared" si="55"/>
        <v/>
      </c>
      <c r="J706" s="11"/>
      <c r="K706" s="11"/>
      <c r="L706" s="11"/>
      <c r="M706" s="11"/>
      <c r="N706" s="11"/>
      <c r="O706" s="11"/>
      <c r="P706" s="11"/>
      <c r="Q706" s="11"/>
      <c r="R706" s="11"/>
      <c r="S706" s="11"/>
      <c r="T706" s="11"/>
      <c r="U706" s="11"/>
      <c r="V706" s="11"/>
      <c r="W706" s="11"/>
      <c r="X706" s="11"/>
      <c r="Y706" s="11"/>
    </row>
    <row r="707" spans="1:25" x14ac:dyDescent="0.2">
      <c r="A707" s="11"/>
      <c r="B707" s="11"/>
      <c r="C707" s="11"/>
      <c r="D707" s="11"/>
      <c r="E707" s="18" t="str">
        <f t="shared" si="54"/>
        <v/>
      </c>
      <c r="F707" s="19" t="str">
        <f t="shared" si="51"/>
        <v/>
      </c>
      <c r="G707" s="19" t="str">
        <f t="shared" si="52"/>
        <v/>
      </c>
      <c r="H707" s="19" t="str">
        <f t="shared" si="53"/>
        <v/>
      </c>
      <c r="I707" s="20" t="str">
        <f t="shared" si="55"/>
        <v/>
      </c>
      <c r="J707" s="11"/>
      <c r="K707" s="11"/>
      <c r="L707" s="11"/>
      <c r="M707" s="11"/>
      <c r="N707" s="11"/>
      <c r="O707" s="11"/>
      <c r="P707" s="11"/>
      <c r="Q707" s="11"/>
      <c r="R707" s="11"/>
      <c r="S707" s="11"/>
      <c r="T707" s="11"/>
      <c r="U707" s="11"/>
      <c r="V707" s="11"/>
      <c r="W707" s="11"/>
      <c r="X707" s="11"/>
      <c r="Y707" s="11"/>
    </row>
    <row r="708" spans="1:25" x14ac:dyDescent="0.2">
      <c r="A708" s="11"/>
      <c r="B708" s="11"/>
      <c r="C708" s="11"/>
      <c r="D708" s="11"/>
      <c r="E708" s="18" t="str">
        <f t="shared" si="54"/>
        <v/>
      </c>
      <c r="F708" s="19" t="str">
        <f t="shared" si="51"/>
        <v/>
      </c>
      <c r="G708" s="19" t="str">
        <f t="shared" si="52"/>
        <v/>
      </c>
      <c r="H708" s="19" t="str">
        <f t="shared" si="53"/>
        <v/>
      </c>
      <c r="I708" s="20" t="str">
        <f t="shared" si="55"/>
        <v/>
      </c>
      <c r="J708" s="11"/>
      <c r="K708" s="11"/>
      <c r="L708" s="11"/>
      <c r="M708" s="11"/>
      <c r="N708" s="11"/>
      <c r="O708" s="11"/>
      <c r="P708" s="11"/>
      <c r="Q708" s="11"/>
      <c r="R708" s="11"/>
      <c r="S708" s="11"/>
      <c r="T708" s="11"/>
      <c r="U708" s="11"/>
      <c r="V708" s="11"/>
      <c r="W708" s="11"/>
      <c r="X708" s="11"/>
      <c r="Y708" s="11"/>
    </row>
    <row r="709" spans="1:25" x14ac:dyDescent="0.2">
      <c r="A709" s="11"/>
      <c r="B709" s="11"/>
      <c r="C709" s="11"/>
      <c r="D709" s="11"/>
      <c r="E709" s="18" t="str">
        <f t="shared" si="54"/>
        <v/>
      </c>
      <c r="F709" s="19" t="str">
        <f t="shared" si="51"/>
        <v/>
      </c>
      <c r="G709" s="19" t="str">
        <f t="shared" si="52"/>
        <v/>
      </c>
      <c r="H709" s="19" t="str">
        <f t="shared" si="53"/>
        <v/>
      </c>
      <c r="I709" s="20" t="str">
        <f t="shared" si="55"/>
        <v/>
      </c>
      <c r="J709" s="11"/>
      <c r="K709" s="11"/>
      <c r="L709" s="11"/>
      <c r="M709" s="11"/>
      <c r="N709" s="11"/>
      <c r="O709" s="11"/>
      <c r="P709" s="11"/>
      <c r="Q709" s="11"/>
      <c r="R709" s="11"/>
      <c r="S709" s="11"/>
      <c r="T709" s="11"/>
      <c r="U709" s="11"/>
      <c r="V709" s="11"/>
      <c r="W709" s="11"/>
      <c r="X709" s="11"/>
      <c r="Y709" s="11"/>
    </row>
    <row r="710" spans="1:25" x14ac:dyDescent="0.2">
      <c r="A710" s="11"/>
      <c r="B710" s="11"/>
      <c r="C710" s="11"/>
      <c r="D710" s="11"/>
      <c r="E710" s="18" t="str">
        <f t="shared" si="54"/>
        <v/>
      </c>
      <c r="F710" s="19" t="str">
        <f t="shared" si="51"/>
        <v/>
      </c>
      <c r="G710" s="19" t="str">
        <f t="shared" si="52"/>
        <v/>
      </c>
      <c r="H710" s="19" t="str">
        <f t="shared" si="53"/>
        <v/>
      </c>
      <c r="I710" s="20" t="str">
        <f t="shared" si="55"/>
        <v/>
      </c>
      <c r="J710" s="11"/>
      <c r="K710" s="11"/>
      <c r="L710" s="11"/>
      <c r="M710" s="11"/>
      <c r="N710" s="11"/>
      <c r="O710" s="11"/>
      <c r="P710" s="11"/>
      <c r="Q710" s="11"/>
      <c r="R710" s="11"/>
      <c r="S710" s="11"/>
      <c r="T710" s="11"/>
      <c r="U710" s="11"/>
      <c r="V710" s="11"/>
      <c r="W710" s="11"/>
      <c r="X710" s="11"/>
      <c r="Y710" s="11"/>
    </row>
    <row r="711" spans="1:25" x14ac:dyDescent="0.2">
      <c r="A711" s="11"/>
      <c r="B711" s="11"/>
      <c r="C711" s="11"/>
      <c r="D711" s="11"/>
      <c r="E711" s="18" t="str">
        <f t="shared" si="54"/>
        <v/>
      </c>
      <c r="F711" s="19" t="str">
        <f t="shared" si="51"/>
        <v/>
      </c>
      <c r="G711" s="19" t="str">
        <f t="shared" si="52"/>
        <v/>
      </c>
      <c r="H711" s="19" t="str">
        <f t="shared" si="53"/>
        <v/>
      </c>
      <c r="I711" s="20" t="str">
        <f t="shared" si="55"/>
        <v/>
      </c>
      <c r="J711" s="11"/>
      <c r="K711" s="11"/>
      <c r="L711" s="11"/>
      <c r="M711" s="11"/>
      <c r="N711" s="11"/>
      <c r="O711" s="11"/>
      <c r="P711" s="11"/>
      <c r="Q711" s="11"/>
      <c r="R711" s="11"/>
      <c r="S711" s="11"/>
      <c r="T711" s="11"/>
      <c r="U711" s="11"/>
      <c r="V711" s="11"/>
      <c r="W711" s="11"/>
      <c r="X711" s="11"/>
      <c r="Y711" s="11"/>
    </row>
    <row r="712" spans="1:25" x14ac:dyDescent="0.2">
      <c r="A712" s="11"/>
      <c r="B712" s="11"/>
      <c r="C712" s="11"/>
      <c r="D712" s="11"/>
      <c r="E712" s="18" t="str">
        <f t="shared" si="54"/>
        <v/>
      </c>
      <c r="F712" s="19" t="str">
        <f t="shared" si="51"/>
        <v/>
      </c>
      <c r="G712" s="19" t="str">
        <f t="shared" si="52"/>
        <v/>
      </c>
      <c r="H712" s="19" t="str">
        <f t="shared" si="53"/>
        <v/>
      </c>
      <c r="I712" s="20" t="str">
        <f t="shared" si="55"/>
        <v/>
      </c>
      <c r="J712" s="11"/>
      <c r="K712" s="11"/>
      <c r="L712" s="11"/>
      <c r="M712" s="11"/>
      <c r="N712" s="11"/>
      <c r="O712" s="11"/>
      <c r="P712" s="11"/>
      <c r="Q712" s="11"/>
      <c r="R712" s="11"/>
      <c r="S712" s="11"/>
      <c r="T712" s="11"/>
      <c r="U712" s="11"/>
      <c r="V712" s="11"/>
      <c r="W712" s="11"/>
      <c r="X712" s="11"/>
      <c r="Y712" s="11"/>
    </row>
    <row r="713" spans="1:25" x14ac:dyDescent="0.2">
      <c r="A713" s="11"/>
      <c r="B713" s="11"/>
      <c r="C713" s="11"/>
      <c r="D713" s="11"/>
      <c r="E713" s="18" t="str">
        <f t="shared" si="54"/>
        <v/>
      </c>
      <c r="F713" s="19" t="str">
        <f t="shared" si="51"/>
        <v/>
      </c>
      <c r="G713" s="19" t="str">
        <f t="shared" si="52"/>
        <v/>
      </c>
      <c r="H713" s="19" t="str">
        <f t="shared" si="53"/>
        <v/>
      </c>
      <c r="I713" s="20" t="str">
        <f t="shared" si="55"/>
        <v/>
      </c>
      <c r="J713" s="11"/>
      <c r="K713" s="11"/>
      <c r="L713" s="11"/>
      <c r="M713" s="11"/>
      <c r="N713" s="11"/>
      <c r="O713" s="11"/>
      <c r="P713" s="11"/>
      <c r="Q713" s="11"/>
      <c r="R713" s="11"/>
      <c r="S713" s="11"/>
      <c r="T713" s="11"/>
      <c r="U713" s="11"/>
      <c r="V713" s="11"/>
      <c r="W713" s="11"/>
      <c r="X713" s="11"/>
      <c r="Y713" s="11"/>
    </row>
    <row r="714" spans="1:25" x14ac:dyDescent="0.2">
      <c r="A714" s="11"/>
      <c r="B714" s="11"/>
      <c r="C714" s="11"/>
      <c r="D714" s="11"/>
      <c r="E714" s="18" t="str">
        <f t="shared" si="54"/>
        <v/>
      </c>
      <c r="F714" s="19" t="str">
        <f t="shared" si="51"/>
        <v/>
      </c>
      <c r="G714" s="19" t="str">
        <f t="shared" si="52"/>
        <v/>
      </c>
      <c r="H714" s="19" t="str">
        <f t="shared" si="53"/>
        <v/>
      </c>
      <c r="I714" s="20" t="str">
        <f t="shared" si="55"/>
        <v/>
      </c>
      <c r="J714" s="11"/>
      <c r="K714" s="11"/>
      <c r="L714" s="11"/>
      <c r="M714" s="11"/>
      <c r="N714" s="11"/>
      <c r="O714" s="11"/>
      <c r="P714" s="11"/>
      <c r="Q714" s="11"/>
      <c r="R714" s="11"/>
      <c r="S714" s="11"/>
      <c r="T714" s="11"/>
      <c r="U714" s="11"/>
      <c r="V714" s="11"/>
      <c r="W714" s="11"/>
      <c r="X714" s="11"/>
      <c r="Y714" s="11"/>
    </row>
    <row r="715" spans="1:25" x14ac:dyDescent="0.2">
      <c r="A715" s="11"/>
      <c r="B715" s="11"/>
      <c r="C715" s="11"/>
      <c r="D715" s="11"/>
      <c r="E715" s="18" t="str">
        <f t="shared" si="54"/>
        <v/>
      </c>
      <c r="F715" s="19" t="str">
        <f t="shared" si="51"/>
        <v/>
      </c>
      <c r="G715" s="19" t="str">
        <f t="shared" si="52"/>
        <v/>
      </c>
      <c r="H715" s="19" t="str">
        <f t="shared" si="53"/>
        <v/>
      </c>
      <c r="I715" s="20" t="str">
        <f t="shared" si="55"/>
        <v/>
      </c>
      <c r="J715" s="11"/>
      <c r="K715" s="11"/>
      <c r="L715" s="11"/>
      <c r="M715" s="11"/>
      <c r="N715" s="11"/>
      <c r="O715" s="11"/>
      <c r="P715" s="11"/>
      <c r="Q715" s="11"/>
      <c r="R715" s="11"/>
      <c r="S715" s="11"/>
      <c r="T715" s="11"/>
      <c r="U715" s="11"/>
      <c r="V715" s="11"/>
      <c r="W715" s="11"/>
      <c r="X715" s="11"/>
      <c r="Y715" s="11"/>
    </row>
    <row r="716" spans="1:25" x14ac:dyDescent="0.2">
      <c r="A716" s="11"/>
      <c r="B716" s="11"/>
      <c r="C716" s="11"/>
      <c r="D716" s="11"/>
      <c r="E716" s="18" t="str">
        <f t="shared" si="54"/>
        <v/>
      </c>
      <c r="F716" s="19" t="str">
        <f t="shared" si="51"/>
        <v/>
      </c>
      <c r="G716" s="19" t="str">
        <f t="shared" si="52"/>
        <v/>
      </c>
      <c r="H716" s="19" t="str">
        <f t="shared" si="53"/>
        <v/>
      </c>
      <c r="I716" s="20" t="str">
        <f t="shared" si="55"/>
        <v/>
      </c>
      <c r="J716" s="11"/>
      <c r="K716" s="11"/>
      <c r="L716" s="11"/>
      <c r="M716" s="11"/>
      <c r="N716" s="11"/>
      <c r="O716" s="11"/>
      <c r="P716" s="11"/>
      <c r="Q716" s="11"/>
      <c r="R716" s="11"/>
      <c r="S716" s="11"/>
      <c r="T716" s="11"/>
      <c r="U716" s="11"/>
      <c r="V716" s="11"/>
      <c r="W716" s="11"/>
      <c r="X716" s="11"/>
      <c r="Y716" s="11"/>
    </row>
    <row r="717" spans="1:25" x14ac:dyDescent="0.2">
      <c r="A717" s="11"/>
      <c r="B717" s="11"/>
      <c r="C717" s="11"/>
      <c r="D717" s="11"/>
      <c r="E717" s="18" t="str">
        <f t="shared" si="54"/>
        <v/>
      </c>
      <c r="F717" s="19" t="str">
        <f t="shared" si="51"/>
        <v/>
      </c>
      <c r="G717" s="19" t="str">
        <f t="shared" si="52"/>
        <v/>
      </c>
      <c r="H717" s="19" t="str">
        <f t="shared" si="53"/>
        <v/>
      </c>
      <c r="I717" s="20" t="str">
        <f t="shared" si="55"/>
        <v/>
      </c>
      <c r="J717" s="11"/>
      <c r="K717" s="11"/>
      <c r="L717" s="11"/>
      <c r="M717" s="11"/>
      <c r="N717" s="11"/>
      <c r="O717" s="11"/>
      <c r="P717" s="11"/>
      <c r="Q717" s="11"/>
      <c r="R717" s="11"/>
      <c r="S717" s="11"/>
      <c r="T717" s="11"/>
      <c r="U717" s="11"/>
      <c r="V717" s="11"/>
      <c r="W717" s="11"/>
      <c r="X717" s="11"/>
      <c r="Y717" s="11"/>
    </row>
    <row r="718" spans="1:25" x14ac:dyDescent="0.2">
      <c r="A718" s="11"/>
      <c r="B718" s="11"/>
      <c r="C718" s="11"/>
      <c r="D718" s="11"/>
      <c r="E718" s="18" t="str">
        <f t="shared" si="54"/>
        <v/>
      </c>
      <c r="F718" s="19" t="str">
        <f t="shared" si="51"/>
        <v/>
      </c>
      <c r="G718" s="19" t="str">
        <f t="shared" si="52"/>
        <v/>
      </c>
      <c r="H718" s="19" t="str">
        <f t="shared" si="53"/>
        <v/>
      </c>
      <c r="I718" s="20" t="str">
        <f t="shared" si="55"/>
        <v/>
      </c>
      <c r="J718" s="11"/>
      <c r="K718" s="11"/>
      <c r="L718" s="11"/>
      <c r="M718" s="11"/>
      <c r="N718" s="11"/>
      <c r="O718" s="11"/>
      <c r="P718" s="11"/>
      <c r="Q718" s="11"/>
      <c r="R718" s="11"/>
      <c r="S718" s="11"/>
      <c r="T718" s="11"/>
      <c r="U718" s="11"/>
      <c r="V718" s="11"/>
      <c r="W718" s="11"/>
      <c r="X718" s="11"/>
      <c r="Y718" s="11"/>
    </row>
    <row r="719" spans="1:25" x14ac:dyDescent="0.2">
      <c r="A719" s="11"/>
      <c r="B719" s="11"/>
      <c r="C719" s="11"/>
      <c r="D719" s="11"/>
      <c r="E719" s="18" t="str">
        <f t="shared" si="54"/>
        <v/>
      </c>
      <c r="F719" s="19" t="str">
        <f t="shared" si="51"/>
        <v/>
      </c>
      <c r="G719" s="19" t="str">
        <f t="shared" si="52"/>
        <v/>
      </c>
      <c r="H719" s="19" t="str">
        <f t="shared" si="53"/>
        <v/>
      </c>
      <c r="I719" s="20" t="str">
        <f t="shared" si="55"/>
        <v/>
      </c>
      <c r="J719" s="11"/>
      <c r="K719" s="11"/>
      <c r="L719" s="11"/>
      <c r="M719" s="11"/>
      <c r="N719" s="11"/>
      <c r="O719" s="11"/>
      <c r="P719" s="11"/>
      <c r="Q719" s="11"/>
      <c r="R719" s="11"/>
      <c r="S719" s="11"/>
      <c r="T719" s="11"/>
      <c r="U719" s="11"/>
      <c r="V719" s="11"/>
      <c r="W719" s="11"/>
      <c r="X719" s="11"/>
      <c r="Y719" s="11"/>
    </row>
    <row r="720" spans="1:25" x14ac:dyDescent="0.2">
      <c r="A720" s="11"/>
      <c r="B720" s="11"/>
      <c r="C720" s="11"/>
      <c r="D720" s="11"/>
      <c r="E720" s="18" t="str">
        <f t="shared" si="54"/>
        <v/>
      </c>
      <c r="F720" s="19" t="str">
        <f t="shared" si="51"/>
        <v/>
      </c>
      <c r="G720" s="19" t="str">
        <f t="shared" si="52"/>
        <v/>
      </c>
      <c r="H720" s="19" t="str">
        <f t="shared" si="53"/>
        <v/>
      </c>
      <c r="I720" s="20" t="str">
        <f t="shared" si="55"/>
        <v/>
      </c>
      <c r="J720" s="11"/>
      <c r="K720" s="11"/>
      <c r="L720" s="11"/>
      <c r="M720" s="11"/>
      <c r="N720" s="11"/>
      <c r="O720" s="11"/>
      <c r="P720" s="11"/>
      <c r="Q720" s="11"/>
      <c r="R720" s="11"/>
      <c r="S720" s="11"/>
      <c r="T720" s="11"/>
      <c r="U720" s="11"/>
      <c r="V720" s="11"/>
      <c r="W720" s="11"/>
      <c r="X720" s="11"/>
      <c r="Y720" s="11"/>
    </row>
    <row r="721" spans="1:25" x14ac:dyDescent="0.2">
      <c r="A721" s="11"/>
      <c r="B721" s="11"/>
      <c r="C721" s="11"/>
      <c r="D721" s="11"/>
      <c r="E721" s="18" t="str">
        <f t="shared" si="54"/>
        <v/>
      </c>
      <c r="F721" s="19" t="str">
        <f t="shared" si="51"/>
        <v/>
      </c>
      <c r="G721" s="19" t="str">
        <f t="shared" si="52"/>
        <v/>
      </c>
      <c r="H721" s="19" t="str">
        <f t="shared" si="53"/>
        <v/>
      </c>
      <c r="I721" s="20" t="str">
        <f t="shared" si="55"/>
        <v/>
      </c>
      <c r="J721" s="11"/>
      <c r="K721" s="11"/>
      <c r="L721" s="11"/>
      <c r="M721" s="11"/>
      <c r="N721" s="11"/>
      <c r="O721" s="11"/>
      <c r="P721" s="11"/>
      <c r="Q721" s="11"/>
      <c r="R721" s="11"/>
      <c r="S721" s="11"/>
      <c r="T721" s="11"/>
      <c r="U721" s="11"/>
      <c r="V721" s="11"/>
      <c r="W721" s="11"/>
      <c r="X721" s="11"/>
      <c r="Y721" s="11"/>
    </row>
    <row r="722" spans="1:25" x14ac:dyDescent="0.2">
      <c r="A722" s="11"/>
      <c r="B722" s="11"/>
      <c r="C722" s="11"/>
      <c r="D722" s="11"/>
      <c r="E722" s="18" t="str">
        <f t="shared" si="54"/>
        <v/>
      </c>
      <c r="F722" s="19" t="str">
        <f t="shared" si="51"/>
        <v/>
      </c>
      <c r="G722" s="19" t="str">
        <f t="shared" si="52"/>
        <v/>
      </c>
      <c r="H722" s="19" t="str">
        <f t="shared" si="53"/>
        <v/>
      </c>
      <c r="I722" s="20" t="str">
        <f t="shared" si="55"/>
        <v/>
      </c>
      <c r="J722" s="11"/>
      <c r="K722" s="11"/>
      <c r="L722" s="11"/>
      <c r="M722" s="11"/>
      <c r="N722" s="11"/>
      <c r="O722" s="11"/>
      <c r="P722" s="11"/>
      <c r="Q722" s="11"/>
      <c r="R722" s="11"/>
      <c r="S722" s="11"/>
      <c r="T722" s="11"/>
      <c r="U722" s="11"/>
      <c r="V722" s="11"/>
      <c r="W722" s="11"/>
      <c r="X722" s="11"/>
      <c r="Y722" s="11"/>
    </row>
    <row r="723" spans="1:25" x14ac:dyDescent="0.2">
      <c r="A723" s="11"/>
      <c r="B723" s="11"/>
      <c r="C723" s="11"/>
      <c r="D723" s="11"/>
      <c r="E723" s="18" t="str">
        <f t="shared" si="54"/>
        <v/>
      </c>
      <c r="F723" s="19" t="str">
        <f t="shared" si="51"/>
        <v/>
      </c>
      <c r="G723" s="19" t="str">
        <f t="shared" si="52"/>
        <v/>
      </c>
      <c r="H723" s="19" t="str">
        <f t="shared" si="53"/>
        <v/>
      </c>
      <c r="I723" s="20" t="str">
        <f t="shared" si="55"/>
        <v/>
      </c>
      <c r="J723" s="11"/>
      <c r="K723" s="11"/>
      <c r="L723" s="11"/>
      <c r="M723" s="11"/>
      <c r="N723" s="11"/>
      <c r="O723" s="11"/>
      <c r="P723" s="11"/>
      <c r="Q723" s="11"/>
      <c r="R723" s="11"/>
      <c r="S723" s="11"/>
      <c r="T723" s="11"/>
      <c r="U723" s="11"/>
      <c r="V723" s="11"/>
      <c r="W723" s="11"/>
      <c r="X723" s="11"/>
      <c r="Y723" s="11"/>
    </row>
    <row r="724" spans="1:25" x14ac:dyDescent="0.2">
      <c r="A724" s="11"/>
      <c r="B724" s="11"/>
      <c r="C724" s="11"/>
      <c r="D724" s="11"/>
      <c r="E724" s="18" t="str">
        <f t="shared" si="54"/>
        <v/>
      </c>
      <c r="F724" s="19" t="str">
        <f t="shared" si="51"/>
        <v/>
      </c>
      <c r="G724" s="19" t="str">
        <f t="shared" si="52"/>
        <v/>
      </c>
      <c r="H724" s="19" t="str">
        <f t="shared" si="53"/>
        <v/>
      </c>
      <c r="I724" s="20" t="str">
        <f t="shared" si="55"/>
        <v/>
      </c>
      <c r="J724" s="11"/>
      <c r="K724" s="11"/>
      <c r="L724" s="11"/>
      <c r="M724" s="11"/>
      <c r="N724" s="11"/>
      <c r="O724" s="11"/>
      <c r="P724" s="11"/>
      <c r="Q724" s="11"/>
      <c r="R724" s="11"/>
      <c r="S724" s="11"/>
      <c r="T724" s="11"/>
      <c r="U724" s="11"/>
      <c r="V724" s="11"/>
      <c r="W724" s="11"/>
      <c r="X724" s="11"/>
      <c r="Y724" s="11"/>
    </row>
    <row r="725" spans="1:25" x14ac:dyDescent="0.2">
      <c r="A725" s="11"/>
      <c r="B725" s="11"/>
      <c r="C725" s="11"/>
      <c r="D725" s="11"/>
      <c r="E725" s="18" t="str">
        <f t="shared" si="54"/>
        <v/>
      </c>
      <c r="F725" s="19" t="str">
        <f t="shared" si="51"/>
        <v/>
      </c>
      <c r="G725" s="19" t="str">
        <f t="shared" si="52"/>
        <v/>
      </c>
      <c r="H725" s="19" t="str">
        <f t="shared" si="53"/>
        <v/>
      </c>
      <c r="I725" s="20" t="str">
        <f t="shared" si="55"/>
        <v/>
      </c>
      <c r="J725" s="11"/>
      <c r="K725" s="11"/>
      <c r="L725" s="11"/>
      <c r="M725" s="11"/>
      <c r="N725" s="11"/>
      <c r="O725" s="11"/>
      <c r="P725" s="11"/>
      <c r="Q725" s="11"/>
      <c r="R725" s="11"/>
      <c r="S725" s="11"/>
      <c r="T725" s="11"/>
      <c r="U725" s="11"/>
      <c r="V725" s="11"/>
      <c r="W725" s="11"/>
      <c r="X725" s="11"/>
      <c r="Y725" s="11"/>
    </row>
    <row r="726" spans="1:25" x14ac:dyDescent="0.2">
      <c r="A726" s="11"/>
      <c r="B726" s="11"/>
      <c r="C726" s="11"/>
      <c r="D726" s="11"/>
      <c r="E726" s="18" t="str">
        <f t="shared" si="54"/>
        <v/>
      </c>
      <c r="F726" s="19" t="str">
        <f t="shared" si="51"/>
        <v/>
      </c>
      <c r="G726" s="19" t="str">
        <f t="shared" si="52"/>
        <v/>
      </c>
      <c r="H726" s="19" t="str">
        <f t="shared" si="53"/>
        <v/>
      </c>
      <c r="I726" s="20" t="str">
        <f t="shared" si="55"/>
        <v/>
      </c>
      <c r="J726" s="11"/>
      <c r="K726" s="11"/>
      <c r="L726" s="11"/>
      <c r="M726" s="11"/>
      <c r="N726" s="11"/>
      <c r="O726" s="11"/>
      <c r="P726" s="11"/>
      <c r="Q726" s="11"/>
      <c r="R726" s="11"/>
      <c r="S726" s="11"/>
      <c r="T726" s="11"/>
      <c r="U726" s="11"/>
      <c r="V726" s="11"/>
      <c r="W726" s="11"/>
      <c r="X726" s="11"/>
      <c r="Y726" s="11"/>
    </row>
    <row r="727" spans="1:25" x14ac:dyDescent="0.2">
      <c r="A727" s="11"/>
      <c r="B727" s="11"/>
      <c r="C727" s="11"/>
      <c r="D727" s="11"/>
      <c r="E727" s="18" t="str">
        <f t="shared" si="54"/>
        <v/>
      </c>
      <c r="F727" s="19" t="str">
        <f t="shared" si="51"/>
        <v/>
      </c>
      <c r="G727" s="19" t="str">
        <f t="shared" si="52"/>
        <v/>
      </c>
      <c r="H727" s="19" t="str">
        <f t="shared" si="53"/>
        <v/>
      </c>
      <c r="I727" s="20" t="str">
        <f t="shared" si="55"/>
        <v/>
      </c>
      <c r="J727" s="11"/>
      <c r="K727" s="11"/>
      <c r="L727" s="11"/>
      <c r="M727" s="11"/>
      <c r="N727" s="11"/>
      <c r="O727" s="11"/>
      <c r="P727" s="11"/>
      <c r="Q727" s="11"/>
      <c r="R727" s="11"/>
      <c r="S727" s="11"/>
      <c r="T727" s="11"/>
      <c r="U727" s="11"/>
      <c r="V727" s="11"/>
      <c r="W727" s="11"/>
      <c r="X727" s="11"/>
      <c r="Y727" s="11"/>
    </row>
    <row r="728" spans="1:25" x14ac:dyDescent="0.2">
      <c r="A728" s="11"/>
      <c r="B728" s="11"/>
      <c r="C728" s="11"/>
      <c r="D728" s="11"/>
      <c r="E728" s="18" t="str">
        <f t="shared" si="54"/>
        <v/>
      </c>
      <c r="F728" s="19" t="str">
        <f t="shared" si="51"/>
        <v/>
      </c>
      <c r="G728" s="19" t="str">
        <f t="shared" si="52"/>
        <v/>
      </c>
      <c r="H728" s="19" t="str">
        <f t="shared" si="53"/>
        <v/>
      </c>
      <c r="I728" s="20" t="str">
        <f t="shared" si="55"/>
        <v/>
      </c>
      <c r="J728" s="11"/>
      <c r="K728" s="11"/>
      <c r="L728" s="11"/>
      <c r="M728" s="11"/>
      <c r="N728" s="11"/>
      <c r="O728" s="11"/>
      <c r="P728" s="11"/>
      <c r="Q728" s="11"/>
      <c r="R728" s="11"/>
      <c r="S728" s="11"/>
      <c r="T728" s="11"/>
      <c r="U728" s="11"/>
      <c r="V728" s="11"/>
      <c r="W728" s="11"/>
      <c r="X728" s="11"/>
      <c r="Y728" s="11"/>
    </row>
    <row r="729" spans="1:25" x14ac:dyDescent="0.2">
      <c r="A729" s="11"/>
      <c r="B729" s="11"/>
      <c r="C729" s="11"/>
      <c r="D729" s="11"/>
      <c r="E729" s="18" t="str">
        <f t="shared" si="54"/>
        <v/>
      </c>
      <c r="F729" s="19" t="str">
        <f t="shared" si="51"/>
        <v/>
      </c>
      <c r="G729" s="19" t="str">
        <f t="shared" si="52"/>
        <v/>
      </c>
      <c r="H729" s="19" t="str">
        <f t="shared" si="53"/>
        <v/>
      </c>
      <c r="I729" s="20" t="str">
        <f t="shared" si="55"/>
        <v/>
      </c>
      <c r="J729" s="11"/>
      <c r="K729" s="11"/>
      <c r="L729" s="11"/>
      <c r="M729" s="11"/>
      <c r="N729" s="11"/>
      <c r="O729" s="11"/>
      <c r="P729" s="11"/>
      <c r="Q729" s="11"/>
      <c r="R729" s="11"/>
      <c r="S729" s="11"/>
      <c r="T729" s="11"/>
      <c r="U729" s="11"/>
      <c r="V729" s="11"/>
      <c r="W729" s="11"/>
      <c r="X729" s="11"/>
      <c r="Y729" s="11"/>
    </row>
    <row r="730" spans="1:25" x14ac:dyDescent="0.2">
      <c r="A730" s="11"/>
      <c r="B730" s="11"/>
      <c r="C730" s="11"/>
      <c r="D730" s="11"/>
      <c r="E730" s="18" t="str">
        <f t="shared" si="54"/>
        <v/>
      </c>
      <c r="F730" s="19" t="str">
        <f t="shared" si="51"/>
        <v/>
      </c>
      <c r="G730" s="19" t="str">
        <f t="shared" si="52"/>
        <v/>
      </c>
      <c r="H730" s="19" t="str">
        <f t="shared" si="53"/>
        <v/>
      </c>
      <c r="I730" s="20" t="str">
        <f t="shared" si="55"/>
        <v/>
      </c>
      <c r="J730" s="11"/>
      <c r="K730" s="11"/>
      <c r="L730" s="11"/>
      <c r="M730" s="11"/>
      <c r="N730" s="11"/>
      <c r="O730" s="11"/>
      <c r="P730" s="11"/>
      <c r="Q730" s="11"/>
      <c r="R730" s="11"/>
      <c r="S730" s="11"/>
      <c r="T730" s="11"/>
      <c r="U730" s="11"/>
      <c r="V730" s="11"/>
      <c r="W730" s="11"/>
      <c r="X730" s="11"/>
      <c r="Y730" s="11"/>
    </row>
    <row r="731" spans="1:25" x14ac:dyDescent="0.2">
      <c r="A731" s="11"/>
      <c r="B731" s="11"/>
      <c r="C731" s="11"/>
      <c r="D731" s="11"/>
      <c r="E731" s="18" t="str">
        <f t="shared" si="54"/>
        <v/>
      </c>
      <c r="F731" s="19" t="str">
        <f t="shared" si="51"/>
        <v/>
      </c>
      <c r="G731" s="19" t="str">
        <f t="shared" si="52"/>
        <v/>
      </c>
      <c r="H731" s="19" t="str">
        <f t="shared" si="53"/>
        <v/>
      </c>
      <c r="I731" s="20" t="str">
        <f t="shared" si="55"/>
        <v/>
      </c>
      <c r="J731" s="11"/>
      <c r="K731" s="11"/>
      <c r="L731" s="11"/>
      <c r="M731" s="11"/>
      <c r="N731" s="11"/>
      <c r="O731" s="11"/>
      <c r="P731" s="11"/>
      <c r="Q731" s="11"/>
      <c r="R731" s="11"/>
      <c r="S731" s="11"/>
      <c r="T731" s="11"/>
      <c r="U731" s="11"/>
      <c r="V731" s="11"/>
      <c r="W731" s="11"/>
      <c r="X731" s="11"/>
      <c r="Y731" s="11"/>
    </row>
    <row r="732" spans="1:25" x14ac:dyDescent="0.2">
      <c r="A732" s="11"/>
      <c r="B732" s="11"/>
      <c r="C732" s="11"/>
      <c r="D732" s="11"/>
      <c r="E732" s="18" t="str">
        <f t="shared" si="54"/>
        <v/>
      </c>
      <c r="F732" s="19" t="str">
        <f t="shared" si="51"/>
        <v/>
      </c>
      <c r="G732" s="19" t="str">
        <f t="shared" si="52"/>
        <v/>
      </c>
      <c r="H732" s="19" t="str">
        <f t="shared" si="53"/>
        <v/>
      </c>
      <c r="I732" s="20" t="str">
        <f t="shared" si="55"/>
        <v/>
      </c>
      <c r="J732" s="11"/>
      <c r="K732" s="11"/>
      <c r="L732" s="11"/>
      <c r="M732" s="11"/>
      <c r="N732" s="11"/>
      <c r="O732" s="11"/>
      <c r="P732" s="11"/>
      <c r="Q732" s="11"/>
      <c r="R732" s="11"/>
      <c r="S732" s="11"/>
      <c r="T732" s="11"/>
      <c r="U732" s="11"/>
      <c r="V732" s="11"/>
      <c r="W732" s="11"/>
      <c r="X732" s="11"/>
      <c r="Y732" s="11"/>
    </row>
    <row r="733" spans="1:25" x14ac:dyDescent="0.2">
      <c r="A733" s="11"/>
      <c r="B733" s="11"/>
      <c r="C733" s="11"/>
      <c r="D733" s="11"/>
      <c r="E733" s="18" t="str">
        <f t="shared" si="54"/>
        <v/>
      </c>
      <c r="F733" s="19" t="str">
        <f t="shared" si="51"/>
        <v/>
      </c>
      <c r="G733" s="19" t="str">
        <f t="shared" si="52"/>
        <v/>
      </c>
      <c r="H733" s="19" t="str">
        <f t="shared" si="53"/>
        <v/>
      </c>
      <c r="I733" s="20" t="str">
        <f t="shared" si="55"/>
        <v/>
      </c>
      <c r="J733" s="11"/>
      <c r="K733" s="11"/>
      <c r="L733" s="11"/>
      <c r="M733" s="11"/>
      <c r="N733" s="11"/>
      <c r="O733" s="11"/>
      <c r="P733" s="11"/>
      <c r="Q733" s="11"/>
      <c r="R733" s="11"/>
      <c r="S733" s="11"/>
      <c r="T733" s="11"/>
      <c r="U733" s="11"/>
      <c r="V733" s="11"/>
      <c r="W733" s="11"/>
      <c r="X733" s="11"/>
      <c r="Y733" s="11"/>
    </row>
    <row r="734" spans="1:25" x14ac:dyDescent="0.2">
      <c r="A734" s="11"/>
      <c r="B734" s="11"/>
      <c r="C734" s="11"/>
      <c r="D734" s="11"/>
      <c r="E734" s="18" t="str">
        <f t="shared" si="54"/>
        <v/>
      </c>
      <c r="F734" s="19" t="str">
        <f t="shared" si="51"/>
        <v/>
      </c>
      <c r="G734" s="19" t="str">
        <f t="shared" si="52"/>
        <v/>
      </c>
      <c r="H734" s="19" t="str">
        <f t="shared" si="53"/>
        <v/>
      </c>
      <c r="I734" s="20" t="str">
        <f t="shared" si="55"/>
        <v/>
      </c>
      <c r="J734" s="11"/>
      <c r="K734" s="11"/>
      <c r="L734" s="11"/>
      <c r="M734" s="11"/>
      <c r="N734" s="11"/>
      <c r="O734" s="11"/>
      <c r="P734" s="11"/>
      <c r="Q734" s="11"/>
      <c r="R734" s="11"/>
      <c r="S734" s="11"/>
      <c r="T734" s="11"/>
      <c r="U734" s="11"/>
      <c r="V734" s="11"/>
      <c r="W734" s="11"/>
      <c r="X734" s="11"/>
      <c r="Y734" s="11"/>
    </row>
    <row r="735" spans="1:25" x14ac:dyDescent="0.2">
      <c r="A735" s="11"/>
      <c r="B735" s="11"/>
      <c r="C735" s="11"/>
      <c r="D735" s="11"/>
      <c r="E735" s="18" t="str">
        <f t="shared" si="54"/>
        <v/>
      </c>
      <c r="F735" s="19" t="str">
        <f t="shared" si="51"/>
        <v/>
      </c>
      <c r="G735" s="19" t="str">
        <f t="shared" si="52"/>
        <v/>
      </c>
      <c r="H735" s="19" t="str">
        <f t="shared" si="53"/>
        <v/>
      </c>
      <c r="I735" s="20" t="str">
        <f t="shared" si="55"/>
        <v/>
      </c>
      <c r="J735" s="11"/>
      <c r="K735" s="11"/>
      <c r="L735" s="11"/>
      <c r="M735" s="11"/>
      <c r="N735" s="11"/>
      <c r="O735" s="11"/>
      <c r="P735" s="11"/>
      <c r="Q735" s="11"/>
      <c r="R735" s="11"/>
      <c r="S735" s="11"/>
      <c r="T735" s="11"/>
      <c r="U735" s="11"/>
      <c r="V735" s="11"/>
      <c r="W735" s="11"/>
      <c r="X735" s="11"/>
      <c r="Y735" s="11"/>
    </row>
    <row r="736" spans="1:25" x14ac:dyDescent="0.2">
      <c r="A736" s="11"/>
      <c r="B736" s="11"/>
      <c r="C736" s="11"/>
      <c r="D736" s="11"/>
      <c r="E736" s="18" t="str">
        <f t="shared" si="54"/>
        <v/>
      </c>
      <c r="F736" s="19" t="str">
        <f t="shared" si="51"/>
        <v/>
      </c>
      <c r="G736" s="19" t="str">
        <f t="shared" si="52"/>
        <v/>
      </c>
      <c r="H736" s="19" t="str">
        <f t="shared" si="53"/>
        <v/>
      </c>
      <c r="I736" s="20" t="str">
        <f t="shared" si="55"/>
        <v/>
      </c>
      <c r="J736" s="11"/>
      <c r="K736" s="11"/>
      <c r="L736" s="11"/>
      <c r="M736" s="11"/>
      <c r="N736" s="11"/>
      <c r="O736" s="11"/>
      <c r="P736" s="11"/>
      <c r="Q736" s="11"/>
      <c r="R736" s="11"/>
      <c r="S736" s="11"/>
      <c r="T736" s="11"/>
      <c r="U736" s="11"/>
      <c r="V736" s="11"/>
      <c r="W736" s="11"/>
      <c r="X736" s="11"/>
      <c r="Y736" s="11"/>
    </row>
    <row r="737" spans="1:25" x14ac:dyDescent="0.2">
      <c r="A737" s="11"/>
      <c r="B737" s="11"/>
      <c r="C737" s="11"/>
      <c r="D737" s="11"/>
      <c r="E737" s="18" t="str">
        <f t="shared" si="54"/>
        <v/>
      </c>
      <c r="F737" s="19" t="str">
        <f t="shared" si="51"/>
        <v/>
      </c>
      <c r="G737" s="19" t="str">
        <f t="shared" si="52"/>
        <v/>
      </c>
      <c r="H737" s="19" t="str">
        <f t="shared" si="53"/>
        <v/>
      </c>
      <c r="I737" s="20" t="str">
        <f t="shared" si="55"/>
        <v/>
      </c>
      <c r="J737" s="11"/>
      <c r="K737" s="11"/>
      <c r="L737" s="11"/>
      <c r="M737" s="11"/>
      <c r="N737" s="11"/>
      <c r="O737" s="11"/>
      <c r="P737" s="11"/>
      <c r="Q737" s="11"/>
      <c r="R737" s="11"/>
      <c r="S737" s="11"/>
      <c r="T737" s="11"/>
      <c r="U737" s="11"/>
      <c r="V737" s="11"/>
      <c r="W737" s="11"/>
      <c r="X737" s="11"/>
      <c r="Y737" s="11"/>
    </row>
    <row r="738" spans="1:25" x14ac:dyDescent="0.2">
      <c r="A738" s="11"/>
      <c r="B738" s="11"/>
      <c r="C738" s="11"/>
      <c r="D738" s="11"/>
      <c r="E738" s="18" t="str">
        <f t="shared" si="54"/>
        <v/>
      </c>
      <c r="F738" s="19" t="str">
        <f t="shared" si="51"/>
        <v/>
      </c>
      <c r="G738" s="19" t="str">
        <f t="shared" si="52"/>
        <v/>
      </c>
      <c r="H738" s="19" t="str">
        <f t="shared" si="53"/>
        <v/>
      </c>
      <c r="I738" s="20" t="str">
        <f t="shared" si="55"/>
        <v/>
      </c>
      <c r="J738" s="11"/>
      <c r="K738" s="11"/>
      <c r="L738" s="11"/>
      <c r="M738" s="11"/>
      <c r="N738" s="11"/>
      <c r="O738" s="11"/>
      <c r="P738" s="11"/>
      <c r="Q738" s="11"/>
      <c r="R738" s="11"/>
      <c r="S738" s="11"/>
      <c r="T738" s="11"/>
      <c r="U738" s="11"/>
      <c r="V738" s="11"/>
      <c r="W738" s="11"/>
      <c r="X738" s="11"/>
      <c r="Y738" s="11"/>
    </row>
    <row r="739" spans="1:25" x14ac:dyDescent="0.2">
      <c r="A739" s="11"/>
      <c r="B739" s="11"/>
      <c r="C739" s="11"/>
      <c r="D739" s="11"/>
      <c r="E739" s="18" t="str">
        <f t="shared" si="54"/>
        <v/>
      </c>
      <c r="F739" s="19" t="str">
        <f t="shared" si="51"/>
        <v/>
      </c>
      <c r="G739" s="19" t="str">
        <f t="shared" si="52"/>
        <v/>
      </c>
      <c r="H739" s="19" t="str">
        <f t="shared" si="53"/>
        <v/>
      </c>
      <c r="I739" s="20" t="str">
        <f t="shared" si="55"/>
        <v/>
      </c>
      <c r="J739" s="11"/>
      <c r="K739" s="11"/>
      <c r="L739" s="11"/>
      <c r="M739" s="11"/>
      <c r="N739" s="11"/>
      <c r="O739" s="11"/>
      <c r="P739" s="11"/>
      <c r="Q739" s="11"/>
      <c r="R739" s="11"/>
      <c r="S739" s="11"/>
      <c r="T739" s="11"/>
      <c r="U739" s="11"/>
      <c r="V739" s="11"/>
      <c r="W739" s="11"/>
      <c r="X739" s="11"/>
      <c r="Y739" s="11"/>
    </row>
    <row r="740" spans="1:25" x14ac:dyDescent="0.2">
      <c r="A740" s="11"/>
      <c r="B740" s="11"/>
      <c r="C740" s="11"/>
      <c r="D740" s="11"/>
      <c r="E740" s="18" t="str">
        <f t="shared" si="54"/>
        <v/>
      </c>
      <c r="F740" s="19" t="str">
        <f t="shared" si="51"/>
        <v/>
      </c>
      <c r="G740" s="19" t="str">
        <f t="shared" si="52"/>
        <v/>
      </c>
      <c r="H740" s="19" t="str">
        <f t="shared" si="53"/>
        <v/>
      </c>
      <c r="I740" s="20" t="str">
        <f t="shared" si="55"/>
        <v/>
      </c>
      <c r="J740" s="11"/>
      <c r="K740" s="11"/>
      <c r="L740" s="11"/>
      <c r="M740" s="11"/>
      <c r="N740" s="11"/>
      <c r="O740" s="11"/>
      <c r="P740" s="11"/>
      <c r="Q740" s="11"/>
      <c r="R740" s="11"/>
      <c r="S740" s="11"/>
      <c r="T740" s="11"/>
      <c r="U740" s="11"/>
      <c r="V740" s="11"/>
      <c r="W740" s="11"/>
      <c r="X740" s="11"/>
      <c r="Y740" s="11"/>
    </row>
    <row r="741" spans="1:25" x14ac:dyDescent="0.2">
      <c r="A741" s="11"/>
      <c r="B741" s="11"/>
      <c r="C741" s="11"/>
      <c r="D741" s="11"/>
      <c r="E741" s="18" t="str">
        <f t="shared" si="54"/>
        <v/>
      </c>
      <c r="F741" s="19" t="str">
        <f t="shared" si="51"/>
        <v/>
      </c>
      <c r="G741" s="19" t="str">
        <f t="shared" si="52"/>
        <v/>
      </c>
      <c r="H741" s="19" t="str">
        <f t="shared" si="53"/>
        <v/>
      </c>
      <c r="I741" s="20" t="str">
        <f t="shared" si="55"/>
        <v/>
      </c>
      <c r="J741" s="11"/>
      <c r="K741" s="11"/>
      <c r="L741" s="11"/>
      <c r="M741" s="11"/>
      <c r="N741" s="11"/>
      <c r="O741" s="11"/>
      <c r="P741" s="11"/>
      <c r="Q741" s="11"/>
      <c r="R741" s="11"/>
      <c r="S741" s="11"/>
      <c r="T741" s="11"/>
      <c r="U741" s="11"/>
      <c r="V741" s="11"/>
      <c r="W741" s="11"/>
      <c r="X741" s="11"/>
      <c r="Y741" s="11"/>
    </row>
    <row r="742" spans="1:25" x14ac:dyDescent="0.2">
      <c r="A742" s="11"/>
      <c r="B742" s="11"/>
      <c r="C742" s="11"/>
      <c r="D742" s="11"/>
      <c r="E742" s="18" t="str">
        <f t="shared" si="54"/>
        <v/>
      </c>
      <c r="F742" s="19" t="str">
        <f t="shared" si="51"/>
        <v/>
      </c>
      <c r="G742" s="19" t="str">
        <f t="shared" si="52"/>
        <v/>
      </c>
      <c r="H742" s="19" t="str">
        <f t="shared" si="53"/>
        <v/>
      </c>
      <c r="I742" s="20" t="str">
        <f t="shared" si="55"/>
        <v/>
      </c>
      <c r="J742" s="11"/>
      <c r="K742" s="11"/>
      <c r="L742" s="11"/>
      <c r="M742" s="11"/>
      <c r="N742" s="11"/>
      <c r="O742" s="11"/>
      <c r="P742" s="11"/>
      <c r="Q742" s="11"/>
      <c r="R742" s="11"/>
      <c r="S742" s="11"/>
      <c r="T742" s="11"/>
      <c r="U742" s="11"/>
      <c r="V742" s="11"/>
      <c r="W742" s="11"/>
      <c r="X742" s="11"/>
      <c r="Y742" s="11"/>
    </row>
    <row r="743" spans="1:25" x14ac:dyDescent="0.2">
      <c r="A743" s="11"/>
      <c r="B743" s="11"/>
      <c r="C743" s="11"/>
      <c r="D743" s="11"/>
      <c r="E743" s="18" t="str">
        <f t="shared" si="54"/>
        <v/>
      </c>
      <c r="F743" s="19" t="str">
        <f t="shared" ref="F743:F806" si="56">IF(E743="","",IF($E$15="SAC",G743+H743,PMT($E$29,$E$25,-$E$23,,0)))</f>
        <v/>
      </c>
      <c r="G743" s="19" t="str">
        <f t="shared" ref="G743:G806" si="57">IF(E743="","",IF($E$15="SAC",$E$23/$E$25,F743-H743))</f>
        <v/>
      </c>
      <c r="H743" s="19" t="str">
        <f t="shared" ref="H743:H806" si="58">IF(E743="","",IF($E$15="SAC",I742*$E$29,I742*$E$29))</f>
        <v/>
      </c>
      <c r="I743" s="20" t="str">
        <f t="shared" si="55"/>
        <v/>
      </c>
      <c r="J743" s="11"/>
      <c r="K743" s="11"/>
      <c r="L743" s="11"/>
      <c r="M743" s="11"/>
      <c r="N743" s="11"/>
      <c r="O743" s="11"/>
      <c r="P743" s="11"/>
      <c r="Q743" s="11"/>
      <c r="R743" s="11"/>
      <c r="S743" s="11"/>
      <c r="T743" s="11"/>
      <c r="U743" s="11"/>
      <c r="V743" s="11"/>
      <c r="W743" s="11"/>
      <c r="X743" s="11"/>
      <c r="Y743" s="11"/>
    </row>
    <row r="744" spans="1:25" x14ac:dyDescent="0.2">
      <c r="A744" s="11"/>
      <c r="B744" s="11"/>
      <c r="C744" s="11"/>
      <c r="D744" s="11"/>
      <c r="E744" s="18" t="str">
        <f t="shared" ref="E744:E807" si="59">IFERROR(IF(E743+1&gt;$E$25,"",E743+1),"")</f>
        <v/>
      </c>
      <c r="F744" s="19" t="str">
        <f t="shared" si="56"/>
        <v/>
      </c>
      <c r="G744" s="19" t="str">
        <f t="shared" si="57"/>
        <v/>
      </c>
      <c r="H744" s="19" t="str">
        <f t="shared" si="58"/>
        <v/>
      </c>
      <c r="I744" s="20" t="str">
        <f t="shared" si="55"/>
        <v/>
      </c>
      <c r="J744" s="11"/>
      <c r="K744" s="11"/>
      <c r="L744" s="11"/>
      <c r="M744" s="11"/>
      <c r="N744" s="11"/>
      <c r="O744" s="11"/>
      <c r="P744" s="11"/>
      <c r="Q744" s="11"/>
      <c r="R744" s="11"/>
      <c r="S744" s="11"/>
      <c r="T744" s="11"/>
      <c r="U744" s="11"/>
      <c r="V744" s="11"/>
      <c r="W744" s="11"/>
      <c r="X744" s="11"/>
      <c r="Y744" s="11"/>
    </row>
    <row r="745" spans="1:25" x14ac:dyDescent="0.2">
      <c r="A745" s="11"/>
      <c r="B745" s="11"/>
      <c r="C745" s="11"/>
      <c r="D745" s="11"/>
      <c r="E745" s="18" t="str">
        <f t="shared" si="59"/>
        <v/>
      </c>
      <c r="F745" s="19" t="str">
        <f t="shared" si="56"/>
        <v/>
      </c>
      <c r="G745" s="19" t="str">
        <f t="shared" si="57"/>
        <v/>
      </c>
      <c r="H745" s="19" t="str">
        <f t="shared" si="58"/>
        <v/>
      </c>
      <c r="I745" s="20" t="str">
        <f t="shared" si="55"/>
        <v/>
      </c>
      <c r="J745" s="11"/>
      <c r="K745" s="11"/>
      <c r="L745" s="11"/>
      <c r="M745" s="11"/>
      <c r="N745" s="11"/>
      <c r="O745" s="11"/>
      <c r="P745" s="11"/>
      <c r="Q745" s="11"/>
      <c r="R745" s="11"/>
      <c r="S745" s="11"/>
      <c r="T745" s="11"/>
      <c r="U745" s="11"/>
      <c r="V745" s="11"/>
      <c r="W745" s="11"/>
      <c r="X745" s="11"/>
      <c r="Y745" s="11"/>
    </row>
    <row r="746" spans="1:25" x14ac:dyDescent="0.2">
      <c r="A746" s="11"/>
      <c r="B746" s="11"/>
      <c r="C746" s="11"/>
      <c r="D746" s="11"/>
      <c r="E746" s="18" t="str">
        <f t="shared" si="59"/>
        <v/>
      </c>
      <c r="F746" s="19" t="str">
        <f t="shared" si="56"/>
        <v/>
      </c>
      <c r="G746" s="19" t="str">
        <f t="shared" si="57"/>
        <v/>
      </c>
      <c r="H746" s="19" t="str">
        <f t="shared" si="58"/>
        <v/>
      </c>
      <c r="I746" s="20" t="str">
        <f t="shared" si="55"/>
        <v/>
      </c>
      <c r="J746" s="11"/>
      <c r="K746" s="11"/>
      <c r="L746" s="11"/>
      <c r="M746" s="11"/>
      <c r="N746" s="11"/>
      <c r="O746" s="11"/>
      <c r="P746" s="11"/>
      <c r="Q746" s="11"/>
      <c r="R746" s="11"/>
      <c r="S746" s="11"/>
      <c r="T746" s="11"/>
      <c r="U746" s="11"/>
      <c r="V746" s="11"/>
      <c r="W746" s="11"/>
      <c r="X746" s="11"/>
      <c r="Y746" s="11"/>
    </row>
    <row r="747" spans="1:25" x14ac:dyDescent="0.2">
      <c r="A747" s="11"/>
      <c r="B747" s="11"/>
      <c r="C747" s="11"/>
      <c r="D747" s="11"/>
      <c r="E747" s="18" t="str">
        <f t="shared" si="59"/>
        <v/>
      </c>
      <c r="F747" s="19" t="str">
        <f t="shared" si="56"/>
        <v/>
      </c>
      <c r="G747" s="19" t="str">
        <f t="shared" si="57"/>
        <v/>
      </c>
      <c r="H747" s="19" t="str">
        <f t="shared" si="58"/>
        <v/>
      </c>
      <c r="I747" s="20" t="str">
        <f t="shared" si="55"/>
        <v/>
      </c>
      <c r="J747" s="11"/>
      <c r="K747" s="11"/>
      <c r="L747" s="11"/>
      <c r="M747" s="11"/>
      <c r="N747" s="11"/>
      <c r="O747" s="11"/>
      <c r="P747" s="11"/>
      <c r="Q747" s="11"/>
      <c r="R747" s="11"/>
      <c r="S747" s="11"/>
      <c r="T747" s="11"/>
      <c r="U747" s="11"/>
      <c r="V747" s="11"/>
      <c r="W747" s="11"/>
      <c r="X747" s="11"/>
      <c r="Y747" s="11"/>
    </row>
    <row r="748" spans="1:25" x14ac:dyDescent="0.2">
      <c r="A748" s="11"/>
      <c r="B748" s="11"/>
      <c r="C748" s="11"/>
      <c r="D748" s="11"/>
      <c r="E748" s="18" t="str">
        <f t="shared" si="59"/>
        <v/>
      </c>
      <c r="F748" s="19" t="str">
        <f t="shared" si="56"/>
        <v/>
      </c>
      <c r="G748" s="19" t="str">
        <f t="shared" si="57"/>
        <v/>
      </c>
      <c r="H748" s="19" t="str">
        <f t="shared" si="58"/>
        <v/>
      </c>
      <c r="I748" s="20" t="str">
        <f t="shared" si="55"/>
        <v/>
      </c>
      <c r="J748" s="11"/>
      <c r="K748" s="11"/>
      <c r="L748" s="11"/>
      <c r="M748" s="11"/>
      <c r="N748" s="11"/>
      <c r="O748" s="11"/>
      <c r="P748" s="11"/>
      <c r="Q748" s="11"/>
      <c r="R748" s="11"/>
      <c r="S748" s="11"/>
      <c r="T748" s="11"/>
      <c r="U748" s="11"/>
      <c r="V748" s="11"/>
      <c r="W748" s="11"/>
      <c r="X748" s="11"/>
      <c r="Y748" s="11"/>
    </row>
    <row r="749" spans="1:25" x14ac:dyDescent="0.2">
      <c r="A749" s="11"/>
      <c r="B749" s="11"/>
      <c r="C749" s="11"/>
      <c r="D749" s="11"/>
      <c r="E749" s="18" t="str">
        <f t="shared" si="59"/>
        <v/>
      </c>
      <c r="F749" s="19" t="str">
        <f t="shared" si="56"/>
        <v/>
      </c>
      <c r="G749" s="19" t="str">
        <f t="shared" si="57"/>
        <v/>
      </c>
      <c r="H749" s="19" t="str">
        <f t="shared" si="58"/>
        <v/>
      </c>
      <c r="I749" s="20" t="str">
        <f t="shared" si="55"/>
        <v/>
      </c>
      <c r="J749" s="11"/>
      <c r="K749" s="11"/>
      <c r="L749" s="11"/>
      <c r="M749" s="11"/>
      <c r="N749" s="11"/>
      <c r="O749" s="11"/>
      <c r="P749" s="11"/>
      <c r="Q749" s="11"/>
      <c r="R749" s="11"/>
      <c r="S749" s="11"/>
      <c r="T749" s="11"/>
      <c r="U749" s="11"/>
      <c r="V749" s="11"/>
      <c r="W749" s="11"/>
      <c r="X749" s="11"/>
      <c r="Y749" s="11"/>
    </row>
    <row r="750" spans="1:25" x14ac:dyDescent="0.2">
      <c r="A750" s="11"/>
      <c r="B750" s="11"/>
      <c r="C750" s="11"/>
      <c r="D750" s="11"/>
      <c r="E750" s="18" t="str">
        <f t="shared" si="59"/>
        <v/>
      </c>
      <c r="F750" s="19" t="str">
        <f t="shared" si="56"/>
        <v/>
      </c>
      <c r="G750" s="19" t="str">
        <f t="shared" si="57"/>
        <v/>
      </c>
      <c r="H750" s="19" t="str">
        <f t="shared" si="58"/>
        <v/>
      </c>
      <c r="I750" s="20" t="str">
        <f t="shared" si="55"/>
        <v/>
      </c>
      <c r="J750" s="11"/>
      <c r="K750" s="11"/>
      <c r="L750" s="11"/>
      <c r="M750" s="11"/>
      <c r="N750" s="11"/>
      <c r="O750" s="11"/>
      <c r="P750" s="11"/>
      <c r="Q750" s="11"/>
      <c r="R750" s="11"/>
      <c r="S750" s="11"/>
      <c r="T750" s="11"/>
      <c r="U750" s="11"/>
      <c r="V750" s="11"/>
      <c r="W750" s="11"/>
      <c r="X750" s="11"/>
      <c r="Y750" s="11"/>
    </row>
    <row r="751" spans="1:25" x14ac:dyDescent="0.2">
      <c r="A751" s="11"/>
      <c r="B751" s="11"/>
      <c r="C751" s="11"/>
      <c r="D751" s="11"/>
      <c r="E751" s="18" t="str">
        <f t="shared" si="59"/>
        <v/>
      </c>
      <c r="F751" s="19" t="str">
        <f t="shared" si="56"/>
        <v/>
      </c>
      <c r="G751" s="19" t="str">
        <f t="shared" si="57"/>
        <v/>
      </c>
      <c r="H751" s="19" t="str">
        <f t="shared" si="58"/>
        <v/>
      </c>
      <c r="I751" s="20" t="str">
        <f t="shared" ref="I751:I814" si="60">IF(E751="","",I750-G751)</f>
        <v/>
      </c>
      <c r="J751" s="11"/>
      <c r="K751" s="11"/>
      <c r="L751" s="11"/>
      <c r="M751" s="11"/>
      <c r="N751" s="11"/>
      <c r="O751" s="11"/>
      <c r="P751" s="11"/>
      <c r="Q751" s="11"/>
      <c r="R751" s="11"/>
      <c r="S751" s="11"/>
      <c r="T751" s="11"/>
      <c r="U751" s="11"/>
      <c r="V751" s="11"/>
      <c r="W751" s="11"/>
      <c r="X751" s="11"/>
      <c r="Y751" s="11"/>
    </row>
    <row r="752" spans="1:25" x14ac:dyDescent="0.2">
      <c r="A752" s="11"/>
      <c r="B752" s="11"/>
      <c r="C752" s="11"/>
      <c r="D752" s="11"/>
      <c r="E752" s="18" t="str">
        <f t="shared" si="59"/>
        <v/>
      </c>
      <c r="F752" s="19" t="str">
        <f t="shared" si="56"/>
        <v/>
      </c>
      <c r="G752" s="19" t="str">
        <f t="shared" si="57"/>
        <v/>
      </c>
      <c r="H752" s="19" t="str">
        <f t="shared" si="58"/>
        <v/>
      </c>
      <c r="I752" s="20" t="str">
        <f t="shared" si="60"/>
        <v/>
      </c>
      <c r="J752" s="11"/>
      <c r="K752" s="11"/>
      <c r="L752" s="11"/>
      <c r="M752" s="11"/>
      <c r="N752" s="11"/>
      <c r="O752" s="11"/>
      <c r="P752" s="11"/>
      <c r="Q752" s="11"/>
      <c r="R752" s="11"/>
      <c r="S752" s="11"/>
      <c r="T752" s="11"/>
      <c r="U752" s="11"/>
      <c r="V752" s="11"/>
      <c r="W752" s="11"/>
      <c r="X752" s="11"/>
      <c r="Y752" s="11"/>
    </row>
    <row r="753" spans="1:25" x14ac:dyDescent="0.2">
      <c r="A753" s="11"/>
      <c r="B753" s="11"/>
      <c r="C753" s="11"/>
      <c r="D753" s="11"/>
      <c r="E753" s="18" t="str">
        <f t="shared" si="59"/>
        <v/>
      </c>
      <c r="F753" s="19" t="str">
        <f t="shared" si="56"/>
        <v/>
      </c>
      <c r="G753" s="19" t="str">
        <f t="shared" si="57"/>
        <v/>
      </c>
      <c r="H753" s="19" t="str">
        <f t="shared" si="58"/>
        <v/>
      </c>
      <c r="I753" s="20" t="str">
        <f t="shared" si="60"/>
        <v/>
      </c>
      <c r="J753" s="11"/>
      <c r="K753" s="11"/>
      <c r="L753" s="11"/>
      <c r="M753" s="11"/>
      <c r="N753" s="11"/>
      <c r="O753" s="11"/>
      <c r="P753" s="11"/>
      <c r="Q753" s="11"/>
      <c r="R753" s="11"/>
      <c r="S753" s="11"/>
      <c r="T753" s="11"/>
      <c r="U753" s="11"/>
      <c r="V753" s="11"/>
      <c r="W753" s="11"/>
      <c r="X753" s="11"/>
      <c r="Y753" s="11"/>
    </row>
    <row r="754" spans="1:25" x14ac:dyDescent="0.2">
      <c r="A754" s="11"/>
      <c r="B754" s="11"/>
      <c r="C754" s="11"/>
      <c r="D754" s="11"/>
      <c r="E754" s="18" t="str">
        <f t="shared" si="59"/>
        <v/>
      </c>
      <c r="F754" s="19" t="str">
        <f t="shared" si="56"/>
        <v/>
      </c>
      <c r="G754" s="19" t="str">
        <f t="shared" si="57"/>
        <v/>
      </c>
      <c r="H754" s="19" t="str">
        <f t="shared" si="58"/>
        <v/>
      </c>
      <c r="I754" s="20" t="str">
        <f t="shared" si="60"/>
        <v/>
      </c>
      <c r="J754" s="11"/>
      <c r="K754" s="11"/>
      <c r="L754" s="11"/>
      <c r="M754" s="11"/>
      <c r="N754" s="11"/>
      <c r="O754" s="11"/>
      <c r="P754" s="11"/>
      <c r="Q754" s="11"/>
      <c r="R754" s="11"/>
      <c r="S754" s="11"/>
      <c r="T754" s="11"/>
      <c r="U754" s="11"/>
      <c r="V754" s="11"/>
      <c r="W754" s="11"/>
      <c r="X754" s="11"/>
      <c r="Y754" s="11"/>
    </row>
    <row r="755" spans="1:25" x14ac:dyDescent="0.2">
      <c r="A755" s="11"/>
      <c r="B755" s="11"/>
      <c r="C755" s="11"/>
      <c r="D755" s="11"/>
      <c r="E755" s="18" t="str">
        <f t="shared" si="59"/>
        <v/>
      </c>
      <c r="F755" s="19" t="str">
        <f t="shared" si="56"/>
        <v/>
      </c>
      <c r="G755" s="19" t="str">
        <f t="shared" si="57"/>
        <v/>
      </c>
      <c r="H755" s="19" t="str">
        <f t="shared" si="58"/>
        <v/>
      </c>
      <c r="I755" s="20" t="str">
        <f t="shared" si="60"/>
        <v/>
      </c>
      <c r="J755" s="11"/>
      <c r="K755" s="11"/>
      <c r="L755" s="11"/>
      <c r="M755" s="11"/>
      <c r="N755" s="11"/>
      <c r="O755" s="11"/>
      <c r="P755" s="11"/>
      <c r="Q755" s="11"/>
      <c r="R755" s="11"/>
      <c r="S755" s="11"/>
      <c r="T755" s="11"/>
      <c r="U755" s="11"/>
      <c r="V755" s="11"/>
      <c r="W755" s="11"/>
      <c r="X755" s="11"/>
      <c r="Y755" s="11"/>
    </row>
    <row r="756" spans="1:25" x14ac:dyDescent="0.2">
      <c r="A756" s="11"/>
      <c r="B756" s="11"/>
      <c r="C756" s="11"/>
      <c r="D756" s="11"/>
      <c r="E756" s="18" t="str">
        <f t="shared" si="59"/>
        <v/>
      </c>
      <c r="F756" s="19" t="str">
        <f t="shared" si="56"/>
        <v/>
      </c>
      <c r="G756" s="19" t="str">
        <f t="shared" si="57"/>
        <v/>
      </c>
      <c r="H756" s="19" t="str">
        <f t="shared" si="58"/>
        <v/>
      </c>
      <c r="I756" s="20" t="str">
        <f t="shared" si="60"/>
        <v/>
      </c>
      <c r="J756" s="11"/>
      <c r="K756" s="11"/>
      <c r="L756" s="11"/>
      <c r="M756" s="11"/>
      <c r="N756" s="11"/>
      <c r="O756" s="11"/>
      <c r="P756" s="11"/>
      <c r="Q756" s="11"/>
      <c r="R756" s="11"/>
      <c r="S756" s="11"/>
      <c r="T756" s="11"/>
      <c r="U756" s="11"/>
      <c r="V756" s="11"/>
      <c r="W756" s="11"/>
      <c r="X756" s="11"/>
      <c r="Y756" s="11"/>
    </row>
    <row r="757" spans="1:25" x14ac:dyDescent="0.2">
      <c r="A757" s="11"/>
      <c r="B757" s="11"/>
      <c r="C757" s="11"/>
      <c r="D757" s="11"/>
      <c r="E757" s="18" t="str">
        <f t="shared" si="59"/>
        <v/>
      </c>
      <c r="F757" s="19" t="str">
        <f t="shared" si="56"/>
        <v/>
      </c>
      <c r="G757" s="19" t="str">
        <f t="shared" si="57"/>
        <v/>
      </c>
      <c r="H757" s="19" t="str">
        <f t="shared" si="58"/>
        <v/>
      </c>
      <c r="I757" s="20" t="str">
        <f t="shared" si="60"/>
        <v/>
      </c>
      <c r="J757" s="11"/>
      <c r="K757" s="11"/>
      <c r="L757" s="11"/>
      <c r="M757" s="11"/>
      <c r="N757" s="11"/>
      <c r="O757" s="11"/>
      <c r="P757" s="11"/>
      <c r="Q757" s="11"/>
      <c r="R757" s="11"/>
      <c r="S757" s="11"/>
      <c r="T757" s="11"/>
      <c r="U757" s="11"/>
      <c r="V757" s="11"/>
      <c r="W757" s="11"/>
      <c r="X757" s="11"/>
      <c r="Y757" s="11"/>
    </row>
    <row r="758" spans="1:25" x14ac:dyDescent="0.2">
      <c r="A758" s="11"/>
      <c r="B758" s="11"/>
      <c r="C758" s="11"/>
      <c r="D758" s="11"/>
      <c r="E758" s="18" t="str">
        <f t="shared" si="59"/>
        <v/>
      </c>
      <c r="F758" s="19" t="str">
        <f t="shared" si="56"/>
        <v/>
      </c>
      <c r="G758" s="19" t="str">
        <f t="shared" si="57"/>
        <v/>
      </c>
      <c r="H758" s="19" t="str">
        <f t="shared" si="58"/>
        <v/>
      </c>
      <c r="I758" s="20" t="str">
        <f t="shared" si="60"/>
        <v/>
      </c>
      <c r="J758" s="11"/>
      <c r="K758" s="11"/>
      <c r="L758" s="11"/>
      <c r="M758" s="11"/>
      <c r="N758" s="11"/>
      <c r="O758" s="11"/>
      <c r="P758" s="11"/>
      <c r="Q758" s="11"/>
      <c r="R758" s="11"/>
      <c r="S758" s="11"/>
      <c r="T758" s="11"/>
      <c r="U758" s="11"/>
      <c r="V758" s="11"/>
      <c r="W758" s="11"/>
      <c r="X758" s="11"/>
      <c r="Y758" s="11"/>
    </row>
    <row r="759" spans="1:25" x14ac:dyDescent="0.2">
      <c r="A759" s="11"/>
      <c r="B759" s="11"/>
      <c r="C759" s="11"/>
      <c r="D759" s="11"/>
      <c r="E759" s="18" t="str">
        <f t="shared" si="59"/>
        <v/>
      </c>
      <c r="F759" s="19" t="str">
        <f t="shared" si="56"/>
        <v/>
      </c>
      <c r="G759" s="19" t="str">
        <f t="shared" si="57"/>
        <v/>
      </c>
      <c r="H759" s="19" t="str">
        <f t="shared" si="58"/>
        <v/>
      </c>
      <c r="I759" s="20" t="str">
        <f t="shared" si="60"/>
        <v/>
      </c>
      <c r="J759" s="11"/>
      <c r="K759" s="11"/>
      <c r="L759" s="11"/>
      <c r="M759" s="11"/>
      <c r="N759" s="11"/>
      <c r="O759" s="11"/>
      <c r="P759" s="11"/>
      <c r="Q759" s="11"/>
      <c r="R759" s="11"/>
      <c r="S759" s="11"/>
      <c r="T759" s="11"/>
      <c r="U759" s="11"/>
      <c r="V759" s="11"/>
      <c r="W759" s="11"/>
      <c r="X759" s="11"/>
      <c r="Y759" s="11"/>
    </row>
    <row r="760" spans="1:25" x14ac:dyDescent="0.2">
      <c r="A760" s="11"/>
      <c r="B760" s="11"/>
      <c r="C760" s="11"/>
      <c r="D760" s="11"/>
      <c r="E760" s="18" t="str">
        <f t="shared" si="59"/>
        <v/>
      </c>
      <c r="F760" s="19" t="str">
        <f t="shared" si="56"/>
        <v/>
      </c>
      <c r="G760" s="19" t="str">
        <f t="shared" si="57"/>
        <v/>
      </c>
      <c r="H760" s="19" t="str">
        <f t="shared" si="58"/>
        <v/>
      </c>
      <c r="I760" s="20" t="str">
        <f t="shared" si="60"/>
        <v/>
      </c>
      <c r="J760" s="11"/>
      <c r="K760" s="11"/>
      <c r="L760" s="11"/>
      <c r="M760" s="11"/>
      <c r="N760" s="11"/>
      <c r="O760" s="11"/>
      <c r="P760" s="11"/>
      <c r="Q760" s="11"/>
      <c r="R760" s="11"/>
      <c r="S760" s="11"/>
      <c r="T760" s="11"/>
      <c r="U760" s="11"/>
      <c r="V760" s="11"/>
      <c r="W760" s="11"/>
      <c r="X760" s="11"/>
      <c r="Y760" s="11"/>
    </row>
    <row r="761" spans="1:25" x14ac:dyDescent="0.2">
      <c r="A761" s="11"/>
      <c r="B761" s="11"/>
      <c r="C761" s="11"/>
      <c r="D761" s="11"/>
      <c r="E761" s="18" t="str">
        <f t="shared" si="59"/>
        <v/>
      </c>
      <c r="F761" s="19" t="str">
        <f t="shared" si="56"/>
        <v/>
      </c>
      <c r="G761" s="19" t="str">
        <f t="shared" si="57"/>
        <v/>
      </c>
      <c r="H761" s="19" t="str">
        <f t="shared" si="58"/>
        <v/>
      </c>
      <c r="I761" s="20" t="str">
        <f t="shared" si="60"/>
        <v/>
      </c>
      <c r="J761" s="11"/>
      <c r="K761" s="11"/>
      <c r="L761" s="11"/>
      <c r="M761" s="11"/>
      <c r="N761" s="11"/>
      <c r="O761" s="11"/>
      <c r="P761" s="11"/>
      <c r="Q761" s="11"/>
      <c r="R761" s="11"/>
      <c r="S761" s="11"/>
      <c r="T761" s="11"/>
      <c r="U761" s="11"/>
      <c r="V761" s="11"/>
      <c r="W761" s="11"/>
      <c r="X761" s="11"/>
      <c r="Y761" s="11"/>
    </row>
    <row r="762" spans="1:25" x14ac:dyDescent="0.2">
      <c r="A762" s="11"/>
      <c r="B762" s="11"/>
      <c r="C762" s="11"/>
      <c r="D762" s="11"/>
      <c r="E762" s="18" t="str">
        <f t="shared" si="59"/>
        <v/>
      </c>
      <c r="F762" s="19" t="str">
        <f t="shared" si="56"/>
        <v/>
      </c>
      <c r="G762" s="19" t="str">
        <f t="shared" si="57"/>
        <v/>
      </c>
      <c r="H762" s="19" t="str">
        <f t="shared" si="58"/>
        <v/>
      </c>
      <c r="I762" s="20" t="str">
        <f t="shared" si="60"/>
        <v/>
      </c>
      <c r="J762" s="11"/>
      <c r="K762" s="11"/>
      <c r="L762" s="11"/>
      <c r="M762" s="11"/>
      <c r="N762" s="11"/>
      <c r="O762" s="11"/>
      <c r="P762" s="11"/>
      <c r="Q762" s="11"/>
      <c r="R762" s="11"/>
      <c r="S762" s="11"/>
      <c r="T762" s="11"/>
      <c r="U762" s="11"/>
      <c r="V762" s="11"/>
      <c r="W762" s="11"/>
      <c r="X762" s="11"/>
      <c r="Y762" s="11"/>
    </row>
    <row r="763" spans="1:25" x14ac:dyDescent="0.2">
      <c r="A763" s="11"/>
      <c r="B763" s="11"/>
      <c r="C763" s="11"/>
      <c r="D763" s="11"/>
      <c r="E763" s="18" t="str">
        <f t="shared" si="59"/>
        <v/>
      </c>
      <c r="F763" s="19" t="str">
        <f t="shared" si="56"/>
        <v/>
      </c>
      <c r="G763" s="19" t="str">
        <f t="shared" si="57"/>
        <v/>
      </c>
      <c r="H763" s="19" t="str">
        <f t="shared" si="58"/>
        <v/>
      </c>
      <c r="I763" s="20" t="str">
        <f t="shared" si="60"/>
        <v/>
      </c>
      <c r="J763" s="11"/>
      <c r="K763" s="11"/>
      <c r="L763" s="11"/>
      <c r="M763" s="11"/>
      <c r="N763" s="11"/>
      <c r="O763" s="11"/>
      <c r="P763" s="11"/>
      <c r="Q763" s="11"/>
      <c r="R763" s="11"/>
      <c r="S763" s="11"/>
      <c r="T763" s="11"/>
      <c r="U763" s="11"/>
      <c r="V763" s="11"/>
      <c r="W763" s="11"/>
      <c r="X763" s="11"/>
      <c r="Y763" s="11"/>
    </row>
    <row r="764" spans="1:25" x14ac:dyDescent="0.2">
      <c r="A764" s="11"/>
      <c r="B764" s="11"/>
      <c r="C764" s="11"/>
      <c r="D764" s="11"/>
      <c r="E764" s="18" t="str">
        <f t="shared" si="59"/>
        <v/>
      </c>
      <c r="F764" s="19" t="str">
        <f t="shared" si="56"/>
        <v/>
      </c>
      <c r="G764" s="19" t="str">
        <f t="shared" si="57"/>
        <v/>
      </c>
      <c r="H764" s="19" t="str">
        <f t="shared" si="58"/>
        <v/>
      </c>
      <c r="I764" s="20" t="str">
        <f t="shared" si="60"/>
        <v/>
      </c>
      <c r="J764" s="11"/>
      <c r="K764" s="11"/>
      <c r="L764" s="11"/>
      <c r="M764" s="11"/>
      <c r="N764" s="11"/>
      <c r="O764" s="11"/>
      <c r="P764" s="11"/>
      <c r="Q764" s="11"/>
      <c r="R764" s="11"/>
      <c r="S764" s="11"/>
      <c r="T764" s="11"/>
      <c r="U764" s="11"/>
      <c r="V764" s="11"/>
      <c r="W764" s="11"/>
      <c r="X764" s="11"/>
      <c r="Y764" s="11"/>
    </row>
    <row r="765" spans="1:25" x14ac:dyDescent="0.2">
      <c r="A765" s="11"/>
      <c r="B765" s="11"/>
      <c r="C765" s="11"/>
      <c r="D765" s="11"/>
      <c r="E765" s="18" t="str">
        <f t="shared" si="59"/>
        <v/>
      </c>
      <c r="F765" s="19" t="str">
        <f t="shared" si="56"/>
        <v/>
      </c>
      <c r="G765" s="19" t="str">
        <f t="shared" si="57"/>
        <v/>
      </c>
      <c r="H765" s="19" t="str">
        <f t="shared" si="58"/>
        <v/>
      </c>
      <c r="I765" s="20" t="str">
        <f t="shared" si="60"/>
        <v/>
      </c>
      <c r="J765" s="11"/>
      <c r="K765" s="11"/>
      <c r="L765" s="11"/>
      <c r="M765" s="11"/>
      <c r="N765" s="11"/>
      <c r="O765" s="11"/>
      <c r="P765" s="11"/>
      <c r="Q765" s="11"/>
      <c r="R765" s="11"/>
      <c r="S765" s="11"/>
      <c r="T765" s="11"/>
      <c r="U765" s="11"/>
      <c r="V765" s="11"/>
      <c r="W765" s="11"/>
      <c r="X765" s="11"/>
      <c r="Y765" s="11"/>
    </row>
    <row r="766" spans="1:25" x14ac:dyDescent="0.2">
      <c r="A766" s="11"/>
      <c r="B766" s="11"/>
      <c r="C766" s="11"/>
      <c r="D766" s="11"/>
      <c r="E766" s="18" t="str">
        <f t="shared" si="59"/>
        <v/>
      </c>
      <c r="F766" s="19" t="str">
        <f t="shared" si="56"/>
        <v/>
      </c>
      <c r="G766" s="19" t="str">
        <f t="shared" si="57"/>
        <v/>
      </c>
      <c r="H766" s="19" t="str">
        <f t="shared" si="58"/>
        <v/>
      </c>
      <c r="I766" s="20" t="str">
        <f t="shared" si="60"/>
        <v/>
      </c>
      <c r="J766" s="11"/>
      <c r="K766" s="11"/>
      <c r="L766" s="11"/>
      <c r="M766" s="11"/>
      <c r="N766" s="11"/>
      <c r="O766" s="11"/>
      <c r="P766" s="11"/>
      <c r="Q766" s="11"/>
      <c r="R766" s="11"/>
      <c r="S766" s="11"/>
      <c r="T766" s="11"/>
      <c r="U766" s="11"/>
      <c r="V766" s="11"/>
      <c r="W766" s="11"/>
      <c r="X766" s="11"/>
      <c r="Y766" s="11"/>
    </row>
    <row r="767" spans="1:25" x14ac:dyDescent="0.2">
      <c r="A767" s="11"/>
      <c r="B767" s="11"/>
      <c r="C767" s="11"/>
      <c r="D767" s="11"/>
      <c r="E767" s="18" t="str">
        <f t="shared" si="59"/>
        <v/>
      </c>
      <c r="F767" s="19" t="str">
        <f t="shared" si="56"/>
        <v/>
      </c>
      <c r="G767" s="19" t="str">
        <f t="shared" si="57"/>
        <v/>
      </c>
      <c r="H767" s="19" t="str">
        <f t="shared" si="58"/>
        <v/>
      </c>
      <c r="I767" s="20" t="str">
        <f t="shared" si="60"/>
        <v/>
      </c>
      <c r="J767" s="11"/>
      <c r="K767" s="11"/>
      <c r="L767" s="11"/>
      <c r="M767" s="11"/>
      <c r="N767" s="11"/>
      <c r="O767" s="11"/>
      <c r="P767" s="11"/>
      <c r="Q767" s="11"/>
      <c r="R767" s="11"/>
      <c r="S767" s="11"/>
      <c r="T767" s="11"/>
      <c r="U767" s="11"/>
      <c r="V767" s="11"/>
      <c r="W767" s="11"/>
      <c r="X767" s="11"/>
      <c r="Y767" s="11"/>
    </row>
    <row r="768" spans="1:25" x14ac:dyDescent="0.2">
      <c r="A768" s="11"/>
      <c r="B768" s="11"/>
      <c r="C768" s="11"/>
      <c r="D768" s="11"/>
      <c r="E768" s="18" t="str">
        <f t="shared" si="59"/>
        <v/>
      </c>
      <c r="F768" s="19" t="str">
        <f t="shared" si="56"/>
        <v/>
      </c>
      <c r="G768" s="19" t="str">
        <f t="shared" si="57"/>
        <v/>
      </c>
      <c r="H768" s="19" t="str">
        <f t="shared" si="58"/>
        <v/>
      </c>
      <c r="I768" s="20" t="str">
        <f t="shared" si="60"/>
        <v/>
      </c>
      <c r="J768" s="11"/>
      <c r="K768" s="11"/>
      <c r="L768" s="11"/>
      <c r="M768" s="11"/>
      <c r="N768" s="11"/>
      <c r="O768" s="11"/>
      <c r="P768" s="11"/>
      <c r="Q768" s="11"/>
      <c r="R768" s="11"/>
      <c r="S768" s="11"/>
      <c r="T768" s="11"/>
      <c r="U768" s="11"/>
      <c r="V768" s="11"/>
      <c r="W768" s="11"/>
      <c r="X768" s="11"/>
      <c r="Y768" s="11"/>
    </row>
    <row r="769" spans="1:25" x14ac:dyDescent="0.2">
      <c r="A769" s="11"/>
      <c r="B769" s="11"/>
      <c r="C769" s="11"/>
      <c r="D769" s="11"/>
      <c r="E769" s="18" t="str">
        <f t="shared" si="59"/>
        <v/>
      </c>
      <c r="F769" s="19" t="str">
        <f t="shared" si="56"/>
        <v/>
      </c>
      <c r="G769" s="19" t="str">
        <f t="shared" si="57"/>
        <v/>
      </c>
      <c r="H769" s="19" t="str">
        <f t="shared" si="58"/>
        <v/>
      </c>
      <c r="I769" s="20" t="str">
        <f t="shared" si="60"/>
        <v/>
      </c>
      <c r="J769" s="11"/>
      <c r="K769" s="11"/>
      <c r="L769" s="11"/>
      <c r="M769" s="11"/>
      <c r="N769" s="11"/>
      <c r="O769" s="11"/>
      <c r="P769" s="11"/>
      <c r="Q769" s="11"/>
      <c r="R769" s="11"/>
      <c r="S769" s="11"/>
      <c r="T769" s="11"/>
      <c r="U769" s="11"/>
      <c r="V769" s="11"/>
      <c r="W769" s="11"/>
      <c r="X769" s="11"/>
      <c r="Y769" s="11"/>
    </row>
    <row r="770" spans="1:25" x14ac:dyDescent="0.2">
      <c r="A770" s="11"/>
      <c r="B770" s="11"/>
      <c r="C770" s="11"/>
      <c r="D770" s="11"/>
      <c r="E770" s="18" t="str">
        <f t="shared" si="59"/>
        <v/>
      </c>
      <c r="F770" s="19" t="str">
        <f t="shared" si="56"/>
        <v/>
      </c>
      <c r="G770" s="19" t="str">
        <f t="shared" si="57"/>
        <v/>
      </c>
      <c r="H770" s="19" t="str">
        <f t="shared" si="58"/>
        <v/>
      </c>
      <c r="I770" s="20" t="str">
        <f t="shared" si="60"/>
        <v/>
      </c>
      <c r="J770" s="11"/>
      <c r="K770" s="11"/>
      <c r="L770" s="11"/>
      <c r="M770" s="11"/>
      <c r="N770" s="11"/>
      <c r="O770" s="11"/>
      <c r="P770" s="11"/>
      <c r="Q770" s="11"/>
      <c r="R770" s="11"/>
      <c r="S770" s="11"/>
      <c r="T770" s="11"/>
      <c r="U770" s="11"/>
      <c r="V770" s="11"/>
      <c r="W770" s="11"/>
      <c r="X770" s="11"/>
      <c r="Y770" s="11"/>
    </row>
    <row r="771" spans="1:25" x14ac:dyDescent="0.2">
      <c r="A771" s="11"/>
      <c r="B771" s="11"/>
      <c r="C771" s="11"/>
      <c r="D771" s="11"/>
      <c r="E771" s="18" t="str">
        <f t="shared" si="59"/>
        <v/>
      </c>
      <c r="F771" s="19" t="str">
        <f t="shared" si="56"/>
        <v/>
      </c>
      <c r="G771" s="19" t="str">
        <f t="shared" si="57"/>
        <v/>
      </c>
      <c r="H771" s="19" t="str">
        <f t="shared" si="58"/>
        <v/>
      </c>
      <c r="I771" s="20" t="str">
        <f t="shared" si="60"/>
        <v/>
      </c>
      <c r="J771" s="11"/>
      <c r="K771" s="11"/>
      <c r="L771" s="11"/>
      <c r="M771" s="11"/>
      <c r="N771" s="11"/>
      <c r="O771" s="11"/>
      <c r="P771" s="11"/>
      <c r="Q771" s="11"/>
      <c r="R771" s="11"/>
      <c r="S771" s="11"/>
      <c r="T771" s="11"/>
      <c r="U771" s="11"/>
      <c r="V771" s="11"/>
      <c r="W771" s="11"/>
      <c r="X771" s="11"/>
      <c r="Y771" s="11"/>
    </row>
    <row r="772" spans="1:25" x14ac:dyDescent="0.2">
      <c r="A772" s="11"/>
      <c r="B772" s="11"/>
      <c r="C772" s="11"/>
      <c r="D772" s="11"/>
      <c r="E772" s="18" t="str">
        <f t="shared" si="59"/>
        <v/>
      </c>
      <c r="F772" s="19" t="str">
        <f t="shared" si="56"/>
        <v/>
      </c>
      <c r="G772" s="19" t="str">
        <f t="shared" si="57"/>
        <v/>
      </c>
      <c r="H772" s="19" t="str">
        <f t="shared" si="58"/>
        <v/>
      </c>
      <c r="I772" s="20" t="str">
        <f t="shared" si="60"/>
        <v/>
      </c>
      <c r="J772" s="11"/>
      <c r="K772" s="11"/>
      <c r="L772" s="11"/>
      <c r="M772" s="11"/>
      <c r="N772" s="11"/>
      <c r="O772" s="11"/>
      <c r="P772" s="11"/>
      <c r="Q772" s="11"/>
      <c r="R772" s="11"/>
      <c r="S772" s="11"/>
      <c r="T772" s="11"/>
      <c r="U772" s="11"/>
      <c r="V772" s="11"/>
      <c r="W772" s="11"/>
      <c r="X772" s="11"/>
      <c r="Y772" s="11"/>
    </row>
    <row r="773" spans="1:25" x14ac:dyDescent="0.2">
      <c r="A773" s="11"/>
      <c r="B773" s="11"/>
      <c r="C773" s="11"/>
      <c r="D773" s="11"/>
      <c r="E773" s="18" t="str">
        <f t="shared" si="59"/>
        <v/>
      </c>
      <c r="F773" s="19" t="str">
        <f t="shared" si="56"/>
        <v/>
      </c>
      <c r="G773" s="19" t="str">
        <f t="shared" si="57"/>
        <v/>
      </c>
      <c r="H773" s="19" t="str">
        <f t="shared" si="58"/>
        <v/>
      </c>
      <c r="I773" s="20" t="str">
        <f t="shared" si="60"/>
        <v/>
      </c>
      <c r="J773" s="11"/>
      <c r="K773" s="11"/>
      <c r="L773" s="11"/>
      <c r="M773" s="11"/>
      <c r="N773" s="11"/>
      <c r="O773" s="11"/>
      <c r="P773" s="11"/>
      <c r="Q773" s="11"/>
      <c r="R773" s="11"/>
      <c r="S773" s="11"/>
      <c r="T773" s="11"/>
      <c r="U773" s="11"/>
      <c r="V773" s="11"/>
      <c r="W773" s="11"/>
      <c r="X773" s="11"/>
      <c r="Y773" s="11"/>
    </row>
    <row r="774" spans="1:25" x14ac:dyDescent="0.2">
      <c r="A774" s="11"/>
      <c r="B774" s="11"/>
      <c r="C774" s="11"/>
      <c r="D774" s="11"/>
      <c r="E774" s="18" t="str">
        <f t="shared" si="59"/>
        <v/>
      </c>
      <c r="F774" s="19" t="str">
        <f t="shared" si="56"/>
        <v/>
      </c>
      <c r="G774" s="19" t="str">
        <f t="shared" si="57"/>
        <v/>
      </c>
      <c r="H774" s="19" t="str">
        <f t="shared" si="58"/>
        <v/>
      </c>
      <c r="I774" s="20" t="str">
        <f t="shared" si="60"/>
        <v/>
      </c>
      <c r="J774" s="11"/>
      <c r="K774" s="11"/>
      <c r="L774" s="11"/>
      <c r="M774" s="11"/>
      <c r="N774" s="11"/>
      <c r="O774" s="11"/>
      <c r="P774" s="11"/>
      <c r="Q774" s="11"/>
      <c r="R774" s="11"/>
      <c r="S774" s="11"/>
      <c r="T774" s="11"/>
      <c r="U774" s="11"/>
      <c r="V774" s="11"/>
      <c r="W774" s="11"/>
      <c r="X774" s="11"/>
      <c r="Y774" s="11"/>
    </row>
    <row r="775" spans="1:25" x14ac:dyDescent="0.2">
      <c r="A775" s="11"/>
      <c r="B775" s="11"/>
      <c r="C775" s="11"/>
      <c r="D775" s="11"/>
      <c r="E775" s="18" t="str">
        <f t="shared" si="59"/>
        <v/>
      </c>
      <c r="F775" s="19" t="str">
        <f t="shared" si="56"/>
        <v/>
      </c>
      <c r="G775" s="19" t="str">
        <f t="shared" si="57"/>
        <v/>
      </c>
      <c r="H775" s="19" t="str">
        <f t="shared" si="58"/>
        <v/>
      </c>
      <c r="I775" s="20" t="str">
        <f t="shared" si="60"/>
        <v/>
      </c>
      <c r="J775" s="11"/>
      <c r="K775" s="11"/>
      <c r="L775" s="11"/>
      <c r="M775" s="11"/>
      <c r="N775" s="11"/>
      <c r="O775" s="11"/>
      <c r="P775" s="11"/>
      <c r="Q775" s="11"/>
      <c r="R775" s="11"/>
      <c r="S775" s="11"/>
      <c r="T775" s="11"/>
      <c r="U775" s="11"/>
      <c r="V775" s="11"/>
      <c r="W775" s="11"/>
      <c r="X775" s="11"/>
      <c r="Y775" s="11"/>
    </row>
    <row r="776" spans="1:25" x14ac:dyDescent="0.2">
      <c r="A776" s="11"/>
      <c r="B776" s="11"/>
      <c r="C776" s="11"/>
      <c r="D776" s="11"/>
      <c r="E776" s="18" t="str">
        <f t="shared" si="59"/>
        <v/>
      </c>
      <c r="F776" s="19" t="str">
        <f t="shared" si="56"/>
        <v/>
      </c>
      <c r="G776" s="19" t="str">
        <f t="shared" si="57"/>
        <v/>
      </c>
      <c r="H776" s="19" t="str">
        <f t="shared" si="58"/>
        <v/>
      </c>
      <c r="I776" s="20" t="str">
        <f t="shared" si="60"/>
        <v/>
      </c>
      <c r="J776" s="11"/>
      <c r="K776" s="11"/>
      <c r="L776" s="11"/>
      <c r="M776" s="11"/>
      <c r="N776" s="11"/>
      <c r="O776" s="11"/>
      <c r="P776" s="11"/>
      <c r="Q776" s="11"/>
      <c r="R776" s="11"/>
      <c r="S776" s="11"/>
      <c r="T776" s="11"/>
      <c r="U776" s="11"/>
      <c r="V776" s="11"/>
      <c r="W776" s="11"/>
      <c r="X776" s="11"/>
      <c r="Y776" s="11"/>
    </row>
    <row r="777" spans="1:25" x14ac:dyDescent="0.2">
      <c r="A777" s="11"/>
      <c r="B777" s="11"/>
      <c r="C777" s="11"/>
      <c r="D777" s="11"/>
      <c r="E777" s="18" t="str">
        <f t="shared" si="59"/>
        <v/>
      </c>
      <c r="F777" s="19" t="str">
        <f t="shared" si="56"/>
        <v/>
      </c>
      <c r="G777" s="19" t="str">
        <f t="shared" si="57"/>
        <v/>
      </c>
      <c r="H777" s="19" t="str">
        <f t="shared" si="58"/>
        <v/>
      </c>
      <c r="I777" s="20" t="str">
        <f t="shared" si="60"/>
        <v/>
      </c>
      <c r="J777" s="11"/>
      <c r="K777" s="11"/>
      <c r="L777" s="11"/>
      <c r="M777" s="11"/>
      <c r="N777" s="11"/>
      <c r="O777" s="11"/>
      <c r="P777" s="11"/>
      <c r="Q777" s="11"/>
      <c r="R777" s="11"/>
      <c r="S777" s="11"/>
      <c r="T777" s="11"/>
      <c r="U777" s="11"/>
      <c r="V777" s="11"/>
      <c r="W777" s="11"/>
      <c r="X777" s="11"/>
      <c r="Y777" s="11"/>
    </row>
    <row r="778" spans="1:25" x14ac:dyDescent="0.2">
      <c r="A778" s="11"/>
      <c r="B778" s="11"/>
      <c r="C778" s="11"/>
      <c r="D778" s="11"/>
      <c r="E778" s="18" t="str">
        <f t="shared" si="59"/>
        <v/>
      </c>
      <c r="F778" s="19" t="str">
        <f t="shared" si="56"/>
        <v/>
      </c>
      <c r="G778" s="19" t="str">
        <f t="shared" si="57"/>
        <v/>
      </c>
      <c r="H778" s="19" t="str">
        <f t="shared" si="58"/>
        <v/>
      </c>
      <c r="I778" s="20" t="str">
        <f t="shared" si="60"/>
        <v/>
      </c>
      <c r="J778" s="11"/>
      <c r="K778" s="11"/>
      <c r="L778" s="11"/>
      <c r="M778" s="11"/>
      <c r="N778" s="11"/>
      <c r="O778" s="11"/>
      <c r="P778" s="11"/>
      <c r="Q778" s="11"/>
      <c r="R778" s="11"/>
      <c r="S778" s="11"/>
      <c r="T778" s="11"/>
      <c r="U778" s="11"/>
      <c r="V778" s="11"/>
      <c r="W778" s="11"/>
      <c r="X778" s="11"/>
      <c r="Y778" s="11"/>
    </row>
    <row r="779" spans="1:25" x14ac:dyDescent="0.2">
      <c r="A779" s="11"/>
      <c r="B779" s="11"/>
      <c r="C779" s="11"/>
      <c r="D779" s="11"/>
      <c r="E779" s="18" t="str">
        <f t="shared" si="59"/>
        <v/>
      </c>
      <c r="F779" s="19" t="str">
        <f t="shared" si="56"/>
        <v/>
      </c>
      <c r="G779" s="19" t="str">
        <f t="shared" si="57"/>
        <v/>
      </c>
      <c r="H779" s="19" t="str">
        <f t="shared" si="58"/>
        <v/>
      </c>
      <c r="I779" s="20" t="str">
        <f t="shared" si="60"/>
        <v/>
      </c>
      <c r="J779" s="11"/>
      <c r="K779" s="11"/>
      <c r="L779" s="11"/>
      <c r="M779" s="11"/>
      <c r="N779" s="11"/>
      <c r="O779" s="11"/>
      <c r="P779" s="11"/>
      <c r="Q779" s="11"/>
      <c r="R779" s="11"/>
      <c r="S779" s="11"/>
      <c r="T779" s="11"/>
      <c r="U779" s="11"/>
      <c r="V779" s="11"/>
      <c r="W779" s="11"/>
      <c r="X779" s="11"/>
      <c r="Y779" s="11"/>
    </row>
    <row r="780" spans="1:25" x14ac:dyDescent="0.2">
      <c r="A780" s="11"/>
      <c r="B780" s="11"/>
      <c r="C780" s="11"/>
      <c r="D780" s="11"/>
      <c r="E780" s="18" t="str">
        <f t="shared" si="59"/>
        <v/>
      </c>
      <c r="F780" s="19" t="str">
        <f t="shared" si="56"/>
        <v/>
      </c>
      <c r="G780" s="19" t="str">
        <f t="shared" si="57"/>
        <v/>
      </c>
      <c r="H780" s="19" t="str">
        <f t="shared" si="58"/>
        <v/>
      </c>
      <c r="I780" s="20" t="str">
        <f t="shared" si="60"/>
        <v/>
      </c>
      <c r="J780" s="11"/>
      <c r="K780" s="11"/>
      <c r="L780" s="11"/>
      <c r="M780" s="11"/>
      <c r="N780" s="11"/>
      <c r="O780" s="11"/>
      <c r="P780" s="11"/>
      <c r="Q780" s="11"/>
      <c r="R780" s="11"/>
      <c r="S780" s="11"/>
      <c r="T780" s="11"/>
      <c r="U780" s="11"/>
      <c r="V780" s="11"/>
      <c r="W780" s="11"/>
      <c r="X780" s="11"/>
      <c r="Y780" s="11"/>
    </row>
    <row r="781" spans="1:25" x14ac:dyDescent="0.2">
      <c r="A781" s="11"/>
      <c r="B781" s="11"/>
      <c r="C781" s="11"/>
      <c r="D781" s="11"/>
      <c r="E781" s="18" t="str">
        <f t="shared" si="59"/>
        <v/>
      </c>
      <c r="F781" s="19" t="str">
        <f t="shared" si="56"/>
        <v/>
      </c>
      <c r="G781" s="19" t="str">
        <f t="shared" si="57"/>
        <v/>
      </c>
      <c r="H781" s="19" t="str">
        <f t="shared" si="58"/>
        <v/>
      </c>
      <c r="I781" s="20" t="str">
        <f t="shared" si="60"/>
        <v/>
      </c>
      <c r="J781" s="11"/>
      <c r="K781" s="11"/>
      <c r="L781" s="11"/>
      <c r="M781" s="11"/>
      <c r="N781" s="11"/>
      <c r="O781" s="11"/>
      <c r="P781" s="11"/>
      <c r="Q781" s="11"/>
      <c r="R781" s="11"/>
      <c r="S781" s="11"/>
      <c r="T781" s="11"/>
      <c r="U781" s="11"/>
      <c r="V781" s="11"/>
      <c r="W781" s="11"/>
      <c r="X781" s="11"/>
      <c r="Y781" s="11"/>
    </row>
    <row r="782" spans="1:25" x14ac:dyDescent="0.2">
      <c r="A782" s="11"/>
      <c r="B782" s="11"/>
      <c r="C782" s="11"/>
      <c r="D782" s="11"/>
      <c r="E782" s="18" t="str">
        <f t="shared" si="59"/>
        <v/>
      </c>
      <c r="F782" s="19" t="str">
        <f t="shared" si="56"/>
        <v/>
      </c>
      <c r="G782" s="19" t="str">
        <f t="shared" si="57"/>
        <v/>
      </c>
      <c r="H782" s="19" t="str">
        <f t="shared" si="58"/>
        <v/>
      </c>
      <c r="I782" s="20" t="str">
        <f t="shared" si="60"/>
        <v/>
      </c>
      <c r="J782" s="11"/>
      <c r="K782" s="11"/>
      <c r="L782" s="11"/>
      <c r="M782" s="11"/>
      <c r="N782" s="11"/>
      <c r="O782" s="11"/>
      <c r="P782" s="11"/>
      <c r="Q782" s="11"/>
      <c r="R782" s="11"/>
      <c r="S782" s="11"/>
      <c r="T782" s="11"/>
      <c r="U782" s="11"/>
      <c r="V782" s="11"/>
      <c r="W782" s="11"/>
      <c r="X782" s="11"/>
      <c r="Y782" s="11"/>
    </row>
    <row r="783" spans="1:25" x14ac:dyDescent="0.2">
      <c r="A783" s="11"/>
      <c r="B783" s="11"/>
      <c r="C783" s="11"/>
      <c r="D783" s="11"/>
      <c r="E783" s="18" t="str">
        <f t="shared" si="59"/>
        <v/>
      </c>
      <c r="F783" s="19" t="str">
        <f t="shared" si="56"/>
        <v/>
      </c>
      <c r="G783" s="19" t="str">
        <f t="shared" si="57"/>
        <v/>
      </c>
      <c r="H783" s="19" t="str">
        <f t="shared" si="58"/>
        <v/>
      </c>
      <c r="I783" s="20" t="str">
        <f t="shared" si="60"/>
        <v/>
      </c>
      <c r="J783" s="11"/>
      <c r="K783" s="11"/>
      <c r="L783" s="11"/>
      <c r="M783" s="11"/>
      <c r="N783" s="11"/>
      <c r="O783" s="11"/>
      <c r="P783" s="11"/>
      <c r="Q783" s="11"/>
      <c r="R783" s="11"/>
      <c r="S783" s="11"/>
      <c r="T783" s="11"/>
      <c r="U783" s="11"/>
      <c r="V783" s="11"/>
      <c r="W783" s="11"/>
      <c r="X783" s="11"/>
      <c r="Y783" s="11"/>
    </row>
    <row r="784" spans="1:25" x14ac:dyDescent="0.2">
      <c r="A784" s="11"/>
      <c r="B784" s="11"/>
      <c r="C784" s="11"/>
      <c r="D784" s="11"/>
      <c r="E784" s="18" t="str">
        <f t="shared" si="59"/>
        <v/>
      </c>
      <c r="F784" s="19" t="str">
        <f t="shared" si="56"/>
        <v/>
      </c>
      <c r="G784" s="19" t="str">
        <f t="shared" si="57"/>
        <v/>
      </c>
      <c r="H784" s="19" t="str">
        <f t="shared" si="58"/>
        <v/>
      </c>
      <c r="I784" s="20" t="str">
        <f t="shared" si="60"/>
        <v/>
      </c>
      <c r="J784" s="11"/>
      <c r="K784" s="11"/>
      <c r="L784" s="11"/>
      <c r="M784" s="11"/>
      <c r="N784" s="11"/>
      <c r="O784" s="11"/>
      <c r="P784" s="11"/>
      <c r="Q784" s="11"/>
      <c r="R784" s="11"/>
      <c r="S784" s="11"/>
      <c r="T784" s="11"/>
      <c r="U784" s="11"/>
      <c r="V784" s="11"/>
      <c r="W784" s="11"/>
      <c r="X784" s="11"/>
      <c r="Y784" s="11"/>
    </row>
    <row r="785" spans="1:25" x14ac:dyDescent="0.2">
      <c r="A785" s="11"/>
      <c r="B785" s="11"/>
      <c r="C785" s="11"/>
      <c r="D785" s="11"/>
      <c r="E785" s="18" t="str">
        <f t="shared" si="59"/>
        <v/>
      </c>
      <c r="F785" s="19" t="str">
        <f t="shared" si="56"/>
        <v/>
      </c>
      <c r="G785" s="19" t="str">
        <f t="shared" si="57"/>
        <v/>
      </c>
      <c r="H785" s="19" t="str">
        <f t="shared" si="58"/>
        <v/>
      </c>
      <c r="I785" s="20" t="str">
        <f t="shared" si="60"/>
        <v/>
      </c>
      <c r="J785" s="11"/>
      <c r="K785" s="11"/>
      <c r="L785" s="11"/>
      <c r="M785" s="11"/>
      <c r="N785" s="11"/>
      <c r="O785" s="11"/>
      <c r="P785" s="11"/>
      <c r="Q785" s="11"/>
      <c r="R785" s="11"/>
      <c r="S785" s="11"/>
      <c r="T785" s="11"/>
      <c r="U785" s="11"/>
      <c r="V785" s="11"/>
      <c r="W785" s="11"/>
      <c r="X785" s="11"/>
      <c r="Y785" s="11"/>
    </row>
    <row r="786" spans="1:25" x14ac:dyDescent="0.2">
      <c r="A786" s="11"/>
      <c r="B786" s="11"/>
      <c r="C786" s="11"/>
      <c r="D786" s="11"/>
      <c r="E786" s="18" t="str">
        <f t="shared" si="59"/>
        <v/>
      </c>
      <c r="F786" s="19" t="str">
        <f t="shared" si="56"/>
        <v/>
      </c>
      <c r="G786" s="19" t="str">
        <f t="shared" si="57"/>
        <v/>
      </c>
      <c r="H786" s="19" t="str">
        <f t="shared" si="58"/>
        <v/>
      </c>
      <c r="I786" s="20" t="str">
        <f t="shared" si="60"/>
        <v/>
      </c>
      <c r="J786" s="11"/>
      <c r="K786" s="11"/>
      <c r="L786" s="11"/>
      <c r="M786" s="11"/>
      <c r="N786" s="11"/>
      <c r="O786" s="11"/>
      <c r="P786" s="11"/>
      <c r="Q786" s="11"/>
      <c r="R786" s="11"/>
      <c r="S786" s="11"/>
      <c r="T786" s="11"/>
      <c r="U786" s="11"/>
      <c r="V786" s="11"/>
      <c r="W786" s="11"/>
      <c r="X786" s="11"/>
      <c r="Y786" s="11"/>
    </row>
    <row r="787" spans="1:25" x14ac:dyDescent="0.2">
      <c r="A787" s="11"/>
      <c r="B787" s="11"/>
      <c r="C787" s="11"/>
      <c r="D787" s="11"/>
      <c r="E787" s="18" t="str">
        <f t="shared" si="59"/>
        <v/>
      </c>
      <c r="F787" s="19" t="str">
        <f t="shared" si="56"/>
        <v/>
      </c>
      <c r="G787" s="19" t="str">
        <f t="shared" si="57"/>
        <v/>
      </c>
      <c r="H787" s="19" t="str">
        <f t="shared" si="58"/>
        <v/>
      </c>
      <c r="I787" s="20" t="str">
        <f t="shared" si="60"/>
        <v/>
      </c>
      <c r="J787" s="11"/>
      <c r="K787" s="11"/>
      <c r="L787" s="11"/>
      <c r="M787" s="11"/>
      <c r="N787" s="11"/>
      <c r="O787" s="11"/>
      <c r="P787" s="11"/>
      <c r="Q787" s="11"/>
      <c r="R787" s="11"/>
      <c r="S787" s="11"/>
      <c r="T787" s="11"/>
      <c r="U787" s="11"/>
      <c r="V787" s="11"/>
      <c r="W787" s="11"/>
      <c r="X787" s="11"/>
      <c r="Y787" s="11"/>
    </row>
    <row r="788" spans="1:25" x14ac:dyDescent="0.2">
      <c r="A788" s="11"/>
      <c r="B788" s="11"/>
      <c r="C788" s="11"/>
      <c r="D788" s="11"/>
      <c r="E788" s="18" t="str">
        <f t="shared" si="59"/>
        <v/>
      </c>
      <c r="F788" s="19" t="str">
        <f t="shared" si="56"/>
        <v/>
      </c>
      <c r="G788" s="19" t="str">
        <f t="shared" si="57"/>
        <v/>
      </c>
      <c r="H788" s="19" t="str">
        <f t="shared" si="58"/>
        <v/>
      </c>
      <c r="I788" s="20" t="str">
        <f t="shared" si="60"/>
        <v/>
      </c>
      <c r="J788" s="11"/>
      <c r="K788" s="11"/>
      <c r="L788" s="11"/>
      <c r="M788" s="11"/>
      <c r="N788" s="11"/>
      <c r="O788" s="11"/>
      <c r="P788" s="11"/>
      <c r="Q788" s="11"/>
      <c r="R788" s="11"/>
      <c r="S788" s="11"/>
      <c r="T788" s="11"/>
      <c r="U788" s="11"/>
      <c r="V788" s="11"/>
      <c r="W788" s="11"/>
      <c r="X788" s="11"/>
      <c r="Y788" s="11"/>
    </row>
    <row r="789" spans="1:25" x14ac:dyDescent="0.2">
      <c r="A789" s="11"/>
      <c r="B789" s="11"/>
      <c r="C789" s="11"/>
      <c r="D789" s="11"/>
      <c r="E789" s="18" t="str">
        <f t="shared" si="59"/>
        <v/>
      </c>
      <c r="F789" s="19" t="str">
        <f t="shared" si="56"/>
        <v/>
      </c>
      <c r="G789" s="19" t="str">
        <f t="shared" si="57"/>
        <v/>
      </c>
      <c r="H789" s="19" t="str">
        <f t="shared" si="58"/>
        <v/>
      </c>
      <c r="I789" s="20" t="str">
        <f t="shared" si="60"/>
        <v/>
      </c>
      <c r="J789" s="11"/>
      <c r="K789" s="11"/>
      <c r="L789" s="11"/>
      <c r="M789" s="11"/>
      <c r="N789" s="11"/>
      <c r="O789" s="11"/>
      <c r="P789" s="11"/>
      <c r="Q789" s="11"/>
      <c r="R789" s="11"/>
      <c r="S789" s="11"/>
      <c r="T789" s="11"/>
      <c r="U789" s="11"/>
      <c r="V789" s="11"/>
      <c r="W789" s="11"/>
      <c r="X789" s="11"/>
      <c r="Y789" s="11"/>
    </row>
    <row r="790" spans="1:25" x14ac:dyDescent="0.2">
      <c r="A790" s="11"/>
      <c r="B790" s="11"/>
      <c r="C790" s="11"/>
      <c r="D790" s="11"/>
      <c r="E790" s="18" t="str">
        <f t="shared" si="59"/>
        <v/>
      </c>
      <c r="F790" s="19" t="str">
        <f t="shared" si="56"/>
        <v/>
      </c>
      <c r="G790" s="19" t="str">
        <f t="shared" si="57"/>
        <v/>
      </c>
      <c r="H790" s="19" t="str">
        <f t="shared" si="58"/>
        <v/>
      </c>
      <c r="I790" s="20" t="str">
        <f t="shared" si="60"/>
        <v/>
      </c>
      <c r="J790" s="11"/>
      <c r="K790" s="11"/>
      <c r="L790" s="11"/>
      <c r="M790" s="11"/>
      <c r="N790" s="11"/>
      <c r="O790" s="11"/>
      <c r="P790" s="11"/>
      <c r="Q790" s="11"/>
      <c r="R790" s="11"/>
      <c r="S790" s="11"/>
      <c r="T790" s="11"/>
      <c r="U790" s="11"/>
      <c r="V790" s="11"/>
      <c r="W790" s="11"/>
      <c r="X790" s="11"/>
      <c r="Y790" s="11"/>
    </row>
    <row r="791" spans="1:25" x14ac:dyDescent="0.2">
      <c r="A791" s="11"/>
      <c r="B791" s="11"/>
      <c r="C791" s="11"/>
      <c r="D791" s="11"/>
      <c r="E791" s="18" t="str">
        <f t="shared" si="59"/>
        <v/>
      </c>
      <c r="F791" s="19" t="str">
        <f t="shared" si="56"/>
        <v/>
      </c>
      <c r="G791" s="19" t="str">
        <f t="shared" si="57"/>
        <v/>
      </c>
      <c r="H791" s="19" t="str">
        <f t="shared" si="58"/>
        <v/>
      </c>
      <c r="I791" s="20" t="str">
        <f t="shared" si="60"/>
        <v/>
      </c>
      <c r="J791" s="11"/>
      <c r="K791" s="11"/>
      <c r="L791" s="11"/>
      <c r="M791" s="11"/>
      <c r="N791" s="11"/>
      <c r="O791" s="11"/>
      <c r="P791" s="11"/>
      <c r="Q791" s="11"/>
      <c r="R791" s="11"/>
      <c r="S791" s="11"/>
      <c r="T791" s="11"/>
      <c r="U791" s="11"/>
      <c r="V791" s="11"/>
      <c r="W791" s="11"/>
      <c r="X791" s="11"/>
      <c r="Y791" s="11"/>
    </row>
    <row r="792" spans="1:25" x14ac:dyDescent="0.2">
      <c r="A792" s="11"/>
      <c r="B792" s="11"/>
      <c r="C792" s="11"/>
      <c r="D792" s="11"/>
      <c r="E792" s="18" t="str">
        <f t="shared" si="59"/>
        <v/>
      </c>
      <c r="F792" s="19" t="str">
        <f t="shared" si="56"/>
        <v/>
      </c>
      <c r="G792" s="19" t="str">
        <f t="shared" si="57"/>
        <v/>
      </c>
      <c r="H792" s="19" t="str">
        <f t="shared" si="58"/>
        <v/>
      </c>
      <c r="I792" s="20" t="str">
        <f t="shared" si="60"/>
        <v/>
      </c>
      <c r="J792" s="11"/>
      <c r="K792" s="11"/>
      <c r="L792" s="11"/>
      <c r="M792" s="11"/>
      <c r="N792" s="11"/>
      <c r="O792" s="11"/>
      <c r="P792" s="11"/>
      <c r="Q792" s="11"/>
      <c r="R792" s="11"/>
      <c r="S792" s="11"/>
      <c r="T792" s="11"/>
      <c r="U792" s="11"/>
      <c r="V792" s="11"/>
      <c r="W792" s="11"/>
      <c r="X792" s="11"/>
      <c r="Y792" s="11"/>
    </row>
    <row r="793" spans="1:25" x14ac:dyDescent="0.2">
      <c r="A793" s="11"/>
      <c r="B793" s="11"/>
      <c r="C793" s="11"/>
      <c r="D793" s="11"/>
      <c r="E793" s="18" t="str">
        <f t="shared" si="59"/>
        <v/>
      </c>
      <c r="F793" s="19" t="str">
        <f t="shared" si="56"/>
        <v/>
      </c>
      <c r="G793" s="19" t="str">
        <f t="shared" si="57"/>
        <v/>
      </c>
      <c r="H793" s="19" t="str">
        <f t="shared" si="58"/>
        <v/>
      </c>
      <c r="I793" s="20" t="str">
        <f t="shared" si="60"/>
        <v/>
      </c>
      <c r="J793" s="11"/>
      <c r="K793" s="11"/>
      <c r="L793" s="11"/>
      <c r="M793" s="11"/>
      <c r="N793" s="11"/>
      <c r="O793" s="11"/>
      <c r="P793" s="11"/>
      <c r="Q793" s="11"/>
      <c r="R793" s="11"/>
      <c r="S793" s="11"/>
      <c r="T793" s="11"/>
      <c r="U793" s="11"/>
      <c r="V793" s="11"/>
      <c r="W793" s="11"/>
      <c r="X793" s="11"/>
      <c r="Y793" s="11"/>
    </row>
    <row r="794" spans="1:25" x14ac:dyDescent="0.2">
      <c r="A794" s="11"/>
      <c r="B794" s="11"/>
      <c r="C794" s="11"/>
      <c r="D794" s="11"/>
      <c r="E794" s="18" t="str">
        <f t="shared" si="59"/>
        <v/>
      </c>
      <c r="F794" s="19" t="str">
        <f t="shared" si="56"/>
        <v/>
      </c>
      <c r="G794" s="19" t="str">
        <f t="shared" si="57"/>
        <v/>
      </c>
      <c r="H794" s="19" t="str">
        <f t="shared" si="58"/>
        <v/>
      </c>
      <c r="I794" s="20" t="str">
        <f t="shared" si="60"/>
        <v/>
      </c>
      <c r="J794" s="11"/>
      <c r="K794" s="11"/>
      <c r="L794" s="11"/>
      <c r="M794" s="11"/>
      <c r="N794" s="11"/>
      <c r="O794" s="11"/>
      <c r="P794" s="11"/>
      <c r="Q794" s="11"/>
      <c r="R794" s="11"/>
      <c r="S794" s="11"/>
      <c r="T794" s="11"/>
      <c r="U794" s="11"/>
      <c r="V794" s="11"/>
      <c r="W794" s="11"/>
      <c r="X794" s="11"/>
      <c r="Y794" s="11"/>
    </row>
    <row r="795" spans="1:25" x14ac:dyDescent="0.2">
      <c r="A795" s="11"/>
      <c r="B795" s="11"/>
      <c r="C795" s="11"/>
      <c r="D795" s="11"/>
      <c r="E795" s="18" t="str">
        <f t="shared" si="59"/>
        <v/>
      </c>
      <c r="F795" s="19" t="str">
        <f t="shared" si="56"/>
        <v/>
      </c>
      <c r="G795" s="19" t="str">
        <f t="shared" si="57"/>
        <v/>
      </c>
      <c r="H795" s="19" t="str">
        <f t="shared" si="58"/>
        <v/>
      </c>
      <c r="I795" s="20" t="str">
        <f t="shared" si="60"/>
        <v/>
      </c>
      <c r="J795" s="11"/>
      <c r="K795" s="11"/>
      <c r="L795" s="11"/>
      <c r="M795" s="11"/>
      <c r="N795" s="11"/>
      <c r="O795" s="11"/>
      <c r="P795" s="11"/>
      <c r="Q795" s="11"/>
      <c r="R795" s="11"/>
      <c r="S795" s="11"/>
      <c r="T795" s="11"/>
      <c r="U795" s="11"/>
      <c r="V795" s="11"/>
      <c r="W795" s="11"/>
      <c r="X795" s="11"/>
      <c r="Y795" s="11"/>
    </row>
    <row r="796" spans="1:25" x14ac:dyDescent="0.2">
      <c r="A796" s="11"/>
      <c r="B796" s="11"/>
      <c r="C796" s="11"/>
      <c r="D796" s="11"/>
      <c r="E796" s="18" t="str">
        <f t="shared" si="59"/>
        <v/>
      </c>
      <c r="F796" s="19" t="str">
        <f t="shared" si="56"/>
        <v/>
      </c>
      <c r="G796" s="19" t="str">
        <f t="shared" si="57"/>
        <v/>
      </c>
      <c r="H796" s="19" t="str">
        <f t="shared" si="58"/>
        <v/>
      </c>
      <c r="I796" s="20" t="str">
        <f t="shared" si="60"/>
        <v/>
      </c>
      <c r="J796" s="11"/>
      <c r="K796" s="11"/>
      <c r="L796" s="11"/>
      <c r="M796" s="11"/>
      <c r="N796" s="11"/>
      <c r="O796" s="11"/>
      <c r="P796" s="11"/>
      <c r="Q796" s="11"/>
      <c r="R796" s="11"/>
      <c r="S796" s="11"/>
      <c r="T796" s="11"/>
      <c r="U796" s="11"/>
      <c r="V796" s="11"/>
      <c r="W796" s="11"/>
      <c r="X796" s="11"/>
      <c r="Y796" s="11"/>
    </row>
    <row r="797" spans="1:25" x14ac:dyDescent="0.2">
      <c r="A797" s="11"/>
      <c r="B797" s="11"/>
      <c r="C797" s="11"/>
      <c r="D797" s="11"/>
      <c r="E797" s="18" t="str">
        <f t="shared" si="59"/>
        <v/>
      </c>
      <c r="F797" s="19" t="str">
        <f t="shared" si="56"/>
        <v/>
      </c>
      <c r="G797" s="19" t="str">
        <f t="shared" si="57"/>
        <v/>
      </c>
      <c r="H797" s="19" t="str">
        <f t="shared" si="58"/>
        <v/>
      </c>
      <c r="I797" s="20" t="str">
        <f t="shared" si="60"/>
        <v/>
      </c>
      <c r="J797" s="11"/>
      <c r="K797" s="11"/>
      <c r="L797" s="11"/>
      <c r="M797" s="11"/>
      <c r="N797" s="11"/>
      <c r="O797" s="11"/>
      <c r="P797" s="11"/>
      <c r="Q797" s="11"/>
      <c r="R797" s="11"/>
      <c r="S797" s="11"/>
      <c r="T797" s="11"/>
      <c r="U797" s="11"/>
      <c r="V797" s="11"/>
      <c r="W797" s="11"/>
      <c r="X797" s="11"/>
      <c r="Y797" s="11"/>
    </row>
    <row r="798" spans="1:25" x14ac:dyDescent="0.2">
      <c r="A798" s="11"/>
      <c r="B798" s="11"/>
      <c r="C798" s="11"/>
      <c r="D798" s="11"/>
      <c r="E798" s="18" t="str">
        <f t="shared" si="59"/>
        <v/>
      </c>
      <c r="F798" s="19" t="str">
        <f t="shared" si="56"/>
        <v/>
      </c>
      <c r="G798" s="19" t="str">
        <f t="shared" si="57"/>
        <v/>
      </c>
      <c r="H798" s="19" t="str">
        <f t="shared" si="58"/>
        <v/>
      </c>
      <c r="I798" s="20" t="str">
        <f t="shared" si="60"/>
        <v/>
      </c>
      <c r="J798" s="11"/>
      <c r="K798" s="11"/>
      <c r="L798" s="11"/>
      <c r="M798" s="11"/>
      <c r="N798" s="11"/>
      <c r="O798" s="11"/>
      <c r="P798" s="11"/>
      <c r="Q798" s="11"/>
      <c r="R798" s="11"/>
      <c r="S798" s="11"/>
      <c r="T798" s="11"/>
      <c r="U798" s="11"/>
      <c r="V798" s="11"/>
      <c r="W798" s="11"/>
      <c r="X798" s="11"/>
      <c r="Y798" s="11"/>
    </row>
    <row r="799" spans="1:25" x14ac:dyDescent="0.2">
      <c r="A799" s="11"/>
      <c r="B799" s="11"/>
      <c r="C799" s="11"/>
      <c r="D799" s="11"/>
      <c r="E799" s="18" t="str">
        <f t="shared" si="59"/>
        <v/>
      </c>
      <c r="F799" s="19" t="str">
        <f t="shared" si="56"/>
        <v/>
      </c>
      <c r="G799" s="19" t="str">
        <f t="shared" si="57"/>
        <v/>
      </c>
      <c r="H799" s="19" t="str">
        <f t="shared" si="58"/>
        <v/>
      </c>
      <c r="I799" s="20" t="str">
        <f t="shared" si="60"/>
        <v/>
      </c>
      <c r="J799" s="11"/>
      <c r="K799" s="11"/>
      <c r="L799" s="11"/>
      <c r="M799" s="11"/>
      <c r="N799" s="11"/>
      <c r="O799" s="11"/>
      <c r="P799" s="11"/>
      <c r="Q799" s="11"/>
      <c r="R799" s="11"/>
      <c r="S799" s="11"/>
      <c r="T799" s="11"/>
      <c r="U799" s="11"/>
      <c r="V799" s="11"/>
      <c r="W799" s="11"/>
      <c r="X799" s="11"/>
      <c r="Y799" s="11"/>
    </row>
    <row r="800" spans="1:25" x14ac:dyDescent="0.2">
      <c r="A800" s="11"/>
      <c r="B800" s="11"/>
      <c r="C800" s="11"/>
      <c r="D800" s="11"/>
      <c r="E800" s="18" t="str">
        <f t="shared" si="59"/>
        <v/>
      </c>
      <c r="F800" s="19" t="str">
        <f t="shared" si="56"/>
        <v/>
      </c>
      <c r="G800" s="19" t="str">
        <f t="shared" si="57"/>
        <v/>
      </c>
      <c r="H800" s="19" t="str">
        <f t="shared" si="58"/>
        <v/>
      </c>
      <c r="I800" s="20" t="str">
        <f t="shared" si="60"/>
        <v/>
      </c>
      <c r="J800" s="11"/>
      <c r="K800" s="11"/>
      <c r="L800" s="11"/>
      <c r="M800" s="11"/>
      <c r="N800" s="11"/>
      <c r="O800" s="11"/>
      <c r="P800" s="11"/>
      <c r="Q800" s="11"/>
      <c r="R800" s="11"/>
      <c r="S800" s="11"/>
      <c r="T800" s="11"/>
      <c r="U800" s="11"/>
      <c r="V800" s="11"/>
      <c r="W800" s="11"/>
      <c r="X800" s="11"/>
      <c r="Y800" s="11"/>
    </row>
    <row r="801" spans="1:25" x14ac:dyDescent="0.2">
      <c r="A801" s="11"/>
      <c r="B801" s="11"/>
      <c r="C801" s="11"/>
      <c r="D801" s="11"/>
      <c r="E801" s="18" t="str">
        <f t="shared" si="59"/>
        <v/>
      </c>
      <c r="F801" s="19" t="str">
        <f t="shared" si="56"/>
        <v/>
      </c>
      <c r="G801" s="19" t="str">
        <f t="shared" si="57"/>
        <v/>
      </c>
      <c r="H801" s="19" t="str">
        <f t="shared" si="58"/>
        <v/>
      </c>
      <c r="I801" s="20" t="str">
        <f t="shared" si="60"/>
        <v/>
      </c>
      <c r="J801" s="11"/>
      <c r="K801" s="11"/>
      <c r="L801" s="11"/>
      <c r="M801" s="11"/>
      <c r="N801" s="11"/>
      <c r="O801" s="11"/>
      <c r="P801" s="11"/>
      <c r="Q801" s="11"/>
      <c r="R801" s="11"/>
      <c r="S801" s="11"/>
      <c r="T801" s="11"/>
      <c r="U801" s="11"/>
      <c r="V801" s="11"/>
      <c r="W801" s="11"/>
      <c r="X801" s="11"/>
      <c r="Y801" s="11"/>
    </row>
    <row r="802" spans="1:25" x14ac:dyDescent="0.2">
      <c r="A802" s="11"/>
      <c r="B802" s="11"/>
      <c r="C802" s="11"/>
      <c r="D802" s="11"/>
      <c r="E802" s="18" t="str">
        <f t="shared" si="59"/>
        <v/>
      </c>
      <c r="F802" s="19" t="str">
        <f t="shared" si="56"/>
        <v/>
      </c>
      <c r="G802" s="19" t="str">
        <f t="shared" si="57"/>
        <v/>
      </c>
      <c r="H802" s="19" t="str">
        <f t="shared" si="58"/>
        <v/>
      </c>
      <c r="I802" s="20" t="str">
        <f t="shared" si="60"/>
        <v/>
      </c>
      <c r="J802" s="11"/>
      <c r="K802" s="11"/>
      <c r="L802" s="11"/>
      <c r="M802" s="11"/>
      <c r="N802" s="11"/>
      <c r="O802" s="11"/>
      <c r="P802" s="11"/>
      <c r="Q802" s="11"/>
      <c r="R802" s="11"/>
      <c r="S802" s="11"/>
      <c r="T802" s="11"/>
      <c r="U802" s="11"/>
      <c r="V802" s="11"/>
      <c r="W802" s="11"/>
      <c r="X802" s="11"/>
      <c r="Y802" s="11"/>
    </row>
    <row r="803" spans="1:25" x14ac:dyDescent="0.2">
      <c r="A803" s="11"/>
      <c r="B803" s="11"/>
      <c r="C803" s="11"/>
      <c r="D803" s="11"/>
      <c r="E803" s="18" t="str">
        <f t="shared" si="59"/>
        <v/>
      </c>
      <c r="F803" s="19" t="str">
        <f t="shared" si="56"/>
        <v/>
      </c>
      <c r="G803" s="19" t="str">
        <f t="shared" si="57"/>
        <v/>
      </c>
      <c r="H803" s="19" t="str">
        <f t="shared" si="58"/>
        <v/>
      </c>
      <c r="I803" s="20" t="str">
        <f t="shared" si="60"/>
        <v/>
      </c>
      <c r="J803" s="11"/>
      <c r="K803" s="11"/>
      <c r="L803" s="11"/>
      <c r="M803" s="11"/>
      <c r="N803" s="11"/>
      <c r="O803" s="11"/>
      <c r="P803" s="11"/>
      <c r="Q803" s="11"/>
      <c r="R803" s="11"/>
      <c r="S803" s="11"/>
      <c r="T803" s="11"/>
      <c r="U803" s="11"/>
      <c r="V803" s="11"/>
      <c r="W803" s="11"/>
      <c r="X803" s="11"/>
      <c r="Y803" s="11"/>
    </row>
    <row r="804" spans="1:25" x14ac:dyDescent="0.2">
      <c r="A804" s="11"/>
      <c r="B804" s="11"/>
      <c r="C804" s="11"/>
      <c r="D804" s="11"/>
      <c r="E804" s="18" t="str">
        <f t="shared" si="59"/>
        <v/>
      </c>
      <c r="F804" s="19" t="str">
        <f t="shared" si="56"/>
        <v/>
      </c>
      <c r="G804" s="19" t="str">
        <f t="shared" si="57"/>
        <v/>
      </c>
      <c r="H804" s="19" t="str">
        <f t="shared" si="58"/>
        <v/>
      </c>
      <c r="I804" s="20" t="str">
        <f t="shared" si="60"/>
        <v/>
      </c>
      <c r="J804" s="11"/>
      <c r="K804" s="11"/>
      <c r="L804" s="11"/>
      <c r="M804" s="11"/>
      <c r="N804" s="11"/>
      <c r="O804" s="11"/>
      <c r="P804" s="11"/>
      <c r="Q804" s="11"/>
      <c r="R804" s="11"/>
      <c r="S804" s="11"/>
      <c r="T804" s="11"/>
      <c r="U804" s="11"/>
      <c r="V804" s="11"/>
      <c r="W804" s="11"/>
      <c r="X804" s="11"/>
      <c r="Y804" s="11"/>
    </row>
    <row r="805" spans="1:25" x14ac:dyDescent="0.2">
      <c r="A805" s="11"/>
      <c r="B805" s="11"/>
      <c r="C805" s="11"/>
      <c r="D805" s="11"/>
      <c r="E805" s="18" t="str">
        <f t="shared" si="59"/>
        <v/>
      </c>
      <c r="F805" s="19" t="str">
        <f t="shared" si="56"/>
        <v/>
      </c>
      <c r="G805" s="19" t="str">
        <f t="shared" si="57"/>
        <v/>
      </c>
      <c r="H805" s="19" t="str">
        <f t="shared" si="58"/>
        <v/>
      </c>
      <c r="I805" s="20" t="str">
        <f t="shared" si="60"/>
        <v/>
      </c>
      <c r="J805" s="11"/>
      <c r="K805" s="11"/>
      <c r="L805" s="11"/>
      <c r="M805" s="11"/>
      <c r="N805" s="11"/>
      <c r="O805" s="11"/>
      <c r="P805" s="11"/>
      <c r="Q805" s="11"/>
      <c r="R805" s="11"/>
      <c r="S805" s="11"/>
      <c r="T805" s="11"/>
      <c r="U805" s="11"/>
      <c r="V805" s="11"/>
      <c r="W805" s="11"/>
      <c r="X805" s="11"/>
      <c r="Y805" s="11"/>
    </row>
    <row r="806" spans="1:25" x14ac:dyDescent="0.2">
      <c r="A806" s="11"/>
      <c r="B806" s="11"/>
      <c r="C806" s="11"/>
      <c r="D806" s="11"/>
      <c r="E806" s="18" t="str">
        <f t="shared" si="59"/>
        <v/>
      </c>
      <c r="F806" s="19" t="str">
        <f t="shared" si="56"/>
        <v/>
      </c>
      <c r="G806" s="19" t="str">
        <f t="shared" si="57"/>
        <v/>
      </c>
      <c r="H806" s="19" t="str">
        <f t="shared" si="58"/>
        <v/>
      </c>
      <c r="I806" s="20" t="str">
        <f t="shared" si="60"/>
        <v/>
      </c>
      <c r="J806" s="11"/>
      <c r="K806" s="11"/>
      <c r="L806" s="11"/>
      <c r="M806" s="11"/>
      <c r="N806" s="11"/>
      <c r="O806" s="11"/>
      <c r="P806" s="11"/>
      <c r="Q806" s="11"/>
      <c r="R806" s="11"/>
      <c r="S806" s="11"/>
      <c r="T806" s="11"/>
      <c r="U806" s="11"/>
      <c r="V806" s="11"/>
      <c r="W806" s="11"/>
      <c r="X806" s="11"/>
      <c r="Y806" s="11"/>
    </row>
    <row r="807" spans="1:25" x14ac:dyDescent="0.2">
      <c r="A807" s="11"/>
      <c r="B807" s="11"/>
      <c r="C807" s="11"/>
      <c r="D807" s="11"/>
      <c r="E807" s="18" t="str">
        <f t="shared" si="59"/>
        <v/>
      </c>
      <c r="F807" s="19" t="str">
        <f t="shared" ref="F807:F870" si="61">IF(E807="","",IF($E$15="SAC",G807+H807,PMT($E$29,$E$25,-$E$23,,0)))</f>
        <v/>
      </c>
      <c r="G807" s="19" t="str">
        <f t="shared" ref="G807:G870" si="62">IF(E807="","",IF($E$15="SAC",$E$23/$E$25,F807-H807))</f>
        <v/>
      </c>
      <c r="H807" s="19" t="str">
        <f t="shared" ref="H807:H870" si="63">IF(E807="","",IF($E$15="SAC",I806*$E$29,I806*$E$29))</f>
        <v/>
      </c>
      <c r="I807" s="20" t="str">
        <f t="shared" si="60"/>
        <v/>
      </c>
      <c r="J807" s="11"/>
      <c r="K807" s="11"/>
      <c r="L807" s="11"/>
      <c r="M807" s="11"/>
      <c r="N807" s="11"/>
      <c r="O807" s="11"/>
      <c r="P807" s="11"/>
      <c r="Q807" s="11"/>
      <c r="R807" s="11"/>
      <c r="S807" s="11"/>
      <c r="T807" s="11"/>
      <c r="U807" s="11"/>
      <c r="V807" s="11"/>
      <c r="W807" s="11"/>
      <c r="X807" s="11"/>
      <c r="Y807" s="11"/>
    </row>
    <row r="808" spans="1:25" x14ac:dyDescent="0.2">
      <c r="A808" s="11"/>
      <c r="B808" s="11"/>
      <c r="C808" s="11"/>
      <c r="D808" s="11"/>
      <c r="E808" s="18" t="str">
        <f t="shared" ref="E808:E871" si="64">IFERROR(IF(E807+1&gt;$E$25,"",E807+1),"")</f>
        <v/>
      </c>
      <c r="F808" s="19" t="str">
        <f t="shared" si="61"/>
        <v/>
      </c>
      <c r="G808" s="19" t="str">
        <f t="shared" si="62"/>
        <v/>
      </c>
      <c r="H808" s="19" t="str">
        <f t="shared" si="63"/>
        <v/>
      </c>
      <c r="I808" s="20" t="str">
        <f t="shared" si="60"/>
        <v/>
      </c>
      <c r="J808" s="11"/>
      <c r="K808" s="11"/>
      <c r="L808" s="11"/>
      <c r="M808" s="11"/>
      <c r="N808" s="11"/>
      <c r="O808" s="11"/>
      <c r="P808" s="11"/>
      <c r="Q808" s="11"/>
      <c r="R808" s="11"/>
      <c r="S808" s="11"/>
      <c r="T808" s="11"/>
      <c r="U808" s="11"/>
      <c r="V808" s="11"/>
      <c r="W808" s="11"/>
      <c r="X808" s="11"/>
      <c r="Y808" s="11"/>
    </row>
    <row r="809" spans="1:25" x14ac:dyDescent="0.2">
      <c r="A809" s="11"/>
      <c r="B809" s="11"/>
      <c r="C809" s="11"/>
      <c r="D809" s="11"/>
      <c r="E809" s="18" t="str">
        <f t="shared" si="64"/>
        <v/>
      </c>
      <c r="F809" s="19" t="str">
        <f t="shared" si="61"/>
        <v/>
      </c>
      <c r="G809" s="19" t="str">
        <f t="shared" si="62"/>
        <v/>
      </c>
      <c r="H809" s="19" t="str">
        <f t="shared" si="63"/>
        <v/>
      </c>
      <c r="I809" s="20" t="str">
        <f t="shared" si="60"/>
        <v/>
      </c>
      <c r="J809" s="11"/>
      <c r="K809" s="11"/>
      <c r="L809" s="11"/>
      <c r="M809" s="11"/>
      <c r="N809" s="11"/>
      <c r="O809" s="11"/>
      <c r="P809" s="11"/>
      <c r="Q809" s="11"/>
      <c r="R809" s="11"/>
      <c r="S809" s="11"/>
      <c r="T809" s="11"/>
      <c r="U809" s="11"/>
      <c r="V809" s="11"/>
      <c r="W809" s="11"/>
      <c r="X809" s="11"/>
      <c r="Y809" s="11"/>
    </row>
    <row r="810" spans="1:25" x14ac:dyDescent="0.2">
      <c r="A810" s="11"/>
      <c r="B810" s="11"/>
      <c r="C810" s="11"/>
      <c r="D810" s="11"/>
      <c r="E810" s="18" t="str">
        <f t="shared" si="64"/>
        <v/>
      </c>
      <c r="F810" s="19" t="str">
        <f t="shared" si="61"/>
        <v/>
      </c>
      <c r="G810" s="19" t="str">
        <f t="shared" si="62"/>
        <v/>
      </c>
      <c r="H810" s="19" t="str">
        <f t="shared" si="63"/>
        <v/>
      </c>
      <c r="I810" s="20" t="str">
        <f t="shared" si="60"/>
        <v/>
      </c>
      <c r="J810" s="11"/>
      <c r="K810" s="11"/>
      <c r="L810" s="11"/>
      <c r="M810" s="11"/>
      <c r="N810" s="11"/>
      <c r="O810" s="11"/>
      <c r="P810" s="11"/>
      <c r="Q810" s="11"/>
      <c r="R810" s="11"/>
      <c r="S810" s="11"/>
      <c r="T810" s="11"/>
      <c r="U810" s="11"/>
      <c r="V810" s="11"/>
      <c r="W810" s="11"/>
      <c r="X810" s="11"/>
      <c r="Y810" s="11"/>
    </row>
    <row r="811" spans="1:25" x14ac:dyDescent="0.2">
      <c r="A811" s="11"/>
      <c r="B811" s="11"/>
      <c r="C811" s="11"/>
      <c r="D811" s="11"/>
      <c r="E811" s="18" t="str">
        <f t="shared" si="64"/>
        <v/>
      </c>
      <c r="F811" s="19" t="str">
        <f t="shared" si="61"/>
        <v/>
      </c>
      <c r="G811" s="19" t="str">
        <f t="shared" si="62"/>
        <v/>
      </c>
      <c r="H811" s="19" t="str">
        <f t="shared" si="63"/>
        <v/>
      </c>
      <c r="I811" s="20" t="str">
        <f t="shared" si="60"/>
        <v/>
      </c>
      <c r="J811" s="11"/>
      <c r="K811" s="11"/>
      <c r="L811" s="11"/>
      <c r="M811" s="11"/>
      <c r="N811" s="11"/>
      <c r="O811" s="11"/>
      <c r="P811" s="11"/>
      <c r="Q811" s="11"/>
      <c r="R811" s="11"/>
      <c r="S811" s="11"/>
      <c r="T811" s="11"/>
      <c r="U811" s="11"/>
      <c r="V811" s="11"/>
      <c r="W811" s="11"/>
      <c r="X811" s="11"/>
      <c r="Y811" s="11"/>
    </row>
    <row r="812" spans="1:25" x14ac:dyDescent="0.2">
      <c r="A812" s="11"/>
      <c r="B812" s="11"/>
      <c r="C812" s="11"/>
      <c r="D812" s="11"/>
      <c r="E812" s="18" t="str">
        <f t="shared" si="64"/>
        <v/>
      </c>
      <c r="F812" s="19" t="str">
        <f t="shared" si="61"/>
        <v/>
      </c>
      <c r="G812" s="19" t="str">
        <f t="shared" si="62"/>
        <v/>
      </c>
      <c r="H812" s="19" t="str">
        <f t="shared" si="63"/>
        <v/>
      </c>
      <c r="I812" s="20" t="str">
        <f t="shared" si="60"/>
        <v/>
      </c>
      <c r="J812" s="11"/>
      <c r="K812" s="11"/>
      <c r="L812" s="11"/>
      <c r="M812" s="11"/>
      <c r="N812" s="11"/>
      <c r="O812" s="11"/>
      <c r="P812" s="11"/>
      <c r="Q812" s="11"/>
      <c r="R812" s="11"/>
      <c r="S812" s="11"/>
      <c r="T812" s="11"/>
      <c r="U812" s="11"/>
      <c r="V812" s="11"/>
      <c r="W812" s="11"/>
      <c r="X812" s="11"/>
      <c r="Y812" s="11"/>
    </row>
    <row r="813" spans="1:25" x14ac:dyDescent="0.2">
      <c r="A813" s="11"/>
      <c r="B813" s="11"/>
      <c r="C813" s="11"/>
      <c r="D813" s="11"/>
      <c r="E813" s="18" t="str">
        <f t="shared" si="64"/>
        <v/>
      </c>
      <c r="F813" s="19" t="str">
        <f t="shared" si="61"/>
        <v/>
      </c>
      <c r="G813" s="19" t="str">
        <f t="shared" si="62"/>
        <v/>
      </c>
      <c r="H813" s="19" t="str">
        <f t="shared" si="63"/>
        <v/>
      </c>
      <c r="I813" s="20" t="str">
        <f t="shared" si="60"/>
        <v/>
      </c>
      <c r="J813" s="11"/>
      <c r="K813" s="11"/>
      <c r="L813" s="11"/>
      <c r="M813" s="11"/>
      <c r="N813" s="11"/>
      <c r="O813" s="11"/>
      <c r="P813" s="11"/>
      <c r="Q813" s="11"/>
      <c r="R813" s="11"/>
      <c r="S813" s="11"/>
      <c r="T813" s="11"/>
      <c r="U813" s="11"/>
      <c r="V813" s="11"/>
      <c r="W813" s="11"/>
      <c r="X813" s="11"/>
      <c r="Y813" s="11"/>
    </row>
    <row r="814" spans="1:25" x14ac:dyDescent="0.2">
      <c r="A814" s="11"/>
      <c r="B814" s="11"/>
      <c r="C814" s="11"/>
      <c r="D814" s="11"/>
      <c r="E814" s="18" t="str">
        <f t="shared" si="64"/>
        <v/>
      </c>
      <c r="F814" s="19" t="str">
        <f t="shared" si="61"/>
        <v/>
      </c>
      <c r="G814" s="19" t="str">
        <f t="shared" si="62"/>
        <v/>
      </c>
      <c r="H814" s="19" t="str">
        <f t="shared" si="63"/>
        <v/>
      </c>
      <c r="I814" s="20" t="str">
        <f t="shared" si="60"/>
        <v/>
      </c>
      <c r="J814" s="11"/>
      <c r="K814" s="11"/>
      <c r="L814" s="11"/>
      <c r="M814" s="11"/>
      <c r="N814" s="11"/>
      <c r="O814" s="11"/>
      <c r="P814" s="11"/>
      <c r="Q814" s="11"/>
      <c r="R814" s="11"/>
      <c r="S814" s="11"/>
      <c r="T814" s="11"/>
      <c r="U814" s="11"/>
      <c r="V814" s="11"/>
      <c r="W814" s="11"/>
      <c r="X814" s="11"/>
      <c r="Y814" s="11"/>
    </row>
    <row r="815" spans="1:25" x14ac:dyDescent="0.2">
      <c r="A815" s="11"/>
      <c r="B815" s="11"/>
      <c r="C815" s="11"/>
      <c r="D815" s="11"/>
      <c r="E815" s="18" t="str">
        <f t="shared" si="64"/>
        <v/>
      </c>
      <c r="F815" s="19" t="str">
        <f t="shared" si="61"/>
        <v/>
      </c>
      <c r="G815" s="19" t="str">
        <f t="shared" si="62"/>
        <v/>
      </c>
      <c r="H815" s="19" t="str">
        <f t="shared" si="63"/>
        <v/>
      </c>
      <c r="I815" s="20" t="str">
        <f t="shared" ref="I815:I878" si="65">IF(E815="","",I814-G815)</f>
        <v/>
      </c>
      <c r="J815" s="11"/>
      <c r="K815" s="11"/>
      <c r="L815" s="11"/>
      <c r="M815" s="11"/>
      <c r="N815" s="11"/>
      <c r="O815" s="11"/>
      <c r="P815" s="11"/>
      <c r="Q815" s="11"/>
      <c r="R815" s="11"/>
      <c r="S815" s="11"/>
      <c r="T815" s="11"/>
      <c r="U815" s="11"/>
      <c r="V815" s="11"/>
      <c r="W815" s="11"/>
      <c r="X815" s="11"/>
      <c r="Y815" s="11"/>
    </row>
    <row r="816" spans="1:25" x14ac:dyDescent="0.2">
      <c r="A816" s="11"/>
      <c r="B816" s="11"/>
      <c r="C816" s="11"/>
      <c r="D816" s="11"/>
      <c r="E816" s="18" t="str">
        <f t="shared" si="64"/>
        <v/>
      </c>
      <c r="F816" s="19" t="str">
        <f t="shared" si="61"/>
        <v/>
      </c>
      <c r="G816" s="19" t="str">
        <f t="shared" si="62"/>
        <v/>
      </c>
      <c r="H816" s="19" t="str">
        <f t="shared" si="63"/>
        <v/>
      </c>
      <c r="I816" s="20" t="str">
        <f t="shared" si="65"/>
        <v/>
      </c>
      <c r="J816" s="11"/>
      <c r="K816" s="11"/>
      <c r="L816" s="11"/>
      <c r="M816" s="11"/>
      <c r="N816" s="11"/>
      <c r="O816" s="11"/>
      <c r="P816" s="11"/>
      <c r="Q816" s="11"/>
      <c r="R816" s="11"/>
      <c r="S816" s="11"/>
      <c r="T816" s="11"/>
      <c r="U816" s="11"/>
      <c r="V816" s="11"/>
      <c r="W816" s="11"/>
      <c r="X816" s="11"/>
      <c r="Y816" s="11"/>
    </row>
    <row r="817" spans="1:25" x14ac:dyDescent="0.2">
      <c r="A817" s="11"/>
      <c r="B817" s="11"/>
      <c r="C817" s="11"/>
      <c r="D817" s="11"/>
      <c r="E817" s="18" t="str">
        <f t="shared" si="64"/>
        <v/>
      </c>
      <c r="F817" s="19" t="str">
        <f t="shared" si="61"/>
        <v/>
      </c>
      <c r="G817" s="19" t="str">
        <f t="shared" si="62"/>
        <v/>
      </c>
      <c r="H817" s="19" t="str">
        <f t="shared" si="63"/>
        <v/>
      </c>
      <c r="I817" s="20" t="str">
        <f t="shared" si="65"/>
        <v/>
      </c>
      <c r="J817" s="11"/>
      <c r="K817" s="11"/>
      <c r="L817" s="11"/>
      <c r="M817" s="11"/>
      <c r="N817" s="11"/>
      <c r="O817" s="11"/>
      <c r="P817" s="11"/>
      <c r="Q817" s="11"/>
      <c r="R817" s="11"/>
      <c r="S817" s="11"/>
      <c r="T817" s="11"/>
      <c r="U817" s="11"/>
      <c r="V817" s="11"/>
      <c r="W817" s="11"/>
      <c r="X817" s="11"/>
      <c r="Y817" s="11"/>
    </row>
    <row r="818" spans="1:25" x14ac:dyDescent="0.2">
      <c r="A818" s="11"/>
      <c r="B818" s="11"/>
      <c r="C818" s="11"/>
      <c r="D818" s="11"/>
      <c r="E818" s="18" t="str">
        <f t="shared" si="64"/>
        <v/>
      </c>
      <c r="F818" s="19" t="str">
        <f t="shared" si="61"/>
        <v/>
      </c>
      <c r="G818" s="19" t="str">
        <f t="shared" si="62"/>
        <v/>
      </c>
      <c r="H818" s="19" t="str">
        <f t="shared" si="63"/>
        <v/>
      </c>
      <c r="I818" s="20" t="str">
        <f t="shared" si="65"/>
        <v/>
      </c>
      <c r="J818" s="11"/>
      <c r="K818" s="11"/>
      <c r="L818" s="11"/>
      <c r="M818" s="11"/>
      <c r="N818" s="11"/>
      <c r="O818" s="11"/>
      <c r="P818" s="11"/>
      <c r="Q818" s="11"/>
      <c r="R818" s="11"/>
      <c r="S818" s="11"/>
      <c r="T818" s="11"/>
      <c r="U818" s="11"/>
      <c r="V818" s="11"/>
      <c r="W818" s="11"/>
      <c r="X818" s="11"/>
      <c r="Y818" s="11"/>
    </row>
    <row r="819" spans="1:25" x14ac:dyDescent="0.2">
      <c r="A819" s="11"/>
      <c r="B819" s="11"/>
      <c r="C819" s="11"/>
      <c r="D819" s="11"/>
      <c r="E819" s="18" t="str">
        <f t="shared" si="64"/>
        <v/>
      </c>
      <c r="F819" s="19" t="str">
        <f t="shared" si="61"/>
        <v/>
      </c>
      <c r="G819" s="19" t="str">
        <f t="shared" si="62"/>
        <v/>
      </c>
      <c r="H819" s="19" t="str">
        <f t="shared" si="63"/>
        <v/>
      </c>
      <c r="I819" s="20" t="str">
        <f t="shared" si="65"/>
        <v/>
      </c>
      <c r="J819" s="11"/>
      <c r="K819" s="11"/>
      <c r="L819" s="11"/>
      <c r="M819" s="11"/>
      <c r="N819" s="11"/>
      <c r="O819" s="11"/>
      <c r="P819" s="11"/>
      <c r="Q819" s="11"/>
      <c r="R819" s="11"/>
      <c r="S819" s="11"/>
      <c r="T819" s="11"/>
      <c r="U819" s="11"/>
      <c r="V819" s="11"/>
      <c r="W819" s="11"/>
      <c r="X819" s="11"/>
      <c r="Y819" s="11"/>
    </row>
    <row r="820" spans="1:25" x14ac:dyDescent="0.2">
      <c r="A820" s="11"/>
      <c r="B820" s="11"/>
      <c r="C820" s="11"/>
      <c r="D820" s="11"/>
      <c r="E820" s="18" t="str">
        <f t="shared" si="64"/>
        <v/>
      </c>
      <c r="F820" s="19" t="str">
        <f t="shared" si="61"/>
        <v/>
      </c>
      <c r="G820" s="19" t="str">
        <f t="shared" si="62"/>
        <v/>
      </c>
      <c r="H820" s="19" t="str">
        <f t="shared" si="63"/>
        <v/>
      </c>
      <c r="I820" s="20" t="str">
        <f t="shared" si="65"/>
        <v/>
      </c>
      <c r="J820" s="11"/>
      <c r="K820" s="11"/>
      <c r="L820" s="11"/>
      <c r="M820" s="11"/>
      <c r="N820" s="11"/>
      <c r="O820" s="11"/>
      <c r="P820" s="11"/>
      <c r="Q820" s="11"/>
      <c r="R820" s="11"/>
      <c r="S820" s="11"/>
      <c r="T820" s="11"/>
      <c r="U820" s="11"/>
      <c r="V820" s="11"/>
      <c r="W820" s="11"/>
      <c r="X820" s="11"/>
      <c r="Y820" s="11"/>
    </row>
    <row r="821" spans="1:25" x14ac:dyDescent="0.2">
      <c r="A821" s="11"/>
      <c r="B821" s="11"/>
      <c r="C821" s="11"/>
      <c r="D821" s="11"/>
      <c r="E821" s="18" t="str">
        <f t="shared" si="64"/>
        <v/>
      </c>
      <c r="F821" s="19" t="str">
        <f t="shared" si="61"/>
        <v/>
      </c>
      <c r="G821" s="19" t="str">
        <f t="shared" si="62"/>
        <v/>
      </c>
      <c r="H821" s="19" t="str">
        <f t="shared" si="63"/>
        <v/>
      </c>
      <c r="I821" s="20" t="str">
        <f t="shared" si="65"/>
        <v/>
      </c>
      <c r="J821" s="11"/>
      <c r="K821" s="11"/>
      <c r="L821" s="11"/>
      <c r="M821" s="11"/>
      <c r="N821" s="11"/>
      <c r="O821" s="11"/>
      <c r="P821" s="11"/>
      <c r="Q821" s="11"/>
      <c r="R821" s="11"/>
      <c r="S821" s="11"/>
      <c r="T821" s="11"/>
      <c r="U821" s="11"/>
      <c r="V821" s="11"/>
      <c r="W821" s="11"/>
      <c r="X821" s="11"/>
      <c r="Y821" s="11"/>
    </row>
    <row r="822" spans="1:25" x14ac:dyDescent="0.2">
      <c r="A822" s="11"/>
      <c r="B822" s="11"/>
      <c r="C822" s="11"/>
      <c r="D822" s="11"/>
      <c r="E822" s="18" t="str">
        <f t="shared" si="64"/>
        <v/>
      </c>
      <c r="F822" s="19" t="str">
        <f t="shared" si="61"/>
        <v/>
      </c>
      <c r="G822" s="19" t="str">
        <f t="shared" si="62"/>
        <v/>
      </c>
      <c r="H822" s="19" t="str">
        <f t="shared" si="63"/>
        <v/>
      </c>
      <c r="I822" s="20" t="str">
        <f t="shared" si="65"/>
        <v/>
      </c>
      <c r="J822" s="11"/>
      <c r="K822" s="11"/>
      <c r="L822" s="11"/>
      <c r="M822" s="11"/>
      <c r="N822" s="11"/>
      <c r="O822" s="11"/>
      <c r="P822" s="11"/>
      <c r="Q822" s="11"/>
      <c r="R822" s="11"/>
      <c r="S822" s="11"/>
      <c r="T822" s="11"/>
      <c r="U822" s="11"/>
      <c r="V822" s="11"/>
      <c r="W822" s="11"/>
      <c r="X822" s="11"/>
      <c r="Y822" s="11"/>
    </row>
    <row r="823" spans="1:25" x14ac:dyDescent="0.2">
      <c r="A823" s="11"/>
      <c r="B823" s="11"/>
      <c r="C823" s="11"/>
      <c r="D823" s="11"/>
      <c r="E823" s="18" t="str">
        <f t="shared" si="64"/>
        <v/>
      </c>
      <c r="F823" s="19" t="str">
        <f t="shared" si="61"/>
        <v/>
      </c>
      <c r="G823" s="19" t="str">
        <f t="shared" si="62"/>
        <v/>
      </c>
      <c r="H823" s="19" t="str">
        <f t="shared" si="63"/>
        <v/>
      </c>
      <c r="I823" s="20" t="str">
        <f t="shared" si="65"/>
        <v/>
      </c>
      <c r="J823" s="11"/>
      <c r="K823" s="11"/>
      <c r="L823" s="11"/>
      <c r="M823" s="11"/>
      <c r="N823" s="11"/>
      <c r="O823" s="11"/>
      <c r="P823" s="11"/>
      <c r="Q823" s="11"/>
      <c r="R823" s="11"/>
      <c r="S823" s="11"/>
      <c r="T823" s="11"/>
      <c r="U823" s="11"/>
      <c r="V823" s="11"/>
      <c r="W823" s="11"/>
      <c r="X823" s="11"/>
      <c r="Y823" s="11"/>
    </row>
    <row r="824" spans="1:25" x14ac:dyDescent="0.2">
      <c r="A824" s="11"/>
      <c r="B824" s="11"/>
      <c r="C824" s="11"/>
      <c r="D824" s="11"/>
      <c r="E824" s="18" t="str">
        <f t="shared" si="64"/>
        <v/>
      </c>
      <c r="F824" s="19" t="str">
        <f t="shared" si="61"/>
        <v/>
      </c>
      <c r="G824" s="19" t="str">
        <f t="shared" si="62"/>
        <v/>
      </c>
      <c r="H824" s="19" t="str">
        <f t="shared" si="63"/>
        <v/>
      </c>
      <c r="I824" s="20" t="str">
        <f t="shared" si="65"/>
        <v/>
      </c>
      <c r="J824" s="11"/>
      <c r="K824" s="11"/>
      <c r="L824" s="11"/>
      <c r="M824" s="11"/>
      <c r="N824" s="11"/>
      <c r="O824" s="11"/>
      <c r="P824" s="11"/>
      <c r="Q824" s="11"/>
      <c r="R824" s="11"/>
      <c r="S824" s="11"/>
      <c r="T824" s="11"/>
      <c r="U824" s="11"/>
      <c r="V824" s="11"/>
      <c r="W824" s="11"/>
      <c r="X824" s="11"/>
      <c r="Y824" s="11"/>
    </row>
    <row r="825" spans="1:25" x14ac:dyDescent="0.2">
      <c r="A825" s="11"/>
      <c r="B825" s="11"/>
      <c r="C825" s="11"/>
      <c r="D825" s="11"/>
      <c r="E825" s="18" t="str">
        <f t="shared" si="64"/>
        <v/>
      </c>
      <c r="F825" s="19" t="str">
        <f t="shared" si="61"/>
        <v/>
      </c>
      <c r="G825" s="19" t="str">
        <f t="shared" si="62"/>
        <v/>
      </c>
      <c r="H825" s="19" t="str">
        <f t="shared" si="63"/>
        <v/>
      </c>
      <c r="I825" s="20" t="str">
        <f t="shared" si="65"/>
        <v/>
      </c>
      <c r="J825" s="11"/>
      <c r="K825" s="11"/>
      <c r="L825" s="11"/>
      <c r="M825" s="11"/>
      <c r="N825" s="11"/>
      <c r="O825" s="11"/>
      <c r="P825" s="11"/>
      <c r="Q825" s="11"/>
      <c r="R825" s="11"/>
      <c r="S825" s="11"/>
      <c r="T825" s="11"/>
      <c r="U825" s="11"/>
      <c r="V825" s="11"/>
      <c r="W825" s="11"/>
      <c r="X825" s="11"/>
      <c r="Y825" s="11"/>
    </row>
    <row r="826" spans="1:25" x14ac:dyDescent="0.2">
      <c r="A826" s="11"/>
      <c r="B826" s="11"/>
      <c r="C826" s="11"/>
      <c r="D826" s="11"/>
      <c r="E826" s="18" t="str">
        <f t="shared" si="64"/>
        <v/>
      </c>
      <c r="F826" s="19" t="str">
        <f t="shared" si="61"/>
        <v/>
      </c>
      <c r="G826" s="19" t="str">
        <f t="shared" si="62"/>
        <v/>
      </c>
      <c r="H826" s="19" t="str">
        <f t="shared" si="63"/>
        <v/>
      </c>
      <c r="I826" s="20" t="str">
        <f t="shared" si="65"/>
        <v/>
      </c>
      <c r="J826" s="11"/>
      <c r="K826" s="11"/>
      <c r="L826" s="11"/>
      <c r="M826" s="11"/>
      <c r="N826" s="11"/>
      <c r="O826" s="11"/>
      <c r="P826" s="11"/>
      <c r="Q826" s="11"/>
      <c r="R826" s="11"/>
      <c r="S826" s="11"/>
      <c r="T826" s="11"/>
      <c r="U826" s="11"/>
      <c r="V826" s="11"/>
      <c r="W826" s="11"/>
      <c r="X826" s="11"/>
      <c r="Y826" s="11"/>
    </row>
    <row r="827" spans="1:25" x14ac:dyDescent="0.2">
      <c r="A827" s="11"/>
      <c r="B827" s="11"/>
      <c r="C827" s="11"/>
      <c r="D827" s="11"/>
      <c r="E827" s="18" t="str">
        <f t="shared" si="64"/>
        <v/>
      </c>
      <c r="F827" s="19" t="str">
        <f t="shared" si="61"/>
        <v/>
      </c>
      <c r="G827" s="19" t="str">
        <f t="shared" si="62"/>
        <v/>
      </c>
      <c r="H827" s="19" t="str">
        <f t="shared" si="63"/>
        <v/>
      </c>
      <c r="I827" s="20" t="str">
        <f t="shared" si="65"/>
        <v/>
      </c>
      <c r="J827" s="11"/>
      <c r="K827" s="11"/>
      <c r="L827" s="11"/>
      <c r="M827" s="11"/>
      <c r="N827" s="11"/>
      <c r="O827" s="11"/>
      <c r="P827" s="11"/>
      <c r="Q827" s="11"/>
      <c r="R827" s="11"/>
      <c r="S827" s="11"/>
      <c r="T827" s="11"/>
      <c r="U827" s="11"/>
      <c r="V827" s="11"/>
      <c r="W827" s="11"/>
      <c r="X827" s="11"/>
      <c r="Y827" s="11"/>
    </row>
    <row r="828" spans="1:25" x14ac:dyDescent="0.2">
      <c r="A828" s="11"/>
      <c r="B828" s="11"/>
      <c r="C828" s="11"/>
      <c r="D828" s="11"/>
      <c r="E828" s="18" t="str">
        <f t="shared" si="64"/>
        <v/>
      </c>
      <c r="F828" s="19" t="str">
        <f t="shared" si="61"/>
        <v/>
      </c>
      <c r="G828" s="19" t="str">
        <f t="shared" si="62"/>
        <v/>
      </c>
      <c r="H828" s="19" t="str">
        <f t="shared" si="63"/>
        <v/>
      </c>
      <c r="I828" s="20" t="str">
        <f t="shared" si="65"/>
        <v/>
      </c>
      <c r="J828" s="11"/>
      <c r="K828" s="11"/>
      <c r="L828" s="11"/>
      <c r="M828" s="11"/>
      <c r="N828" s="11"/>
      <c r="O828" s="11"/>
      <c r="P828" s="11"/>
      <c r="Q828" s="11"/>
      <c r="R828" s="11"/>
      <c r="S828" s="11"/>
      <c r="T828" s="11"/>
      <c r="U828" s="11"/>
      <c r="V828" s="11"/>
      <c r="W828" s="11"/>
      <c r="X828" s="11"/>
      <c r="Y828" s="11"/>
    </row>
    <row r="829" spans="1:25" x14ac:dyDescent="0.2">
      <c r="A829" s="11"/>
      <c r="B829" s="11"/>
      <c r="C829" s="11"/>
      <c r="D829" s="11"/>
      <c r="E829" s="18" t="str">
        <f t="shared" si="64"/>
        <v/>
      </c>
      <c r="F829" s="19" t="str">
        <f t="shared" si="61"/>
        <v/>
      </c>
      <c r="G829" s="19" t="str">
        <f t="shared" si="62"/>
        <v/>
      </c>
      <c r="H829" s="19" t="str">
        <f t="shared" si="63"/>
        <v/>
      </c>
      <c r="I829" s="20" t="str">
        <f t="shared" si="65"/>
        <v/>
      </c>
      <c r="J829" s="11"/>
      <c r="K829" s="11"/>
      <c r="L829" s="11"/>
      <c r="M829" s="11"/>
      <c r="N829" s="11"/>
      <c r="O829" s="11"/>
      <c r="P829" s="11"/>
      <c r="Q829" s="11"/>
      <c r="R829" s="11"/>
      <c r="S829" s="11"/>
      <c r="T829" s="11"/>
      <c r="U829" s="11"/>
      <c r="V829" s="11"/>
      <c r="W829" s="11"/>
      <c r="X829" s="11"/>
      <c r="Y829" s="11"/>
    </row>
    <row r="830" spans="1:25" x14ac:dyDescent="0.2">
      <c r="A830" s="11"/>
      <c r="B830" s="11"/>
      <c r="C830" s="11"/>
      <c r="D830" s="11"/>
      <c r="E830" s="18" t="str">
        <f t="shared" si="64"/>
        <v/>
      </c>
      <c r="F830" s="19" t="str">
        <f t="shared" si="61"/>
        <v/>
      </c>
      <c r="G830" s="19" t="str">
        <f t="shared" si="62"/>
        <v/>
      </c>
      <c r="H830" s="19" t="str">
        <f t="shared" si="63"/>
        <v/>
      </c>
      <c r="I830" s="20" t="str">
        <f t="shared" si="65"/>
        <v/>
      </c>
      <c r="J830" s="11"/>
      <c r="K830" s="11"/>
      <c r="L830" s="11"/>
      <c r="M830" s="11"/>
      <c r="N830" s="11"/>
      <c r="O830" s="11"/>
      <c r="P830" s="11"/>
      <c r="Q830" s="11"/>
      <c r="R830" s="11"/>
      <c r="S830" s="11"/>
      <c r="T830" s="11"/>
      <c r="U830" s="11"/>
      <c r="V830" s="11"/>
      <c r="W830" s="11"/>
      <c r="X830" s="11"/>
      <c r="Y830" s="11"/>
    </row>
    <row r="831" spans="1:25" x14ac:dyDescent="0.2">
      <c r="A831" s="11"/>
      <c r="B831" s="11"/>
      <c r="C831" s="11"/>
      <c r="D831" s="11"/>
      <c r="E831" s="18" t="str">
        <f t="shared" si="64"/>
        <v/>
      </c>
      <c r="F831" s="19" t="str">
        <f t="shared" si="61"/>
        <v/>
      </c>
      <c r="G831" s="19" t="str">
        <f t="shared" si="62"/>
        <v/>
      </c>
      <c r="H831" s="19" t="str">
        <f t="shared" si="63"/>
        <v/>
      </c>
      <c r="I831" s="20" t="str">
        <f t="shared" si="65"/>
        <v/>
      </c>
      <c r="J831" s="11"/>
      <c r="K831" s="11"/>
      <c r="L831" s="11"/>
      <c r="M831" s="11"/>
      <c r="N831" s="11"/>
      <c r="O831" s="11"/>
      <c r="P831" s="11"/>
      <c r="Q831" s="11"/>
      <c r="R831" s="11"/>
      <c r="S831" s="11"/>
      <c r="T831" s="11"/>
      <c r="U831" s="11"/>
      <c r="V831" s="11"/>
      <c r="W831" s="11"/>
      <c r="X831" s="11"/>
      <c r="Y831" s="11"/>
    </row>
    <row r="832" spans="1:25" x14ac:dyDescent="0.2">
      <c r="A832" s="11"/>
      <c r="B832" s="11"/>
      <c r="C832" s="11"/>
      <c r="D832" s="11"/>
      <c r="E832" s="18" t="str">
        <f t="shared" si="64"/>
        <v/>
      </c>
      <c r="F832" s="19" t="str">
        <f t="shared" si="61"/>
        <v/>
      </c>
      <c r="G832" s="19" t="str">
        <f t="shared" si="62"/>
        <v/>
      </c>
      <c r="H832" s="19" t="str">
        <f t="shared" si="63"/>
        <v/>
      </c>
      <c r="I832" s="20" t="str">
        <f t="shared" si="65"/>
        <v/>
      </c>
      <c r="J832" s="11"/>
      <c r="K832" s="11"/>
      <c r="L832" s="11"/>
      <c r="M832" s="11"/>
      <c r="N832" s="11"/>
      <c r="O832" s="11"/>
      <c r="P832" s="11"/>
      <c r="Q832" s="11"/>
      <c r="R832" s="11"/>
      <c r="S832" s="11"/>
      <c r="T832" s="11"/>
      <c r="U832" s="11"/>
      <c r="V832" s="11"/>
      <c r="W832" s="11"/>
      <c r="X832" s="11"/>
      <c r="Y832" s="11"/>
    </row>
    <row r="833" spans="1:25" x14ac:dyDescent="0.2">
      <c r="A833" s="11"/>
      <c r="B833" s="11"/>
      <c r="C833" s="11"/>
      <c r="D833" s="11"/>
      <c r="E833" s="18" t="str">
        <f t="shared" si="64"/>
        <v/>
      </c>
      <c r="F833" s="19" t="str">
        <f t="shared" si="61"/>
        <v/>
      </c>
      <c r="G833" s="19" t="str">
        <f t="shared" si="62"/>
        <v/>
      </c>
      <c r="H833" s="19" t="str">
        <f t="shared" si="63"/>
        <v/>
      </c>
      <c r="I833" s="20" t="str">
        <f t="shared" si="65"/>
        <v/>
      </c>
      <c r="J833" s="11"/>
      <c r="K833" s="11"/>
      <c r="L833" s="11"/>
      <c r="M833" s="11"/>
      <c r="N833" s="11"/>
      <c r="O833" s="11"/>
      <c r="P833" s="11"/>
      <c r="Q833" s="11"/>
      <c r="R833" s="11"/>
      <c r="S833" s="11"/>
      <c r="T833" s="11"/>
      <c r="U833" s="11"/>
      <c r="V833" s="11"/>
      <c r="W833" s="11"/>
      <c r="X833" s="11"/>
      <c r="Y833" s="11"/>
    </row>
    <row r="834" spans="1:25" x14ac:dyDescent="0.2">
      <c r="A834" s="11"/>
      <c r="B834" s="11"/>
      <c r="C834" s="11"/>
      <c r="D834" s="11"/>
      <c r="E834" s="18" t="str">
        <f t="shared" si="64"/>
        <v/>
      </c>
      <c r="F834" s="19" t="str">
        <f t="shared" si="61"/>
        <v/>
      </c>
      <c r="G834" s="19" t="str">
        <f t="shared" si="62"/>
        <v/>
      </c>
      <c r="H834" s="19" t="str">
        <f t="shared" si="63"/>
        <v/>
      </c>
      <c r="I834" s="20" t="str">
        <f t="shared" si="65"/>
        <v/>
      </c>
      <c r="J834" s="11"/>
      <c r="K834" s="11"/>
      <c r="L834" s="11"/>
      <c r="M834" s="11"/>
      <c r="N834" s="11"/>
      <c r="O834" s="11"/>
      <c r="P834" s="11"/>
      <c r="Q834" s="11"/>
      <c r="R834" s="11"/>
      <c r="S834" s="11"/>
      <c r="T834" s="11"/>
      <c r="U834" s="11"/>
      <c r="V834" s="11"/>
      <c r="W834" s="11"/>
      <c r="X834" s="11"/>
      <c r="Y834" s="11"/>
    </row>
    <row r="835" spans="1:25" x14ac:dyDescent="0.2">
      <c r="A835" s="11"/>
      <c r="B835" s="11"/>
      <c r="C835" s="11"/>
      <c r="D835" s="11"/>
      <c r="E835" s="18" t="str">
        <f t="shared" si="64"/>
        <v/>
      </c>
      <c r="F835" s="19" t="str">
        <f t="shared" si="61"/>
        <v/>
      </c>
      <c r="G835" s="19" t="str">
        <f t="shared" si="62"/>
        <v/>
      </c>
      <c r="H835" s="19" t="str">
        <f t="shared" si="63"/>
        <v/>
      </c>
      <c r="I835" s="20" t="str">
        <f t="shared" si="65"/>
        <v/>
      </c>
      <c r="J835" s="11"/>
      <c r="K835" s="11"/>
      <c r="L835" s="11"/>
      <c r="M835" s="11"/>
      <c r="N835" s="11"/>
      <c r="O835" s="11"/>
      <c r="P835" s="11"/>
      <c r="Q835" s="11"/>
      <c r="R835" s="11"/>
      <c r="S835" s="11"/>
      <c r="T835" s="11"/>
      <c r="U835" s="11"/>
      <c r="V835" s="11"/>
      <c r="W835" s="11"/>
      <c r="X835" s="11"/>
      <c r="Y835" s="11"/>
    </row>
    <row r="836" spans="1:25" x14ac:dyDescent="0.2">
      <c r="A836" s="11"/>
      <c r="B836" s="11"/>
      <c r="C836" s="11"/>
      <c r="D836" s="11"/>
      <c r="E836" s="18" t="str">
        <f t="shared" si="64"/>
        <v/>
      </c>
      <c r="F836" s="19" t="str">
        <f t="shared" si="61"/>
        <v/>
      </c>
      <c r="G836" s="19" t="str">
        <f t="shared" si="62"/>
        <v/>
      </c>
      <c r="H836" s="19" t="str">
        <f t="shared" si="63"/>
        <v/>
      </c>
      <c r="I836" s="20" t="str">
        <f t="shared" si="65"/>
        <v/>
      </c>
      <c r="J836" s="11"/>
      <c r="K836" s="11"/>
      <c r="L836" s="11"/>
      <c r="M836" s="11"/>
      <c r="N836" s="11"/>
      <c r="O836" s="11"/>
      <c r="P836" s="11"/>
      <c r="Q836" s="11"/>
      <c r="R836" s="11"/>
      <c r="S836" s="11"/>
      <c r="T836" s="11"/>
      <c r="U836" s="11"/>
      <c r="V836" s="11"/>
      <c r="W836" s="11"/>
      <c r="X836" s="11"/>
      <c r="Y836" s="11"/>
    </row>
    <row r="837" spans="1:25" x14ac:dyDescent="0.2">
      <c r="A837" s="11"/>
      <c r="B837" s="11"/>
      <c r="C837" s="11"/>
      <c r="D837" s="11"/>
      <c r="E837" s="18" t="str">
        <f t="shared" si="64"/>
        <v/>
      </c>
      <c r="F837" s="19" t="str">
        <f t="shared" si="61"/>
        <v/>
      </c>
      <c r="G837" s="19" t="str">
        <f t="shared" si="62"/>
        <v/>
      </c>
      <c r="H837" s="19" t="str">
        <f t="shared" si="63"/>
        <v/>
      </c>
      <c r="I837" s="20" t="str">
        <f t="shared" si="65"/>
        <v/>
      </c>
      <c r="J837" s="11"/>
      <c r="K837" s="11"/>
      <c r="L837" s="11"/>
      <c r="M837" s="11"/>
      <c r="N837" s="11"/>
      <c r="O837" s="11"/>
      <c r="P837" s="11"/>
      <c r="Q837" s="11"/>
      <c r="R837" s="11"/>
      <c r="S837" s="11"/>
      <c r="T837" s="11"/>
      <c r="U837" s="11"/>
      <c r="V837" s="11"/>
      <c r="W837" s="11"/>
      <c r="X837" s="11"/>
      <c r="Y837" s="11"/>
    </row>
    <row r="838" spans="1:25" x14ac:dyDescent="0.2">
      <c r="A838" s="11"/>
      <c r="B838" s="11"/>
      <c r="C838" s="11"/>
      <c r="D838" s="11"/>
      <c r="E838" s="18" t="str">
        <f t="shared" si="64"/>
        <v/>
      </c>
      <c r="F838" s="19" t="str">
        <f t="shared" si="61"/>
        <v/>
      </c>
      <c r="G838" s="19" t="str">
        <f t="shared" si="62"/>
        <v/>
      </c>
      <c r="H838" s="19" t="str">
        <f t="shared" si="63"/>
        <v/>
      </c>
      <c r="I838" s="20" t="str">
        <f t="shared" si="65"/>
        <v/>
      </c>
      <c r="J838" s="11"/>
      <c r="K838" s="11"/>
      <c r="L838" s="11"/>
      <c r="M838" s="11"/>
      <c r="N838" s="11"/>
      <c r="O838" s="11"/>
      <c r="P838" s="11"/>
      <c r="Q838" s="11"/>
      <c r="R838" s="11"/>
      <c r="S838" s="11"/>
      <c r="T838" s="11"/>
      <c r="U838" s="11"/>
      <c r="V838" s="11"/>
      <c r="W838" s="11"/>
      <c r="X838" s="11"/>
      <c r="Y838" s="11"/>
    </row>
    <row r="839" spans="1:25" x14ac:dyDescent="0.2">
      <c r="A839" s="11"/>
      <c r="B839" s="11"/>
      <c r="C839" s="11"/>
      <c r="D839" s="11"/>
      <c r="E839" s="18" t="str">
        <f t="shared" si="64"/>
        <v/>
      </c>
      <c r="F839" s="19" t="str">
        <f t="shared" si="61"/>
        <v/>
      </c>
      <c r="G839" s="19" t="str">
        <f t="shared" si="62"/>
        <v/>
      </c>
      <c r="H839" s="19" t="str">
        <f t="shared" si="63"/>
        <v/>
      </c>
      <c r="I839" s="20" t="str">
        <f t="shared" si="65"/>
        <v/>
      </c>
      <c r="J839" s="11"/>
      <c r="K839" s="11"/>
      <c r="L839" s="11"/>
      <c r="M839" s="11"/>
      <c r="N839" s="11"/>
      <c r="O839" s="11"/>
      <c r="P839" s="11"/>
      <c r="Q839" s="11"/>
      <c r="R839" s="11"/>
      <c r="S839" s="11"/>
      <c r="T839" s="11"/>
      <c r="U839" s="11"/>
      <c r="V839" s="11"/>
      <c r="W839" s="11"/>
      <c r="X839" s="11"/>
      <c r="Y839" s="11"/>
    </row>
    <row r="840" spans="1:25" x14ac:dyDescent="0.2">
      <c r="A840" s="11"/>
      <c r="B840" s="11"/>
      <c r="C840" s="11"/>
      <c r="D840" s="11"/>
      <c r="E840" s="18" t="str">
        <f t="shared" si="64"/>
        <v/>
      </c>
      <c r="F840" s="19" t="str">
        <f t="shared" si="61"/>
        <v/>
      </c>
      <c r="G840" s="19" t="str">
        <f t="shared" si="62"/>
        <v/>
      </c>
      <c r="H840" s="19" t="str">
        <f t="shared" si="63"/>
        <v/>
      </c>
      <c r="I840" s="20" t="str">
        <f t="shared" si="65"/>
        <v/>
      </c>
      <c r="J840" s="11"/>
      <c r="K840" s="11"/>
      <c r="L840" s="11"/>
      <c r="M840" s="11"/>
      <c r="N840" s="11"/>
      <c r="O840" s="11"/>
      <c r="P840" s="11"/>
      <c r="Q840" s="11"/>
      <c r="R840" s="11"/>
      <c r="S840" s="11"/>
      <c r="T840" s="11"/>
      <c r="U840" s="11"/>
      <c r="V840" s="11"/>
      <c r="W840" s="11"/>
      <c r="X840" s="11"/>
      <c r="Y840" s="11"/>
    </row>
    <row r="841" spans="1:25" x14ac:dyDescent="0.2">
      <c r="A841" s="11"/>
      <c r="B841" s="11"/>
      <c r="C841" s="11"/>
      <c r="D841" s="11"/>
      <c r="E841" s="18" t="str">
        <f t="shared" si="64"/>
        <v/>
      </c>
      <c r="F841" s="19" t="str">
        <f t="shared" si="61"/>
        <v/>
      </c>
      <c r="G841" s="19" t="str">
        <f t="shared" si="62"/>
        <v/>
      </c>
      <c r="H841" s="19" t="str">
        <f t="shared" si="63"/>
        <v/>
      </c>
      <c r="I841" s="20" t="str">
        <f t="shared" si="65"/>
        <v/>
      </c>
      <c r="J841" s="11"/>
      <c r="K841" s="11"/>
      <c r="L841" s="11"/>
      <c r="M841" s="11"/>
      <c r="N841" s="11"/>
      <c r="O841" s="11"/>
      <c r="P841" s="11"/>
      <c r="Q841" s="11"/>
      <c r="R841" s="11"/>
      <c r="S841" s="11"/>
      <c r="T841" s="11"/>
      <c r="U841" s="11"/>
      <c r="V841" s="11"/>
      <c r="W841" s="11"/>
      <c r="X841" s="11"/>
      <c r="Y841" s="11"/>
    </row>
    <row r="842" spans="1:25" x14ac:dyDescent="0.2">
      <c r="A842" s="11"/>
      <c r="B842" s="11"/>
      <c r="C842" s="11"/>
      <c r="D842" s="11"/>
      <c r="E842" s="18" t="str">
        <f t="shared" si="64"/>
        <v/>
      </c>
      <c r="F842" s="19" t="str">
        <f t="shared" si="61"/>
        <v/>
      </c>
      <c r="G842" s="19" t="str">
        <f t="shared" si="62"/>
        <v/>
      </c>
      <c r="H842" s="19" t="str">
        <f t="shared" si="63"/>
        <v/>
      </c>
      <c r="I842" s="20" t="str">
        <f t="shared" si="65"/>
        <v/>
      </c>
      <c r="J842" s="11"/>
      <c r="K842" s="11"/>
      <c r="L842" s="11"/>
      <c r="M842" s="11"/>
      <c r="N842" s="11"/>
      <c r="O842" s="11"/>
      <c r="P842" s="11"/>
      <c r="Q842" s="11"/>
      <c r="R842" s="11"/>
      <c r="S842" s="11"/>
      <c r="T842" s="11"/>
      <c r="U842" s="11"/>
      <c r="V842" s="11"/>
      <c r="W842" s="11"/>
      <c r="X842" s="11"/>
      <c r="Y842" s="11"/>
    </row>
    <row r="843" spans="1:25" x14ac:dyDescent="0.2">
      <c r="A843" s="11"/>
      <c r="B843" s="11"/>
      <c r="C843" s="11"/>
      <c r="D843" s="11"/>
      <c r="E843" s="18" t="str">
        <f t="shared" si="64"/>
        <v/>
      </c>
      <c r="F843" s="19" t="str">
        <f t="shared" si="61"/>
        <v/>
      </c>
      <c r="G843" s="19" t="str">
        <f t="shared" si="62"/>
        <v/>
      </c>
      <c r="H843" s="19" t="str">
        <f t="shared" si="63"/>
        <v/>
      </c>
      <c r="I843" s="20" t="str">
        <f t="shared" si="65"/>
        <v/>
      </c>
      <c r="J843" s="11"/>
      <c r="K843" s="11"/>
      <c r="L843" s="11"/>
      <c r="M843" s="11"/>
      <c r="N843" s="11"/>
      <c r="O843" s="11"/>
      <c r="P843" s="11"/>
      <c r="Q843" s="11"/>
      <c r="R843" s="11"/>
      <c r="S843" s="11"/>
      <c r="T843" s="11"/>
      <c r="U843" s="11"/>
      <c r="V843" s="11"/>
      <c r="W843" s="11"/>
      <c r="X843" s="11"/>
      <c r="Y843" s="11"/>
    </row>
    <row r="844" spans="1:25" x14ac:dyDescent="0.2">
      <c r="A844" s="11"/>
      <c r="B844" s="11"/>
      <c r="C844" s="11"/>
      <c r="D844" s="11"/>
      <c r="E844" s="18" t="str">
        <f t="shared" si="64"/>
        <v/>
      </c>
      <c r="F844" s="19" t="str">
        <f t="shared" si="61"/>
        <v/>
      </c>
      <c r="G844" s="19" t="str">
        <f t="shared" si="62"/>
        <v/>
      </c>
      <c r="H844" s="19" t="str">
        <f t="shared" si="63"/>
        <v/>
      </c>
      <c r="I844" s="20" t="str">
        <f t="shared" si="65"/>
        <v/>
      </c>
      <c r="J844" s="11"/>
      <c r="K844" s="11"/>
      <c r="L844" s="11"/>
      <c r="M844" s="11"/>
      <c r="N844" s="11"/>
      <c r="O844" s="11"/>
      <c r="P844" s="11"/>
      <c r="Q844" s="11"/>
      <c r="R844" s="11"/>
      <c r="S844" s="11"/>
      <c r="T844" s="11"/>
      <c r="U844" s="11"/>
      <c r="V844" s="11"/>
      <c r="W844" s="11"/>
      <c r="X844" s="11"/>
      <c r="Y844" s="11"/>
    </row>
    <row r="845" spans="1:25" x14ac:dyDescent="0.2">
      <c r="A845" s="11"/>
      <c r="B845" s="11"/>
      <c r="C845" s="11"/>
      <c r="D845" s="11"/>
      <c r="E845" s="18" t="str">
        <f t="shared" si="64"/>
        <v/>
      </c>
      <c r="F845" s="19" t="str">
        <f t="shared" si="61"/>
        <v/>
      </c>
      <c r="G845" s="19" t="str">
        <f t="shared" si="62"/>
        <v/>
      </c>
      <c r="H845" s="19" t="str">
        <f t="shared" si="63"/>
        <v/>
      </c>
      <c r="I845" s="20" t="str">
        <f t="shared" si="65"/>
        <v/>
      </c>
      <c r="J845" s="11"/>
      <c r="K845" s="11"/>
      <c r="L845" s="11"/>
      <c r="M845" s="11"/>
      <c r="N845" s="11"/>
      <c r="O845" s="11"/>
      <c r="P845" s="11"/>
      <c r="Q845" s="11"/>
      <c r="R845" s="11"/>
      <c r="S845" s="11"/>
      <c r="T845" s="11"/>
      <c r="U845" s="11"/>
      <c r="V845" s="11"/>
      <c r="W845" s="11"/>
      <c r="X845" s="11"/>
      <c r="Y845" s="11"/>
    </row>
    <row r="846" spans="1:25" x14ac:dyDescent="0.2">
      <c r="A846" s="11"/>
      <c r="B846" s="11"/>
      <c r="C846" s="11"/>
      <c r="D846" s="11"/>
      <c r="E846" s="18" t="str">
        <f t="shared" si="64"/>
        <v/>
      </c>
      <c r="F846" s="19" t="str">
        <f t="shared" si="61"/>
        <v/>
      </c>
      <c r="G846" s="19" t="str">
        <f t="shared" si="62"/>
        <v/>
      </c>
      <c r="H846" s="19" t="str">
        <f t="shared" si="63"/>
        <v/>
      </c>
      <c r="I846" s="20" t="str">
        <f t="shared" si="65"/>
        <v/>
      </c>
      <c r="J846" s="11"/>
      <c r="K846" s="11"/>
      <c r="L846" s="11"/>
      <c r="M846" s="11"/>
      <c r="N846" s="11"/>
      <c r="O846" s="11"/>
      <c r="P846" s="11"/>
      <c r="Q846" s="11"/>
      <c r="R846" s="11"/>
      <c r="S846" s="11"/>
      <c r="T846" s="11"/>
      <c r="U846" s="11"/>
      <c r="V846" s="11"/>
      <c r="W846" s="11"/>
      <c r="X846" s="11"/>
      <c r="Y846" s="11"/>
    </row>
    <row r="847" spans="1:25" x14ac:dyDescent="0.2">
      <c r="A847" s="11"/>
      <c r="B847" s="11"/>
      <c r="C847" s="11"/>
      <c r="D847" s="11"/>
      <c r="E847" s="18" t="str">
        <f t="shared" si="64"/>
        <v/>
      </c>
      <c r="F847" s="19" t="str">
        <f t="shared" si="61"/>
        <v/>
      </c>
      <c r="G847" s="19" t="str">
        <f t="shared" si="62"/>
        <v/>
      </c>
      <c r="H847" s="19" t="str">
        <f t="shared" si="63"/>
        <v/>
      </c>
      <c r="I847" s="20" t="str">
        <f t="shared" si="65"/>
        <v/>
      </c>
      <c r="J847" s="11"/>
      <c r="K847" s="11"/>
      <c r="L847" s="11"/>
      <c r="M847" s="11"/>
      <c r="N847" s="11"/>
      <c r="O847" s="11"/>
      <c r="P847" s="11"/>
      <c r="Q847" s="11"/>
      <c r="R847" s="11"/>
      <c r="S847" s="11"/>
      <c r="T847" s="11"/>
      <c r="U847" s="11"/>
      <c r="V847" s="11"/>
      <c r="W847" s="11"/>
      <c r="X847" s="11"/>
      <c r="Y847" s="11"/>
    </row>
    <row r="848" spans="1:25" x14ac:dyDescent="0.2">
      <c r="A848" s="11"/>
      <c r="B848" s="11"/>
      <c r="C848" s="11"/>
      <c r="D848" s="11"/>
      <c r="E848" s="18" t="str">
        <f t="shared" si="64"/>
        <v/>
      </c>
      <c r="F848" s="19" t="str">
        <f t="shared" si="61"/>
        <v/>
      </c>
      <c r="G848" s="19" t="str">
        <f t="shared" si="62"/>
        <v/>
      </c>
      <c r="H848" s="19" t="str">
        <f t="shared" si="63"/>
        <v/>
      </c>
      <c r="I848" s="20" t="str">
        <f t="shared" si="65"/>
        <v/>
      </c>
      <c r="J848" s="11"/>
      <c r="K848" s="11"/>
      <c r="L848" s="11"/>
      <c r="M848" s="11"/>
      <c r="N848" s="11"/>
      <c r="O848" s="11"/>
      <c r="P848" s="11"/>
      <c r="Q848" s="11"/>
      <c r="R848" s="11"/>
      <c r="S848" s="11"/>
      <c r="T848" s="11"/>
      <c r="U848" s="11"/>
      <c r="V848" s="11"/>
      <c r="W848" s="11"/>
      <c r="X848" s="11"/>
      <c r="Y848" s="11"/>
    </row>
    <row r="849" spans="1:25" x14ac:dyDescent="0.2">
      <c r="A849" s="11"/>
      <c r="B849" s="11"/>
      <c r="C849" s="11"/>
      <c r="D849" s="11"/>
      <c r="E849" s="18" t="str">
        <f t="shared" si="64"/>
        <v/>
      </c>
      <c r="F849" s="19" t="str">
        <f t="shared" si="61"/>
        <v/>
      </c>
      <c r="G849" s="19" t="str">
        <f t="shared" si="62"/>
        <v/>
      </c>
      <c r="H849" s="19" t="str">
        <f t="shared" si="63"/>
        <v/>
      </c>
      <c r="I849" s="20" t="str">
        <f t="shared" si="65"/>
        <v/>
      </c>
      <c r="J849" s="11"/>
      <c r="K849" s="11"/>
      <c r="L849" s="11"/>
      <c r="M849" s="11"/>
      <c r="N849" s="11"/>
      <c r="O849" s="11"/>
      <c r="P849" s="11"/>
      <c r="Q849" s="11"/>
      <c r="R849" s="11"/>
      <c r="S849" s="11"/>
      <c r="T849" s="11"/>
      <c r="U849" s="11"/>
      <c r="V849" s="11"/>
      <c r="W849" s="11"/>
      <c r="X849" s="11"/>
      <c r="Y849" s="11"/>
    </row>
    <row r="850" spans="1:25" x14ac:dyDescent="0.2">
      <c r="A850" s="11"/>
      <c r="B850" s="11"/>
      <c r="C850" s="11"/>
      <c r="D850" s="11"/>
      <c r="E850" s="18" t="str">
        <f t="shared" si="64"/>
        <v/>
      </c>
      <c r="F850" s="19" t="str">
        <f t="shared" si="61"/>
        <v/>
      </c>
      <c r="G850" s="19" t="str">
        <f t="shared" si="62"/>
        <v/>
      </c>
      <c r="H850" s="19" t="str">
        <f t="shared" si="63"/>
        <v/>
      </c>
      <c r="I850" s="20" t="str">
        <f t="shared" si="65"/>
        <v/>
      </c>
      <c r="J850" s="11"/>
      <c r="K850" s="11"/>
      <c r="L850" s="11"/>
      <c r="M850" s="11"/>
      <c r="N850" s="11"/>
      <c r="O850" s="11"/>
      <c r="P850" s="11"/>
      <c r="Q850" s="11"/>
      <c r="R850" s="11"/>
      <c r="S850" s="11"/>
      <c r="T850" s="11"/>
      <c r="U850" s="11"/>
      <c r="V850" s="11"/>
      <c r="W850" s="11"/>
      <c r="X850" s="11"/>
      <c r="Y850" s="11"/>
    </row>
    <row r="851" spans="1:25" x14ac:dyDescent="0.2">
      <c r="A851" s="11"/>
      <c r="B851" s="11"/>
      <c r="C851" s="11"/>
      <c r="D851" s="11"/>
      <c r="E851" s="18" t="str">
        <f t="shared" si="64"/>
        <v/>
      </c>
      <c r="F851" s="19" t="str">
        <f t="shared" si="61"/>
        <v/>
      </c>
      <c r="G851" s="19" t="str">
        <f t="shared" si="62"/>
        <v/>
      </c>
      <c r="H851" s="19" t="str">
        <f t="shared" si="63"/>
        <v/>
      </c>
      <c r="I851" s="20" t="str">
        <f t="shared" si="65"/>
        <v/>
      </c>
      <c r="J851" s="11"/>
      <c r="K851" s="11"/>
      <c r="L851" s="11"/>
      <c r="M851" s="11"/>
      <c r="N851" s="11"/>
      <c r="O851" s="11"/>
      <c r="P851" s="11"/>
      <c r="Q851" s="11"/>
      <c r="R851" s="11"/>
      <c r="S851" s="11"/>
      <c r="T851" s="11"/>
      <c r="U851" s="11"/>
      <c r="V851" s="11"/>
      <c r="W851" s="11"/>
      <c r="X851" s="11"/>
      <c r="Y851" s="11"/>
    </row>
    <row r="852" spans="1:25" x14ac:dyDescent="0.2">
      <c r="A852" s="11"/>
      <c r="B852" s="11"/>
      <c r="C852" s="11"/>
      <c r="D852" s="11"/>
      <c r="E852" s="18" t="str">
        <f t="shared" si="64"/>
        <v/>
      </c>
      <c r="F852" s="19" t="str">
        <f t="shared" si="61"/>
        <v/>
      </c>
      <c r="G852" s="19" t="str">
        <f t="shared" si="62"/>
        <v/>
      </c>
      <c r="H852" s="19" t="str">
        <f t="shared" si="63"/>
        <v/>
      </c>
      <c r="I852" s="20" t="str">
        <f t="shared" si="65"/>
        <v/>
      </c>
      <c r="J852" s="11"/>
      <c r="K852" s="11"/>
      <c r="L852" s="11"/>
      <c r="M852" s="11"/>
      <c r="N852" s="11"/>
      <c r="O852" s="11"/>
      <c r="P852" s="11"/>
      <c r="Q852" s="11"/>
      <c r="R852" s="11"/>
      <c r="S852" s="11"/>
      <c r="T852" s="11"/>
      <c r="U852" s="11"/>
      <c r="V852" s="11"/>
      <c r="W852" s="11"/>
      <c r="X852" s="11"/>
      <c r="Y852" s="11"/>
    </row>
    <row r="853" spans="1:25" x14ac:dyDescent="0.2">
      <c r="A853" s="11"/>
      <c r="B853" s="11"/>
      <c r="C853" s="11"/>
      <c r="D853" s="11"/>
      <c r="E853" s="18" t="str">
        <f t="shared" si="64"/>
        <v/>
      </c>
      <c r="F853" s="19" t="str">
        <f t="shared" si="61"/>
        <v/>
      </c>
      <c r="G853" s="19" t="str">
        <f t="shared" si="62"/>
        <v/>
      </c>
      <c r="H853" s="19" t="str">
        <f t="shared" si="63"/>
        <v/>
      </c>
      <c r="I853" s="20" t="str">
        <f t="shared" si="65"/>
        <v/>
      </c>
      <c r="J853" s="11"/>
      <c r="K853" s="11"/>
      <c r="L853" s="11"/>
      <c r="M853" s="11"/>
      <c r="N853" s="11"/>
      <c r="O853" s="11"/>
      <c r="P853" s="11"/>
      <c r="Q853" s="11"/>
      <c r="R853" s="11"/>
      <c r="S853" s="11"/>
      <c r="T853" s="11"/>
      <c r="U853" s="11"/>
      <c r="V853" s="11"/>
      <c r="W853" s="11"/>
      <c r="X853" s="11"/>
      <c r="Y853" s="11"/>
    </row>
    <row r="854" spans="1:25" x14ac:dyDescent="0.2">
      <c r="A854" s="11"/>
      <c r="B854" s="11"/>
      <c r="C854" s="11"/>
      <c r="D854" s="11"/>
      <c r="E854" s="18" t="str">
        <f t="shared" si="64"/>
        <v/>
      </c>
      <c r="F854" s="19" t="str">
        <f t="shared" si="61"/>
        <v/>
      </c>
      <c r="G854" s="19" t="str">
        <f t="shared" si="62"/>
        <v/>
      </c>
      <c r="H854" s="19" t="str">
        <f t="shared" si="63"/>
        <v/>
      </c>
      <c r="I854" s="20" t="str">
        <f t="shared" si="65"/>
        <v/>
      </c>
      <c r="J854" s="11"/>
      <c r="K854" s="11"/>
      <c r="L854" s="11"/>
      <c r="M854" s="11"/>
      <c r="N854" s="11"/>
      <c r="O854" s="11"/>
      <c r="P854" s="11"/>
      <c r="Q854" s="11"/>
      <c r="R854" s="11"/>
      <c r="S854" s="11"/>
      <c r="T854" s="11"/>
      <c r="U854" s="11"/>
      <c r="V854" s="11"/>
      <c r="W854" s="11"/>
      <c r="X854" s="11"/>
      <c r="Y854" s="11"/>
    </row>
    <row r="855" spans="1:25" x14ac:dyDescent="0.2">
      <c r="A855" s="11"/>
      <c r="B855" s="11"/>
      <c r="C855" s="11"/>
      <c r="D855" s="11"/>
      <c r="E855" s="18" t="str">
        <f t="shared" si="64"/>
        <v/>
      </c>
      <c r="F855" s="19" t="str">
        <f t="shared" si="61"/>
        <v/>
      </c>
      <c r="G855" s="19" t="str">
        <f t="shared" si="62"/>
        <v/>
      </c>
      <c r="H855" s="19" t="str">
        <f t="shared" si="63"/>
        <v/>
      </c>
      <c r="I855" s="20" t="str">
        <f t="shared" si="65"/>
        <v/>
      </c>
      <c r="J855" s="11"/>
      <c r="K855" s="11"/>
      <c r="L855" s="11"/>
      <c r="M855" s="11"/>
      <c r="N855" s="11"/>
      <c r="O855" s="11"/>
      <c r="P855" s="11"/>
      <c r="Q855" s="11"/>
      <c r="R855" s="11"/>
      <c r="S855" s="11"/>
      <c r="T855" s="11"/>
      <c r="U855" s="11"/>
      <c r="V855" s="11"/>
      <c r="W855" s="11"/>
      <c r="X855" s="11"/>
      <c r="Y855" s="11"/>
    </row>
    <row r="856" spans="1:25" x14ac:dyDescent="0.2">
      <c r="A856" s="11"/>
      <c r="B856" s="11"/>
      <c r="C856" s="11"/>
      <c r="D856" s="11"/>
      <c r="E856" s="18" t="str">
        <f t="shared" si="64"/>
        <v/>
      </c>
      <c r="F856" s="19" t="str">
        <f t="shared" si="61"/>
        <v/>
      </c>
      <c r="G856" s="19" t="str">
        <f t="shared" si="62"/>
        <v/>
      </c>
      <c r="H856" s="19" t="str">
        <f t="shared" si="63"/>
        <v/>
      </c>
      <c r="I856" s="20" t="str">
        <f t="shared" si="65"/>
        <v/>
      </c>
      <c r="J856" s="11"/>
      <c r="K856" s="11"/>
      <c r="L856" s="11"/>
      <c r="M856" s="11"/>
      <c r="N856" s="11"/>
      <c r="O856" s="11"/>
      <c r="P856" s="11"/>
      <c r="Q856" s="11"/>
      <c r="R856" s="11"/>
      <c r="S856" s="11"/>
      <c r="T856" s="11"/>
      <c r="U856" s="11"/>
      <c r="V856" s="11"/>
      <c r="W856" s="11"/>
      <c r="X856" s="11"/>
      <c r="Y856" s="11"/>
    </row>
    <row r="857" spans="1:25" x14ac:dyDescent="0.2">
      <c r="A857" s="11"/>
      <c r="B857" s="11"/>
      <c r="C857" s="11"/>
      <c r="D857" s="11"/>
      <c r="E857" s="18" t="str">
        <f t="shared" si="64"/>
        <v/>
      </c>
      <c r="F857" s="19" t="str">
        <f t="shared" si="61"/>
        <v/>
      </c>
      <c r="G857" s="19" t="str">
        <f t="shared" si="62"/>
        <v/>
      </c>
      <c r="H857" s="19" t="str">
        <f t="shared" si="63"/>
        <v/>
      </c>
      <c r="I857" s="20" t="str">
        <f t="shared" si="65"/>
        <v/>
      </c>
      <c r="J857" s="11"/>
      <c r="K857" s="11"/>
      <c r="L857" s="11"/>
      <c r="M857" s="11"/>
      <c r="N857" s="11"/>
      <c r="O857" s="11"/>
      <c r="P857" s="11"/>
      <c r="Q857" s="11"/>
      <c r="R857" s="11"/>
      <c r="S857" s="11"/>
      <c r="T857" s="11"/>
      <c r="U857" s="11"/>
      <c r="V857" s="11"/>
      <c r="W857" s="11"/>
      <c r="X857" s="11"/>
      <c r="Y857" s="11"/>
    </row>
    <row r="858" spans="1:25" x14ac:dyDescent="0.2">
      <c r="A858" s="11"/>
      <c r="B858" s="11"/>
      <c r="C858" s="11"/>
      <c r="D858" s="11"/>
      <c r="E858" s="18" t="str">
        <f t="shared" si="64"/>
        <v/>
      </c>
      <c r="F858" s="19" t="str">
        <f t="shared" si="61"/>
        <v/>
      </c>
      <c r="G858" s="19" t="str">
        <f t="shared" si="62"/>
        <v/>
      </c>
      <c r="H858" s="19" t="str">
        <f t="shared" si="63"/>
        <v/>
      </c>
      <c r="I858" s="20" t="str">
        <f t="shared" si="65"/>
        <v/>
      </c>
      <c r="J858" s="11"/>
      <c r="K858" s="11"/>
      <c r="L858" s="11"/>
      <c r="M858" s="11"/>
      <c r="N858" s="11"/>
      <c r="O858" s="11"/>
      <c r="P858" s="11"/>
      <c r="Q858" s="11"/>
      <c r="R858" s="11"/>
      <c r="S858" s="11"/>
      <c r="T858" s="11"/>
      <c r="U858" s="11"/>
      <c r="V858" s="11"/>
      <c r="W858" s="11"/>
      <c r="X858" s="11"/>
      <c r="Y858" s="11"/>
    </row>
    <row r="859" spans="1:25" x14ac:dyDescent="0.2">
      <c r="A859" s="11"/>
      <c r="B859" s="11"/>
      <c r="C859" s="11"/>
      <c r="D859" s="11"/>
      <c r="E859" s="18" t="str">
        <f t="shared" si="64"/>
        <v/>
      </c>
      <c r="F859" s="19" t="str">
        <f t="shared" si="61"/>
        <v/>
      </c>
      <c r="G859" s="19" t="str">
        <f t="shared" si="62"/>
        <v/>
      </c>
      <c r="H859" s="19" t="str">
        <f t="shared" si="63"/>
        <v/>
      </c>
      <c r="I859" s="20" t="str">
        <f t="shared" si="65"/>
        <v/>
      </c>
      <c r="J859" s="11"/>
      <c r="K859" s="11"/>
      <c r="L859" s="11"/>
      <c r="M859" s="11"/>
      <c r="N859" s="11"/>
      <c r="O859" s="11"/>
      <c r="P859" s="11"/>
      <c r="Q859" s="11"/>
      <c r="R859" s="11"/>
      <c r="S859" s="11"/>
      <c r="T859" s="11"/>
      <c r="U859" s="11"/>
      <c r="V859" s="11"/>
      <c r="W859" s="11"/>
      <c r="X859" s="11"/>
      <c r="Y859" s="11"/>
    </row>
    <row r="860" spans="1:25" x14ac:dyDescent="0.2">
      <c r="A860" s="11"/>
      <c r="B860" s="11"/>
      <c r="C860" s="11"/>
      <c r="D860" s="11"/>
      <c r="E860" s="18" t="str">
        <f t="shared" si="64"/>
        <v/>
      </c>
      <c r="F860" s="19" t="str">
        <f t="shared" si="61"/>
        <v/>
      </c>
      <c r="G860" s="19" t="str">
        <f t="shared" si="62"/>
        <v/>
      </c>
      <c r="H860" s="19" t="str">
        <f t="shared" si="63"/>
        <v/>
      </c>
      <c r="I860" s="20" t="str">
        <f t="shared" si="65"/>
        <v/>
      </c>
      <c r="J860" s="11"/>
      <c r="K860" s="11"/>
      <c r="L860" s="11"/>
      <c r="M860" s="11"/>
      <c r="N860" s="11"/>
      <c r="O860" s="11"/>
      <c r="P860" s="11"/>
      <c r="Q860" s="11"/>
      <c r="R860" s="11"/>
      <c r="S860" s="11"/>
      <c r="T860" s="11"/>
      <c r="U860" s="11"/>
      <c r="V860" s="11"/>
      <c r="W860" s="11"/>
      <c r="X860" s="11"/>
      <c r="Y860" s="11"/>
    </row>
    <row r="861" spans="1:25" x14ac:dyDescent="0.2">
      <c r="A861" s="11"/>
      <c r="B861" s="11"/>
      <c r="C861" s="11"/>
      <c r="D861" s="11"/>
      <c r="E861" s="18" t="str">
        <f t="shared" si="64"/>
        <v/>
      </c>
      <c r="F861" s="19" t="str">
        <f t="shared" si="61"/>
        <v/>
      </c>
      <c r="G861" s="19" t="str">
        <f t="shared" si="62"/>
        <v/>
      </c>
      <c r="H861" s="19" t="str">
        <f t="shared" si="63"/>
        <v/>
      </c>
      <c r="I861" s="20" t="str">
        <f t="shared" si="65"/>
        <v/>
      </c>
      <c r="J861" s="11"/>
      <c r="K861" s="11"/>
      <c r="L861" s="11"/>
      <c r="M861" s="11"/>
      <c r="N861" s="11"/>
      <c r="O861" s="11"/>
      <c r="P861" s="11"/>
      <c r="Q861" s="11"/>
      <c r="R861" s="11"/>
      <c r="S861" s="11"/>
      <c r="T861" s="11"/>
      <c r="U861" s="11"/>
      <c r="V861" s="11"/>
      <c r="W861" s="11"/>
      <c r="X861" s="11"/>
      <c r="Y861" s="11"/>
    </row>
    <row r="862" spans="1:25" x14ac:dyDescent="0.2">
      <c r="A862" s="11"/>
      <c r="B862" s="11"/>
      <c r="C862" s="11"/>
      <c r="D862" s="11"/>
      <c r="E862" s="18" t="str">
        <f t="shared" si="64"/>
        <v/>
      </c>
      <c r="F862" s="19" t="str">
        <f t="shared" si="61"/>
        <v/>
      </c>
      <c r="G862" s="19" t="str">
        <f t="shared" si="62"/>
        <v/>
      </c>
      <c r="H862" s="19" t="str">
        <f t="shared" si="63"/>
        <v/>
      </c>
      <c r="I862" s="20" t="str">
        <f t="shared" si="65"/>
        <v/>
      </c>
      <c r="J862" s="11"/>
      <c r="K862" s="11"/>
      <c r="L862" s="11"/>
      <c r="M862" s="11"/>
      <c r="N862" s="11"/>
      <c r="O862" s="11"/>
      <c r="P862" s="11"/>
      <c r="Q862" s="11"/>
      <c r="R862" s="11"/>
      <c r="S862" s="11"/>
      <c r="T862" s="11"/>
      <c r="U862" s="11"/>
      <c r="V862" s="11"/>
      <c r="W862" s="11"/>
      <c r="X862" s="11"/>
      <c r="Y862" s="11"/>
    </row>
    <row r="863" spans="1:25" x14ac:dyDescent="0.2">
      <c r="A863" s="11"/>
      <c r="B863" s="11"/>
      <c r="C863" s="11"/>
      <c r="D863" s="11"/>
      <c r="E863" s="18" t="str">
        <f t="shared" si="64"/>
        <v/>
      </c>
      <c r="F863" s="19" t="str">
        <f t="shared" si="61"/>
        <v/>
      </c>
      <c r="G863" s="19" t="str">
        <f t="shared" si="62"/>
        <v/>
      </c>
      <c r="H863" s="19" t="str">
        <f t="shared" si="63"/>
        <v/>
      </c>
      <c r="I863" s="20" t="str">
        <f t="shared" si="65"/>
        <v/>
      </c>
      <c r="J863" s="11"/>
      <c r="K863" s="11"/>
      <c r="L863" s="11"/>
      <c r="M863" s="11"/>
      <c r="N863" s="11"/>
      <c r="O863" s="11"/>
      <c r="P863" s="11"/>
      <c r="Q863" s="11"/>
      <c r="R863" s="11"/>
      <c r="S863" s="11"/>
      <c r="T863" s="11"/>
      <c r="U863" s="11"/>
      <c r="V863" s="11"/>
      <c r="W863" s="11"/>
      <c r="X863" s="11"/>
      <c r="Y863" s="11"/>
    </row>
    <row r="864" spans="1:25" x14ac:dyDescent="0.2">
      <c r="A864" s="11"/>
      <c r="B864" s="11"/>
      <c r="C864" s="11"/>
      <c r="D864" s="11"/>
      <c r="E864" s="18" t="str">
        <f t="shared" si="64"/>
        <v/>
      </c>
      <c r="F864" s="19" t="str">
        <f t="shared" si="61"/>
        <v/>
      </c>
      <c r="G864" s="19" t="str">
        <f t="shared" si="62"/>
        <v/>
      </c>
      <c r="H864" s="19" t="str">
        <f t="shared" si="63"/>
        <v/>
      </c>
      <c r="I864" s="20" t="str">
        <f t="shared" si="65"/>
        <v/>
      </c>
      <c r="J864" s="11"/>
      <c r="K864" s="11"/>
      <c r="L864" s="11"/>
      <c r="M864" s="11"/>
      <c r="N864" s="11"/>
      <c r="O864" s="11"/>
      <c r="P864" s="11"/>
      <c r="Q864" s="11"/>
      <c r="R864" s="11"/>
      <c r="S864" s="11"/>
      <c r="T864" s="11"/>
      <c r="U864" s="11"/>
      <c r="V864" s="11"/>
      <c r="W864" s="11"/>
      <c r="X864" s="11"/>
      <c r="Y864" s="11"/>
    </row>
    <row r="865" spans="1:25" x14ac:dyDescent="0.2">
      <c r="A865" s="11"/>
      <c r="B865" s="11"/>
      <c r="C865" s="11"/>
      <c r="D865" s="11"/>
      <c r="E865" s="18" t="str">
        <f t="shared" si="64"/>
        <v/>
      </c>
      <c r="F865" s="19" t="str">
        <f t="shared" si="61"/>
        <v/>
      </c>
      <c r="G865" s="19" t="str">
        <f t="shared" si="62"/>
        <v/>
      </c>
      <c r="H865" s="19" t="str">
        <f t="shared" si="63"/>
        <v/>
      </c>
      <c r="I865" s="20" t="str">
        <f t="shared" si="65"/>
        <v/>
      </c>
      <c r="J865" s="11"/>
      <c r="K865" s="11"/>
      <c r="L865" s="11"/>
      <c r="M865" s="11"/>
      <c r="N865" s="11"/>
      <c r="O865" s="11"/>
      <c r="P865" s="11"/>
      <c r="Q865" s="11"/>
      <c r="R865" s="11"/>
      <c r="S865" s="11"/>
      <c r="T865" s="11"/>
      <c r="U865" s="11"/>
      <c r="V865" s="11"/>
      <c r="W865" s="11"/>
      <c r="X865" s="11"/>
      <c r="Y865" s="11"/>
    </row>
    <row r="866" spans="1:25" x14ac:dyDescent="0.2">
      <c r="A866" s="11"/>
      <c r="B866" s="11"/>
      <c r="C866" s="11"/>
      <c r="D866" s="11"/>
      <c r="E866" s="18" t="str">
        <f t="shared" si="64"/>
        <v/>
      </c>
      <c r="F866" s="19" t="str">
        <f t="shared" si="61"/>
        <v/>
      </c>
      <c r="G866" s="19" t="str">
        <f t="shared" si="62"/>
        <v/>
      </c>
      <c r="H866" s="19" t="str">
        <f t="shared" si="63"/>
        <v/>
      </c>
      <c r="I866" s="20" t="str">
        <f t="shared" si="65"/>
        <v/>
      </c>
      <c r="J866" s="11"/>
      <c r="K866" s="11"/>
      <c r="L866" s="11"/>
      <c r="M866" s="11"/>
      <c r="N866" s="11"/>
      <c r="O866" s="11"/>
      <c r="P866" s="11"/>
      <c r="Q866" s="11"/>
      <c r="R866" s="11"/>
      <c r="S866" s="11"/>
      <c r="T866" s="11"/>
      <c r="U866" s="11"/>
      <c r="V866" s="11"/>
      <c r="W866" s="11"/>
      <c r="X866" s="11"/>
      <c r="Y866" s="11"/>
    </row>
    <row r="867" spans="1:25" x14ac:dyDescent="0.2">
      <c r="A867" s="11"/>
      <c r="B867" s="11"/>
      <c r="C867" s="11"/>
      <c r="D867" s="11"/>
      <c r="E867" s="18" t="str">
        <f t="shared" si="64"/>
        <v/>
      </c>
      <c r="F867" s="19" t="str">
        <f t="shared" si="61"/>
        <v/>
      </c>
      <c r="G867" s="19" t="str">
        <f t="shared" si="62"/>
        <v/>
      </c>
      <c r="H867" s="19" t="str">
        <f t="shared" si="63"/>
        <v/>
      </c>
      <c r="I867" s="20" t="str">
        <f t="shared" si="65"/>
        <v/>
      </c>
      <c r="J867" s="11"/>
      <c r="K867" s="11"/>
      <c r="L867" s="11"/>
      <c r="M867" s="11"/>
      <c r="N867" s="11"/>
      <c r="O867" s="11"/>
      <c r="P867" s="11"/>
      <c r="Q867" s="11"/>
      <c r="R867" s="11"/>
      <c r="S867" s="11"/>
      <c r="T867" s="11"/>
      <c r="U867" s="11"/>
      <c r="V867" s="11"/>
      <c r="W867" s="11"/>
      <c r="X867" s="11"/>
      <c r="Y867" s="11"/>
    </row>
    <row r="868" spans="1:25" x14ac:dyDescent="0.2">
      <c r="A868" s="11"/>
      <c r="B868" s="11"/>
      <c r="C868" s="11"/>
      <c r="D868" s="11"/>
      <c r="E868" s="18" t="str">
        <f t="shared" si="64"/>
        <v/>
      </c>
      <c r="F868" s="19" t="str">
        <f t="shared" si="61"/>
        <v/>
      </c>
      <c r="G868" s="19" t="str">
        <f t="shared" si="62"/>
        <v/>
      </c>
      <c r="H868" s="19" t="str">
        <f t="shared" si="63"/>
        <v/>
      </c>
      <c r="I868" s="20" t="str">
        <f t="shared" si="65"/>
        <v/>
      </c>
      <c r="J868" s="11"/>
      <c r="K868" s="11"/>
      <c r="L868" s="11"/>
      <c r="M868" s="11"/>
      <c r="N868" s="11"/>
      <c r="O868" s="11"/>
      <c r="P868" s="11"/>
      <c r="Q868" s="11"/>
      <c r="R868" s="11"/>
      <c r="S868" s="11"/>
      <c r="T868" s="11"/>
      <c r="U868" s="11"/>
      <c r="V868" s="11"/>
      <c r="W868" s="11"/>
      <c r="X868" s="11"/>
      <c r="Y868" s="11"/>
    </row>
    <row r="869" spans="1:25" x14ac:dyDescent="0.2">
      <c r="A869" s="11"/>
      <c r="B869" s="11"/>
      <c r="C869" s="11"/>
      <c r="D869" s="11"/>
      <c r="E869" s="18" t="str">
        <f t="shared" si="64"/>
        <v/>
      </c>
      <c r="F869" s="19" t="str">
        <f t="shared" si="61"/>
        <v/>
      </c>
      <c r="G869" s="19" t="str">
        <f t="shared" si="62"/>
        <v/>
      </c>
      <c r="H869" s="19" t="str">
        <f t="shared" si="63"/>
        <v/>
      </c>
      <c r="I869" s="20" t="str">
        <f t="shared" si="65"/>
        <v/>
      </c>
      <c r="J869" s="11"/>
      <c r="K869" s="11"/>
      <c r="L869" s="11"/>
      <c r="M869" s="11"/>
      <c r="N869" s="11"/>
      <c r="O869" s="11"/>
      <c r="P869" s="11"/>
      <c r="Q869" s="11"/>
      <c r="R869" s="11"/>
      <c r="S869" s="11"/>
      <c r="T869" s="11"/>
      <c r="U869" s="11"/>
      <c r="V869" s="11"/>
      <c r="W869" s="11"/>
      <c r="X869" s="11"/>
      <c r="Y869" s="11"/>
    </row>
    <row r="870" spans="1:25" x14ac:dyDescent="0.2">
      <c r="A870" s="11"/>
      <c r="B870" s="11"/>
      <c r="C870" s="11"/>
      <c r="D870" s="11"/>
      <c r="E870" s="18" t="str">
        <f t="shared" si="64"/>
        <v/>
      </c>
      <c r="F870" s="19" t="str">
        <f t="shared" si="61"/>
        <v/>
      </c>
      <c r="G870" s="19" t="str">
        <f t="shared" si="62"/>
        <v/>
      </c>
      <c r="H870" s="19" t="str">
        <f t="shared" si="63"/>
        <v/>
      </c>
      <c r="I870" s="20" t="str">
        <f t="shared" si="65"/>
        <v/>
      </c>
      <c r="J870" s="11"/>
      <c r="K870" s="11"/>
      <c r="L870" s="11"/>
      <c r="M870" s="11"/>
      <c r="N870" s="11"/>
      <c r="O870" s="11"/>
      <c r="P870" s="11"/>
      <c r="Q870" s="11"/>
      <c r="R870" s="11"/>
      <c r="S870" s="11"/>
      <c r="T870" s="11"/>
      <c r="U870" s="11"/>
      <c r="V870" s="11"/>
      <c r="W870" s="11"/>
      <c r="X870" s="11"/>
      <c r="Y870" s="11"/>
    </row>
    <row r="871" spans="1:25" x14ac:dyDescent="0.2">
      <c r="A871" s="11"/>
      <c r="B871" s="11"/>
      <c r="C871" s="11"/>
      <c r="D871" s="11"/>
      <c r="E871" s="18" t="str">
        <f t="shared" si="64"/>
        <v/>
      </c>
      <c r="F871" s="19" t="str">
        <f t="shared" ref="F871:F934" si="66">IF(E871="","",IF($E$15="SAC",G871+H871,PMT($E$29,$E$25,-$E$23,,0)))</f>
        <v/>
      </c>
      <c r="G871" s="19" t="str">
        <f t="shared" ref="G871:G934" si="67">IF(E871="","",IF($E$15="SAC",$E$23/$E$25,F871-H871))</f>
        <v/>
      </c>
      <c r="H871" s="19" t="str">
        <f t="shared" ref="H871:H934" si="68">IF(E871="","",IF($E$15="SAC",I870*$E$29,I870*$E$29))</f>
        <v/>
      </c>
      <c r="I871" s="20" t="str">
        <f t="shared" si="65"/>
        <v/>
      </c>
      <c r="J871" s="11"/>
      <c r="K871" s="11"/>
      <c r="L871" s="11"/>
      <c r="M871" s="11"/>
      <c r="N871" s="11"/>
      <c r="O871" s="11"/>
      <c r="P871" s="11"/>
      <c r="Q871" s="11"/>
      <c r="R871" s="11"/>
      <c r="S871" s="11"/>
      <c r="T871" s="11"/>
      <c r="U871" s="11"/>
      <c r="V871" s="11"/>
      <c r="W871" s="11"/>
      <c r="X871" s="11"/>
      <c r="Y871" s="11"/>
    </row>
    <row r="872" spans="1:25" x14ac:dyDescent="0.2">
      <c r="A872" s="11"/>
      <c r="B872" s="11"/>
      <c r="C872" s="11"/>
      <c r="D872" s="11"/>
      <c r="E872" s="18" t="str">
        <f t="shared" ref="E872:E935" si="69">IFERROR(IF(E871+1&gt;$E$25,"",E871+1),"")</f>
        <v/>
      </c>
      <c r="F872" s="19" t="str">
        <f t="shared" si="66"/>
        <v/>
      </c>
      <c r="G872" s="19" t="str">
        <f t="shared" si="67"/>
        <v/>
      </c>
      <c r="H872" s="19" t="str">
        <f t="shared" si="68"/>
        <v/>
      </c>
      <c r="I872" s="20" t="str">
        <f t="shared" si="65"/>
        <v/>
      </c>
      <c r="J872" s="11"/>
      <c r="K872" s="11"/>
      <c r="L872" s="11"/>
      <c r="M872" s="11"/>
      <c r="N872" s="11"/>
      <c r="O872" s="11"/>
      <c r="P872" s="11"/>
      <c r="Q872" s="11"/>
      <c r="R872" s="11"/>
      <c r="S872" s="11"/>
      <c r="T872" s="11"/>
      <c r="U872" s="11"/>
      <c r="V872" s="11"/>
      <c r="W872" s="11"/>
      <c r="X872" s="11"/>
      <c r="Y872" s="11"/>
    </row>
    <row r="873" spans="1:25" x14ac:dyDescent="0.2">
      <c r="A873" s="11"/>
      <c r="B873" s="11"/>
      <c r="C873" s="11"/>
      <c r="D873" s="11"/>
      <c r="E873" s="18" t="str">
        <f t="shared" si="69"/>
        <v/>
      </c>
      <c r="F873" s="19" t="str">
        <f t="shared" si="66"/>
        <v/>
      </c>
      <c r="G873" s="19" t="str">
        <f t="shared" si="67"/>
        <v/>
      </c>
      <c r="H873" s="19" t="str">
        <f t="shared" si="68"/>
        <v/>
      </c>
      <c r="I873" s="20" t="str">
        <f t="shared" si="65"/>
        <v/>
      </c>
      <c r="J873" s="11"/>
      <c r="K873" s="11"/>
      <c r="L873" s="11"/>
      <c r="M873" s="11"/>
      <c r="N873" s="11"/>
      <c r="O873" s="11"/>
      <c r="P873" s="11"/>
      <c r="Q873" s="11"/>
      <c r="R873" s="11"/>
      <c r="S873" s="11"/>
      <c r="T873" s="11"/>
      <c r="U873" s="11"/>
      <c r="V873" s="11"/>
      <c r="W873" s="11"/>
      <c r="X873" s="11"/>
      <c r="Y873" s="11"/>
    </row>
    <row r="874" spans="1:25" x14ac:dyDescent="0.2">
      <c r="A874" s="11"/>
      <c r="B874" s="11"/>
      <c r="C874" s="11"/>
      <c r="D874" s="11"/>
      <c r="E874" s="18" t="str">
        <f t="shared" si="69"/>
        <v/>
      </c>
      <c r="F874" s="19" t="str">
        <f t="shared" si="66"/>
        <v/>
      </c>
      <c r="G874" s="19" t="str">
        <f t="shared" si="67"/>
        <v/>
      </c>
      <c r="H874" s="19" t="str">
        <f t="shared" si="68"/>
        <v/>
      </c>
      <c r="I874" s="20" t="str">
        <f t="shared" si="65"/>
        <v/>
      </c>
      <c r="J874" s="11"/>
      <c r="K874" s="11"/>
      <c r="L874" s="11"/>
      <c r="M874" s="11"/>
      <c r="N874" s="11"/>
      <c r="O874" s="11"/>
      <c r="P874" s="11"/>
      <c r="Q874" s="11"/>
      <c r="R874" s="11"/>
      <c r="S874" s="11"/>
      <c r="T874" s="11"/>
      <c r="U874" s="11"/>
      <c r="V874" s="11"/>
      <c r="W874" s="11"/>
      <c r="X874" s="11"/>
      <c r="Y874" s="11"/>
    </row>
    <row r="875" spans="1:25" x14ac:dyDescent="0.2">
      <c r="A875" s="11"/>
      <c r="B875" s="11"/>
      <c r="C875" s="11"/>
      <c r="D875" s="11"/>
      <c r="E875" s="18" t="str">
        <f t="shared" si="69"/>
        <v/>
      </c>
      <c r="F875" s="19" t="str">
        <f t="shared" si="66"/>
        <v/>
      </c>
      <c r="G875" s="19" t="str">
        <f t="shared" si="67"/>
        <v/>
      </c>
      <c r="H875" s="19" t="str">
        <f t="shared" si="68"/>
        <v/>
      </c>
      <c r="I875" s="20" t="str">
        <f t="shared" si="65"/>
        <v/>
      </c>
      <c r="J875" s="11"/>
      <c r="K875" s="11"/>
      <c r="L875" s="11"/>
      <c r="M875" s="11"/>
      <c r="N875" s="11"/>
      <c r="O875" s="11"/>
      <c r="P875" s="11"/>
      <c r="Q875" s="11"/>
      <c r="R875" s="11"/>
      <c r="S875" s="11"/>
      <c r="T875" s="11"/>
      <c r="U875" s="11"/>
      <c r="V875" s="11"/>
      <c r="W875" s="11"/>
      <c r="X875" s="11"/>
      <c r="Y875" s="11"/>
    </row>
    <row r="876" spans="1:25" x14ac:dyDescent="0.2">
      <c r="A876" s="11"/>
      <c r="B876" s="11"/>
      <c r="C876" s="11"/>
      <c r="D876" s="11"/>
      <c r="E876" s="18" t="str">
        <f t="shared" si="69"/>
        <v/>
      </c>
      <c r="F876" s="19" t="str">
        <f t="shared" si="66"/>
        <v/>
      </c>
      <c r="G876" s="19" t="str">
        <f t="shared" si="67"/>
        <v/>
      </c>
      <c r="H876" s="19" t="str">
        <f t="shared" si="68"/>
        <v/>
      </c>
      <c r="I876" s="20" t="str">
        <f t="shared" si="65"/>
        <v/>
      </c>
      <c r="J876" s="11"/>
      <c r="K876" s="11"/>
      <c r="L876" s="11"/>
      <c r="M876" s="11"/>
      <c r="N876" s="11"/>
      <c r="O876" s="11"/>
      <c r="P876" s="11"/>
      <c r="Q876" s="11"/>
      <c r="R876" s="11"/>
      <c r="S876" s="11"/>
      <c r="T876" s="11"/>
      <c r="U876" s="11"/>
      <c r="V876" s="11"/>
      <c r="W876" s="11"/>
      <c r="X876" s="11"/>
      <c r="Y876" s="11"/>
    </row>
    <row r="877" spans="1:25" x14ac:dyDescent="0.2">
      <c r="A877" s="11"/>
      <c r="B877" s="11"/>
      <c r="C877" s="11"/>
      <c r="D877" s="11"/>
      <c r="E877" s="18" t="str">
        <f t="shared" si="69"/>
        <v/>
      </c>
      <c r="F877" s="19" t="str">
        <f t="shared" si="66"/>
        <v/>
      </c>
      <c r="G877" s="19" t="str">
        <f t="shared" si="67"/>
        <v/>
      </c>
      <c r="H877" s="19" t="str">
        <f t="shared" si="68"/>
        <v/>
      </c>
      <c r="I877" s="20" t="str">
        <f t="shared" si="65"/>
        <v/>
      </c>
      <c r="J877" s="11"/>
      <c r="K877" s="11"/>
      <c r="L877" s="11"/>
      <c r="M877" s="11"/>
      <c r="N877" s="11"/>
      <c r="O877" s="11"/>
      <c r="P877" s="11"/>
      <c r="Q877" s="11"/>
      <c r="R877" s="11"/>
      <c r="S877" s="11"/>
      <c r="T877" s="11"/>
      <c r="U877" s="11"/>
      <c r="V877" s="11"/>
      <c r="W877" s="11"/>
      <c r="X877" s="11"/>
      <c r="Y877" s="11"/>
    </row>
    <row r="878" spans="1:25" x14ac:dyDescent="0.2">
      <c r="A878" s="11"/>
      <c r="B878" s="11"/>
      <c r="C878" s="11"/>
      <c r="D878" s="11"/>
      <c r="E878" s="18" t="str">
        <f t="shared" si="69"/>
        <v/>
      </c>
      <c r="F878" s="19" t="str">
        <f t="shared" si="66"/>
        <v/>
      </c>
      <c r="G878" s="19" t="str">
        <f t="shared" si="67"/>
        <v/>
      </c>
      <c r="H878" s="19" t="str">
        <f t="shared" si="68"/>
        <v/>
      </c>
      <c r="I878" s="20" t="str">
        <f t="shared" si="65"/>
        <v/>
      </c>
      <c r="J878" s="11"/>
      <c r="K878" s="11"/>
      <c r="L878" s="11"/>
      <c r="M878" s="11"/>
      <c r="N878" s="11"/>
      <c r="O878" s="11"/>
      <c r="P878" s="11"/>
      <c r="Q878" s="11"/>
      <c r="R878" s="11"/>
      <c r="S878" s="11"/>
      <c r="T878" s="11"/>
      <c r="U878" s="11"/>
      <c r="V878" s="11"/>
      <c r="W878" s="11"/>
      <c r="X878" s="11"/>
      <c r="Y878" s="11"/>
    </row>
    <row r="879" spans="1:25" x14ac:dyDescent="0.2">
      <c r="A879" s="11"/>
      <c r="B879" s="11"/>
      <c r="C879" s="11"/>
      <c r="D879" s="11"/>
      <c r="E879" s="18" t="str">
        <f t="shared" si="69"/>
        <v/>
      </c>
      <c r="F879" s="19" t="str">
        <f t="shared" si="66"/>
        <v/>
      </c>
      <c r="G879" s="19" t="str">
        <f t="shared" si="67"/>
        <v/>
      </c>
      <c r="H879" s="19" t="str">
        <f t="shared" si="68"/>
        <v/>
      </c>
      <c r="I879" s="20" t="str">
        <f t="shared" ref="I879:I942" si="70">IF(E879="","",I878-G879)</f>
        <v/>
      </c>
      <c r="J879" s="11"/>
      <c r="K879" s="11"/>
      <c r="L879" s="11"/>
      <c r="M879" s="11"/>
      <c r="N879" s="11"/>
      <c r="O879" s="11"/>
      <c r="P879" s="11"/>
      <c r="Q879" s="11"/>
      <c r="R879" s="11"/>
      <c r="S879" s="11"/>
      <c r="T879" s="11"/>
      <c r="U879" s="11"/>
      <c r="V879" s="11"/>
      <c r="W879" s="11"/>
      <c r="X879" s="11"/>
      <c r="Y879" s="11"/>
    </row>
    <row r="880" spans="1:25" x14ac:dyDescent="0.2">
      <c r="A880" s="11"/>
      <c r="B880" s="11"/>
      <c r="C880" s="11"/>
      <c r="D880" s="11"/>
      <c r="E880" s="18" t="str">
        <f t="shared" si="69"/>
        <v/>
      </c>
      <c r="F880" s="19" t="str">
        <f t="shared" si="66"/>
        <v/>
      </c>
      <c r="G880" s="19" t="str">
        <f t="shared" si="67"/>
        <v/>
      </c>
      <c r="H880" s="19" t="str">
        <f t="shared" si="68"/>
        <v/>
      </c>
      <c r="I880" s="20" t="str">
        <f t="shared" si="70"/>
        <v/>
      </c>
      <c r="J880" s="11"/>
      <c r="K880" s="11"/>
      <c r="L880" s="11"/>
      <c r="M880" s="11"/>
      <c r="N880" s="11"/>
      <c r="O880" s="11"/>
      <c r="P880" s="11"/>
      <c r="Q880" s="11"/>
      <c r="R880" s="11"/>
      <c r="S880" s="11"/>
      <c r="T880" s="11"/>
      <c r="U880" s="11"/>
      <c r="V880" s="11"/>
      <c r="W880" s="11"/>
      <c r="X880" s="11"/>
      <c r="Y880" s="11"/>
    </row>
    <row r="881" spans="1:25" x14ac:dyDescent="0.2">
      <c r="A881" s="11"/>
      <c r="B881" s="11"/>
      <c r="C881" s="11"/>
      <c r="D881" s="11"/>
      <c r="E881" s="18" t="str">
        <f t="shared" si="69"/>
        <v/>
      </c>
      <c r="F881" s="19" t="str">
        <f t="shared" si="66"/>
        <v/>
      </c>
      <c r="G881" s="19" t="str">
        <f t="shared" si="67"/>
        <v/>
      </c>
      <c r="H881" s="19" t="str">
        <f t="shared" si="68"/>
        <v/>
      </c>
      <c r="I881" s="20" t="str">
        <f t="shared" si="70"/>
        <v/>
      </c>
      <c r="J881" s="11"/>
      <c r="K881" s="11"/>
      <c r="L881" s="11"/>
      <c r="M881" s="11"/>
      <c r="N881" s="11"/>
      <c r="O881" s="11"/>
      <c r="P881" s="11"/>
      <c r="Q881" s="11"/>
      <c r="R881" s="11"/>
      <c r="S881" s="11"/>
      <c r="T881" s="11"/>
      <c r="U881" s="11"/>
      <c r="V881" s="11"/>
      <c r="W881" s="11"/>
      <c r="X881" s="11"/>
      <c r="Y881" s="11"/>
    </row>
    <row r="882" spans="1:25" x14ac:dyDescent="0.2">
      <c r="A882" s="11"/>
      <c r="B882" s="11"/>
      <c r="C882" s="11"/>
      <c r="D882" s="11"/>
      <c r="E882" s="18" t="str">
        <f t="shared" si="69"/>
        <v/>
      </c>
      <c r="F882" s="19" t="str">
        <f t="shared" si="66"/>
        <v/>
      </c>
      <c r="G882" s="19" t="str">
        <f t="shared" si="67"/>
        <v/>
      </c>
      <c r="H882" s="19" t="str">
        <f t="shared" si="68"/>
        <v/>
      </c>
      <c r="I882" s="20" t="str">
        <f t="shared" si="70"/>
        <v/>
      </c>
      <c r="J882" s="11"/>
      <c r="K882" s="11"/>
      <c r="L882" s="11"/>
      <c r="M882" s="11"/>
      <c r="N882" s="11"/>
      <c r="O882" s="11"/>
      <c r="P882" s="11"/>
      <c r="Q882" s="11"/>
      <c r="R882" s="11"/>
      <c r="S882" s="11"/>
      <c r="T882" s="11"/>
      <c r="U882" s="11"/>
      <c r="V882" s="11"/>
      <c r="W882" s="11"/>
      <c r="X882" s="11"/>
      <c r="Y882" s="11"/>
    </row>
    <row r="883" spans="1:25" x14ac:dyDescent="0.2">
      <c r="A883" s="11"/>
      <c r="B883" s="11"/>
      <c r="C883" s="11"/>
      <c r="D883" s="11"/>
      <c r="E883" s="18" t="str">
        <f t="shared" si="69"/>
        <v/>
      </c>
      <c r="F883" s="19" t="str">
        <f t="shared" si="66"/>
        <v/>
      </c>
      <c r="G883" s="19" t="str">
        <f t="shared" si="67"/>
        <v/>
      </c>
      <c r="H883" s="19" t="str">
        <f t="shared" si="68"/>
        <v/>
      </c>
      <c r="I883" s="20" t="str">
        <f t="shared" si="70"/>
        <v/>
      </c>
      <c r="J883" s="11"/>
      <c r="K883" s="11"/>
      <c r="L883" s="11"/>
      <c r="M883" s="11"/>
      <c r="N883" s="11"/>
      <c r="O883" s="11"/>
      <c r="P883" s="11"/>
      <c r="Q883" s="11"/>
      <c r="R883" s="11"/>
      <c r="S883" s="11"/>
      <c r="T883" s="11"/>
      <c r="U883" s="11"/>
      <c r="V883" s="11"/>
      <c r="W883" s="11"/>
      <c r="X883" s="11"/>
      <c r="Y883" s="11"/>
    </row>
    <row r="884" spans="1:25" x14ac:dyDescent="0.2">
      <c r="A884" s="11"/>
      <c r="B884" s="11"/>
      <c r="C884" s="11"/>
      <c r="D884" s="11"/>
      <c r="E884" s="18" t="str">
        <f t="shared" si="69"/>
        <v/>
      </c>
      <c r="F884" s="19" t="str">
        <f t="shared" si="66"/>
        <v/>
      </c>
      <c r="G884" s="19" t="str">
        <f t="shared" si="67"/>
        <v/>
      </c>
      <c r="H884" s="19" t="str">
        <f t="shared" si="68"/>
        <v/>
      </c>
      <c r="I884" s="20" t="str">
        <f t="shared" si="70"/>
        <v/>
      </c>
      <c r="J884" s="11"/>
      <c r="K884" s="11"/>
      <c r="L884" s="11"/>
      <c r="M884" s="11"/>
      <c r="N884" s="11"/>
      <c r="O884" s="11"/>
      <c r="P884" s="11"/>
      <c r="Q884" s="11"/>
      <c r="R884" s="11"/>
      <c r="S884" s="11"/>
      <c r="T884" s="11"/>
      <c r="U884" s="11"/>
      <c r="V884" s="11"/>
      <c r="W884" s="11"/>
      <c r="X884" s="11"/>
      <c r="Y884" s="11"/>
    </row>
    <row r="885" spans="1:25" x14ac:dyDescent="0.2">
      <c r="A885" s="11"/>
      <c r="B885" s="11"/>
      <c r="C885" s="11"/>
      <c r="D885" s="11"/>
      <c r="E885" s="18" t="str">
        <f t="shared" si="69"/>
        <v/>
      </c>
      <c r="F885" s="19" t="str">
        <f t="shared" si="66"/>
        <v/>
      </c>
      <c r="G885" s="19" t="str">
        <f t="shared" si="67"/>
        <v/>
      </c>
      <c r="H885" s="19" t="str">
        <f t="shared" si="68"/>
        <v/>
      </c>
      <c r="I885" s="20" t="str">
        <f t="shared" si="70"/>
        <v/>
      </c>
      <c r="J885" s="11"/>
      <c r="K885" s="11"/>
      <c r="L885" s="11"/>
      <c r="M885" s="11"/>
      <c r="N885" s="11"/>
      <c r="O885" s="11"/>
      <c r="P885" s="11"/>
      <c r="Q885" s="11"/>
      <c r="R885" s="11"/>
      <c r="S885" s="11"/>
      <c r="T885" s="11"/>
      <c r="U885" s="11"/>
      <c r="V885" s="11"/>
      <c r="W885" s="11"/>
      <c r="X885" s="11"/>
      <c r="Y885" s="11"/>
    </row>
    <row r="886" spans="1:25" x14ac:dyDescent="0.2">
      <c r="A886" s="11"/>
      <c r="B886" s="11"/>
      <c r="C886" s="11"/>
      <c r="D886" s="11"/>
      <c r="E886" s="18" t="str">
        <f t="shared" si="69"/>
        <v/>
      </c>
      <c r="F886" s="19" t="str">
        <f t="shared" si="66"/>
        <v/>
      </c>
      <c r="G886" s="19" t="str">
        <f t="shared" si="67"/>
        <v/>
      </c>
      <c r="H886" s="19" t="str">
        <f t="shared" si="68"/>
        <v/>
      </c>
      <c r="I886" s="20" t="str">
        <f t="shared" si="70"/>
        <v/>
      </c>
      <c r="J886" s="11"/>
      <c r="K886" s="11"/>
      <c r="L886" s="11"/>
      <c r="M886" s="11"/>
      <c r="N886" s="11"/>
      <c r="O886" s="11"/>
      <c r="P886" s="11"/>
      <c r="Q886" s="11"/>
      <c r="R886" s="11"/>
      <c r="S886" s="11"/>
      <c r="T886" s="11"/>
      <c r="U886" s="11"/>
      <c r="V886" s="11"/>
      <c r="W886" s="11"/>
      <c r="X886" s="11"/>
      <c r="Y886" s="11"/>
    </row>
    <row r="887" spans="1:25" x14ac:dyDescent="0.2">
      <c r="A887" s="11"/>
      <c r="B887" s="11"/>
      <c r="C887" s="11"/>
      <c r="D887" s="11"/>
      <c r="E887" s="18" t="str">
        <f t="shared" si="69"/>
        <v/>
      </c>
      <c r="F887" s="19" t="str">
        <f t="shared" si="66"/>
        <v/>
      </c>
      <c r="G887" s="19" t="str">
        <f t="shared" si="67"/>
        <v/>
      </c>
      <c r="H887" s="19" t="str">
        <f t="shared" si="68"/>
        <v/>
      </c>
      <c r="I887" s="20" t="str">
        <f t="shared" si="70"/>
        <v/>
      </c>
      <c r="J887" s="11"/>
      <c r="K887" s="11"/>
      <c r="L887" s="11"/>
      <c r="M887" s="11"/>
      <c r="N887" s="11"/>
      <c r="O887" s="11"/>
      <c r="P887" s="11"/>
      <c r="Q887" s="11"/>
      <c r="R887" s="11"/>
      <c r="S887" s="11"/>
      <c r="T887" s="11"/>
      <c r="U887" s="11"/>
      <c r="V887" s="11"/>
      <c r="W887" s="11"/>
      <c r="X887" s="11"/>
      <c r="Y887" s="11"/>
    </row>
    <row r="888" spans="1:25" x14ac:dyDescent="0.2">
      <c r="A888" s="11"/>
      <c r="B888" s="11"/>
      <c r="C888" s="11"/>
      <c r="D888" s="11"/>
      <c r="E888" s="18" t="str">
        <f t="shared" si="69"/>
        <v/>
      </c>
      <c r="F888" s="19" t="str">
        <f t="shared" si="66"/>
        <v/>
      </c>
      <c r="G888" s="19" t="str">
        <f t="shared" si="67"/>
        <v/>
      </c>
      <c r="H888" s="19" t="str">
        <f t="shared" si="68"/>
        <v/>
      </c>
      <c r="I888" s="20" t="str">
        <f t="shared" si="70"/>
        <v/>
      </c>
      <c r="J888" s="11"/>
      <c r="K888" s="11"/>
      <c r="L888" s="11"/>
      <c r="M888" s="11"/>
      <c r="N888" s="11"/>
      <c r="O888" s="11"/>
      <c r="P888" s="11"/>
      <c r="Q888" s="11"/>
      <c r="R888" s="11"/>
      <c r="S888" s="11"/>
      <c r="T888" s="11"/>
      <c r="U888" s="11"/>
      <c r="V888" s="11"/>
      <c r="W888" s="11"/>
      <c r="X888" s="11"/>
      <c r="Y888" s="11"/>
    </row>
    <row r="889" spans="1:25" x14ac:dyDescent="0.2">
      <c r="A889" s="11"/>
      <c r="B889" s="11"/>
      <c r="C889" s="11"/>
      <c r="D889" s="11"/>
      <c r="E889" s="18" t="str">
        <f t="shared" si="69"/>
        <v/>
      </c>
      <c r="F889" s="19" t="str">
        <f t="shared" si="66"/>
        <v/>
      </c>
      <c r="G889" s="19" t="str">
        <f t="shared" si="67"/>
        <v/>
      </c>
      <c r="H889" s="19" t="str">
        <f t="shared" si="68"/>
        <v/>
      </c>
      <c r="I889" s="20" t="str">
        <f t="shared" si="70"/>
        <v/>
      </c>
      <c r="J889" s="11"/>
      <c r="K889" s="11"/>
      <c r="L889" s="11"/>
      <c r="M889" s="11"/>
      <c r="N889" s="11"/>
      <c r="O889" s="11"/>
      <c r="P889" s="11"/>
      <c r="Q889" s="11"/>
      <c r="R889" s="11"/>
      <c r="S889" s="11"/>
      <c r="T889" s="11"/>
      <c r="U889" s="11"/>
      <c r="V889" s="11"/>
      <c r="W889" s="11"/>
      <c r="X889" s="11"/>
      <c r="Y889" s="11"/>
    </row>
    <row r="890" spans="1:25" x14ac:dyDescent="0.2">
      <c r="A890" s="11"/>
      <c r="B890" s="11"/>
      <c r="C890" s="11"/>
      <c r="D890" s="11"/>
      <c r="E890" s="18" t="str">
        <f t="shared" si="69"/>
        <v/>
      </c>
      <c r="F890" s="19" t="str">
        <f t="shared" si="66"/>
        <v/>
      </c>
      <c r="G890" s="19" t="str">
        <f t="shared" si="67"/>
        <v/>
      </c>
      <c r="H890" s="19" t="str">
        <f t="shared" si="68"/>
        <v/>
      </c>
      <c r="I890" s="20" t="str">
        <f t="shared" si="70"/>
        <v/>
      </c>
      <c r="J890" s="11"/>
      <c r="K890" s="11"/>
      <c r="L890" s="11"/>
      <c r="M890" s="11"/>
      <c r="N890" s="11"/>
      <c r="O890" s="11"/>
      <c r="P890" s="11"/>
      <c r="Q890" s="11"/>
      <c r="R890" s="11"/>
      <c r="S890" s="11"/>
      <c r="T890" s="11"/>
      <c r="U890" s="11"/>
      <c r="V890" s="11"/>
      <c r="W890" s="11"/>
      <c r="X890" s="11"/>
      <c r="Y890" s="11"/>
    </row>
    <row r="891" spans="1:25" x14ac:dyDescent="0.2">
      <c r="A891" s="11"/>
      <c r="B891" s="11"/>
      <c r="C891" s="11"/>
      <c r="D891" s="11"/>
      <c r="E891" s="18" t="str">
        <f t="shared" si="69"/>
        <v/>
      </c>
      <c r="F891" s="19" t="str">
        <f t="shared" si="66"/>
        <v/>
      </c>
      <c r="G891" s="19" t="str">
        <f t="shared" si="67"/>
        <v/>
      </c>
      <c r="H891" s="19" t="str">
        <f t="shared" si="68"/>
        <v/>
      </c>
      <c r="I891" s="20" t="str">
        <f t="shared" si="70"/>
        <v/>
      </c>
      <c r="J891" s="11"/>
      <c r="K891" s="11"/>
      <c r="L891" s="11"/>
      <c r="M891" s="11"/>
      <c r="N891" s="11"/>
      <c r="O891" s="11"/>
      <c r="P891" s="11"/>
      <c r="Q891" s="11"/>
      <c r="R891" s="11"/>
      <c r="S891" s="11"/>
      <c r="T891" s="11"/>
      <c r="U891" s="11"/>
      <c r="V891" s="11"/>
      <c r="W891" s="11"/>
      <c r="X891" s="11"/>
      <c r="Y891" s="11"/>
    </row>
    <row r="892" spans="1:25" x14ac:dyDescent="0.2">
      <c r="A892" s="11"/>
      <c r="B892" s="11"/>
      <c r="C892" s="11"/>
      <c r="D892" s="11"/>
      <c r="E892" s="18" t="str">
        <f t="shared" si="69"/>
        <v/>
      </c>
      <c r="F892" s="19" t="str">
        <f t="shared" si="66"/>
        <v/>
      </c>
      <c r="G892" s="19" t="str">
        <f t="shared" si="67"/>
        <v/>
      </c>
      <c r="H892" s="19" t="str">
        <f t="shared" si="68"/>
        <v/>
      </c>
      <c r="I892" s="20" t="str">
        <f t="shared" si="70"/>
        <v/>
      </c>
      <c r="J892" s="11"/>
      <c r="K892" s="11"/>
      <c r="L892" s="11"/>
      <c r="M892" s="11"/>
      <c r="N892" s="11"/>
      <c r="O892" s="11"/>
      <c r="P892" s="11"/>
      <c r="Q892" s="11"/>
      <c r="R892" s="11"/>
      <c r="S892" s="11"/>
      <c r="T892" s="11"/>
      <c r="U892" s="11"/>
      <c r="V892" s="11"/>
      <c r="W892" s="11"/>
      <c r="X892" s="11"/>
      <c r="Y892" s="11"/>
    </row>
    <row r="893" spans="1:25" x14ac:dyDescent="0.2">
      <c r="A893" s="11"/>
      <c r="B893" s="11"/>
      <c r="C893" s="11"/>
      <c r="D893" s="11"/>
      <c r="E893" s="18" t="str">
        <f t="shared" si="69"/>
        <v/>
      </c>
      <c r="F893" s="19" t="str">
        <f t="shared" si="66"/>
        <v/>
      </c>
      <c r="G893" s="19" t="str">
        <f t="shared" si="67"/>
        <v/>
      </c>
      <c r="H893" s="19" t="str">
        <f t="shared" si="68"/>
        <v/>
      </c>
      <c r="I893" s="20" t="str">
        <f t="shared" si="70"/>
        <v/>
      </c>
      <c r="J893" s="11"/>
      <c r="K893" s="11"/>
      <c r="L893" s="11"/>
      <c r="M893" s="11"/>
      <c r="N893" s="11"/>
      <c r="O893" s="11"/>
      <c r="P893" s="11"/>
      <c r="Q893" s="11"/>
      <c r="R893" s="11"/>
      <c r="S893" s="11"/>
      <c r="T893" s="11"/>
      <c r="U893" s="11"/>
      <c r="V893" s="11"/>
      <c r="W893" s="11"/>
      <c r="X893" s="11"/>
      <c r="Y893" s="11"/>
    </row>
    <row r="894" spans="1:25" x14ac:dyDescent="0.2">
      <c r="A894" s="11"/>
      <c r="B894" s="11"/>
      <c r="C894" s="11"/>
      <c r="D894" s="11"/>
      <c r="E894" s="18" t="str">
        <f t="shared" si="69"/>
        <v/>
      </c>
      <c r="F894" s="19" t="str">
        <f t="shared" si="66"/>
        <v/>
      </c>
      <c r="G894" s="19" t="str">
        <f t="shared" si="67"/>
        <v/>
      </c>
      <c r="H894" s="19" t="str">
        <f t="shared" si="68"/>
        <v/>
      </c>
      <c r="I894" s="20" t="str">
        <f t="shared" si="70"/>
        <v/>
      </c>
      <c r="J894" s="11"/>
      <c r="K894" s="11"/>
      <c r="L894" s="11"/>
      <c r="M894" s="11"/>
      <c r="N894" s="11"/>
      <c r="O894" s="11"/>
      <c r="P894" s="11"/>
      <c r="Q894" s="11"/>
      <c r="R894" s="11"/>
      <c r="S894" s="11"/>
      <c r="T894" s="11"/>
      <c r="U894" s="11"/>
      <c r="V894" s="11"/>
      <c r="W894" s="11"/>
      <c r="X894" s="11"/>
      <c r="Y894" s="11"/>
    </row>
    <row r="895" spans="1:25" x14ac:dyDescent="0.2">
      <c r="A895" s="11"/>
      <c r="B895" s="11"/>
      <c r="C895" s="11"/>
      <c r="D895" s="11"/>
      <c r="E895" s="18" t="str">
        <f t="shared" si="69"/>
        <v/>
      </c>
      <c r="F895" s="19" t="str">
        <f t="shared" si="66"/>
        <v/>
      </c>
      <c r="G895" s="19" t="str">
        <f t="shared" si="67"/>
        <v/>
      </c>
      <c r="H895" s="19" t="str">
        <f t="shared" si="68"/>
        <v/>
      </c>
      <c r="I895" s="20" t="str">
        <f t="shared" si="70"/>
        <v/>
      </c>
      <c r="J895" s="11"/>
      <c r="K895" s="11"/>
      <c r="L895" s="11"/>
      <c r="M895" s="11"/>
      <c r="N895" s="11"/>
      <c r="O895" s="11"/>
      <c r="P895" s="11"/>
      <c r="Q895" s="11"/>
      <c r="R895" s="11"/>
      <c r="S895" s="11"/>
      <c r="T895" s="11"/>
      <c r="U895" s="11"/>
      <c r="V895" s="11"/>
      <c r="W895" s="11"/>
      <c r="X895" s="11"/>
      <c r="Y895" s="11"/>
    </row>
    <row r="896" spans="1:25" x14ac:dyDescent="0.2">
      <c r="A896" s="11"/>
      <c r="B896" s="11"/>
      <c r="C896" s="11"/>
      <c r="D896" s="11"/>
      <c r="E896" s="18" t="str">
        <f t="shared" si="69"/>
        <v/>
      </c>
      <c r="F896" s="19" t="str">
        <f t="shared" si="66"/>
        <v/>
      </c>
      <c r="G896" s="19" t="str">
        <f t="shared" si="67"/>
        <v/>
      </c>
      <c r="H896" s="19" t="str">
        <f t="shared" si="68"/>
        <v/>
      </c>
      <c r="I896" s="20" t="str">
        <f t="shared" si="70"/>
        <v/>
      </c>
      <c r="J896" s="11"/>
      <c r="K896" s="11"/>
      <c r="L896" s="11"/>
      <c r="M896" s="11"/>
      <c r="N896" s="11"/>
      <c r="O896" s="11"/>
      <c r="P896" s="11"/>
      <c r="Q896" s="11"/>
      <c r="R896" s="11"/>
      <c r="S896" s="11"/>
      <c r="T896" s="11"/>
      <c r="U896" s="11"/>
      <c r="V896" s="11"/>
      <c r="W896" s="11"/>
      <c r="X896" s="11"/>
      <c r="Y896" s="11"/>
    </row>
    <row r="897" spans="1:25" x14ac:dyDescent="0.2">
      <c r="A897" s="11"/>
      <c r="B897" s="11"/>
      <c r="C897" s="11"/>
      <c r="D897" s="11"/>
      <c r="E897" s="18" t="str">
        <f t="shared" si="69"/>
        <v/>
      </c>
      <c r="F897" s="19" t="str">
        <f t="shared" si="66"/>
        <v/>
      </c>
      <c r="G897" s="19" t="str">
        <f t="shared" si="67"/>
        <v/>
      </c>
      <c r="H897" s="19" t="str">
        <f t="shared" si="68"/>
        <v/>
      </c>
      <c r="I897" s="20" t="str">
        <f t="shared" si="70"/>
        <v/>
      </c>
      <c r="J897" s="11"/>
      <c r="K897" s="11"/>
      <c r="L897" s="11"/>
      <c r="M897" s="11"/>
      <c r="N897" s="11"/>
      <c r="O897" s="11"/>
      <c r="P897" s="11"/>
      <c r="Q897" s="11"/>
      <c r="R897" s="11"/>
      <c r="S897" s="11"/>
      <c r="T897" s="11"/>
      <c r="U897" s="11"/>
      <c r="V897" s="11"/>
      <c r="W897" s="11"/>
      <c r="X897" s="11"/>
      <c r="Y897" s="11"/>
    </row>
    <row r="898" spans="1:25" x14ac:dyDescent="0.2">
      <c r="A898" s="11"/>
      <c r="B898" s="11"/>
      <c r="C898" s="11"/>
      <c r="D898" s="11"/>
      <c r="E898" s="18" t="str">
        <f t="shared" si="69"/>
        <v/>
      </c>
      <c r="F898" s="19" t="str">
        <f t="shared" si="66"/>
        <v/>
      </c>
      <c r="G898" s="19" t="str">
        <f t="shared" si="67"/>
        <v/>
      </c>
      <c r="H898" s="19" t="str">
        <f t="shared" si="68"/>
        <v/>
      </c>
      <c r="I898" s="20" t="str">
        <f t="shared" si="70"/>
        <v/>
      </c>
      <c r="J898" s="11"/>
      <c r="K898" s="11"/>
      <c r="L898" s="11"/>
      <c r="M898" s="11"/>
      <c r="N898" s="11"/>
      <c r="O898" s="11"/>
      <c r="P898" s="11"/>
      <c r="Q898" s="11"/>
      <c r="R898" s="11"/>
      <c r="S898" s="11"/>
      <c r="T898" s="11"/>
      <c r="U898" s="11"/>
      <c r="V898" s="11"/>
      <c r="W898" s="11"/>
      <c r="X898" s="11"/>
      <c r="Y898" s="11"/>
    </row>
    <row r="899" spans="1:25" x14ac:dyDescent="0.2">
      <c r="A899" s="11"/>
      <c r="B899" s="11"/>
      <c r="C899" s="11"/>
      <c r="D899" s="11"/>
      <c r="E899" s="18" t="str">
        <f t="shared" si="69"/>
        <v/>
      </c>
      <c r="F899" s="19" t="str">
        <f t="shared" si="66"/>
        <v/>
      </c>
      <c r="G899" s="19" t="str">
        <f t="shared" si="67"/>
        <v/>
      </c>
      <c r="H899" s="19" t="str">
        <f t="shared" si="68"/>
        <v/>
      </c>
      <c r="I899" s="20" t="str">
        <f t="shared" si="70"/>
        <v/>
      </c>
      <c r="J899" s="11"/>
      <c r="K899" s="11"/>
      <c r="L899" s="11"/>
      <c r="M899" s="11"/>
      <c r="N899" s="11"/>
      <c r="O899" s="11"/>
      <c r="P899" s="11"/>
      <c r="Q899" s="11"/>
      <c r="R899" s="11"/>
      <c r="S899" s="11"/>
      <c r="T899" s="11"/>
      <c r="U899" s="11"/>
      <c r="V899" s="11"/>
      <c r="W899" s="11"/>
      <c r="X899" s="11"/>
      <c r="Y899" s="11"/>
    </row>
    <row r="900" spans="1:25" x14ac:dyDescent="0.2">
      <c r="A900" s="11"/>
      <c r="B900" s="11"/>
      <c r="C900" s="11"/>
      <c r="D900" s="11"/>
      <c r="E900" s="18" t="str">
        <f t="shared" si="69"/>
        <v/>
      </c>
      <c r="F900" s="19" t="str">
        <f t="shared" si="66"/>
        <v/>
      </c>
      <c r="G900" s="19" t="str">
        <f t="shared" si="67"/>
        <v/>
      </c>
      <c r="H900" s="19" t="str">
        <f t="shared" si="68"/>
        <v/>
      </c>
      <c r="I900" s="20" t="str">
        <f t="shared" si="70"/>
        <v/>
      </c>
      <c r="J900" s="11"/>
      <c r="K900" s="11"/>
      <c r="L900" s="11"/>
      <c r="M900" s="11"/>
      <c r="N900" s="11"/>
      <c r="O900" s="11"/>
      <c r="P900" s="11"/>
      <c r="Q900" s="11"/>
      <c r="R900" s="11"/>
      <c r="S900" s="11"/>
      <c r="T900" s="11"/>
      <c r="U900" s="11"/>
      <c r="V900" s="11"/>
      <c r="W900" s="11"/>
      <c r="X900" s="11"/>
      <c r="Y900" s="11"/>
    </row>
    <row r="901" spans="1:25" x14ac:dyDescent="0.2">
      <c r="A901" s="11"/>
      <c r="B901" s="11"/>
      <c r="C901" s="11"/>
      <c r="D901" s="11"/>
      <c r="E901" s="18" t="str">
        <f t="shared" si="69"/>
        <v/>
      </c>
      <c r="F901" s="19" t="str">
        <f t="shared" si="66"/>
        <v/>
      </c>
      <c r="G901" s="19" t="str">
        <f t="shared" si="67"/>
        <v/>
      </c>
      <c r="H901" s="19" t="str">
        <f t="shared" si="68"/>
        <v/>
      </c>
      <c r="I901" s="20" t="str">
        <f t="shared" si="70"/>
        <v/>
      </c>
      <c r="J901" s="11"/>
      <c r="K901" s="11"/>
      <c r="L901" s="11"/>
      <c r="M901" s="11"/>
      <c r="N901" s="11"/>
      <c r="O901" s="11"/>
      <c r="P901" s="11"/>
      <c r="Q901" s="11"/>
      <c r="R901" s="11"/>
      <c r="S901" s="11"/>
      <c r="T901" s="11"/>
      <c r="U901" s="11"/>
      <c r="V901" s="11"/>
      <c r="W901" s="11"/>
      <c r="X901" s="11"/>
      <c r="Y901" s="11"/>
    </row>
    <row r="902" spans="1:25" x14ac:dyDescent="0.2">
      <c r="A902" s="11"/>
      <c r="B902" s="11"/>
      <c r="C902" s="11"/>
      <c r="D902" s="11"/>
      <c r="E902" s="18" t="str">
        <f t="shared" si="69"/>
        <v/>
      </c>
      <c r="F902" s="19" t="str">
        <f t="shared" si="66"/>
        <v/>
      </c>
      <c r="G902" s="19" t="str">
        <f t="shared" si="67"/>
        <v/>
      </c>
      <c r="H902" s="19" t="str">
        <f t="shared" si="68"/>
        <v/>
      </c>
      <c r="I902" s="20" t="str">
        <f t="shared" si="70"/>
        <v/>
      </c>
      <c r="J902" s="11"/>
      <c r="K902" s="11"/>
      <c r="L902" s="11"/>
      <c r="M902" s="11"/>
      <c r="N902" s="11"/>
      <c r="O902" s="11"/>
      <c r="P902" s="11"/>
      <c r="Q902" s="11"/>
      <c r="R902" s="11"/>
      <c r="S902" s="11"/>
      <c r="T902" s="11"/>
      <c r="U902" s="11"/>
      <c r="V902" s="11"/>
      <c r="W902" s="11"/>
      <c r="X902" s="11"/>
      <c r="Y902" s="11"/>
    </row>
    <row r="903" spans="1:25" x14ac:dyDescent="0.2">
      <c r="A903" s="11"/>
      <c r="B903" s="11"/>
      <c r="C903" s="11"/>
      <c r="D903" s="11"/>
      <c r="E903" s="18" t="str">
        <f t="shared" si="69"/>
        <v/>
      </c>
      <c r="F903" s="19" t="str">
        <f t="shared" si="66"/>
        <v/>
      </c>
      <c r="G903" s="19" t="str">
        <f t="shared" si="67"/>
        <v/>
      </c>
      <c r="H903" s="19" t="str">
        <f t="shared" si="68"/>
        <v/>
      </c>
      <c r="I903" s="20" t="str">
        <f t="shared" si="70"/>
        <v/>
      </c>
      <c r="J903" s="11"/>
      <c r="K903" s="11"/>
      <c r="L903" s="11"/>
      <c r="M903" s="11"/>
      <c r="N903" s="11"/>
      <c r="O903" s="11"/>
      <c r="P903" s="11"/>
      <c r="Q903" s="11"/>
      <c r="R903" s="11"/>
      <c r="S903" s="11"/>
      <c r="T903" s="11"/>
      <c r="U903" s="11"/>
      <c r="V903" s="11"/>
      <c r="W903" s="11"/>
      <c r="X903" s="11"/>
      <c r="Y903" s="11"/>
    </row>
    <row r="904" spans="1:25" x14ac:dyDescent="0.2">
      <c r="A904" s="11"/>
      <c r="B904" s="11"/>
      <c r="C904" s="11"/>
      <c r="D904" s="11"/>
      <c r="E904" s="18" t="str">
        <f t="shared" si="69"/>
        <v/>
      </c>
      <c r="F904" s="19" t="str">
        <f t="shared" si="66"/>
        <v/>
      </c>
      <c r="G904" s="19" t="str">
        <f t="shared" si="67"/>
        <v/>
      </c>
      <c r="H904" s="19" t="str">
        <f t="shared" si="68"/>
        <v/>
      </c>
      <c r="I904" s="20" t="str">
        <f t="shared" si="70"/>
        <v/>
      </c>
      <c r="J904" s="11"/>
      <c r="K904" s="11"/>
      <c r="L904" s="11"/>
      <c r="M904" s="11"/>
      <c r="N904" s="11"/>
      <c r="O904" s="11"/>
      <c r="P904" s="11"/>
      <c r="Q904" s="11"/>
      <c r="R904" s="11"/>
      <c r="S904" s="11"/>
      <c r="T904" s="11"/>
      <c r="U904" s="11"/>
      <c r="V904" s="11"/>
      <c r="W904" s="11"/>
      <c r="X904" s="11"/>
      <c r="Y904" s="11"/>
    </row>
    <row r="905" spans="1:25" x14ac:dyDescent="0.2">
      <c r="A905" s="11"/>
      <c r="B905" s="11"/>
      <c r="C905" s="11"/>
      <c r="D905" s="11"/>
      <c r="E905" s="18" t="str">
        <f t="shared" si="69"/>
        <v/>
      </c>
      <c r="F905" s="19" t="str">
        <f t="shared" si="66"/>
        <v/>
      </c>
      <c r="G905" s="19" t="str">
        <f t="shared" si="67"/>
        <v/>
      </c>
      <c r="H905" s="19" t="str">
        <f t="shared" si="68"/>
        <v/>
      </c>
      <c r="I905" s="20" t="str">
        <f t="shared" si="70"/>
        <v/>
      </c>
      <c r="J905" s="11"/>
      <c r="K905" s="11"/>
      <c r="L905" s="11"/>
      <c r="M905" s="11"/>
      <c r="N905" s="11"/>
      <c r="O905" s="11"/>
      <c r="P905" s="11"/>
      <c r="Q905" s="11"/>
      <c r="R905" s="11"/>
      <c r="S905" s="11"/>
      <c r="T905" s="11"/>
      <c r="U905" s="11"/>
      <c r="V905" s="11"/>
      <c r="W905" s="11"/>
      <c r="X905" s="11"/>
      <c r="Y905" s="11"/>
    </row>
    <row r="906" spans="1:25" x14ac:dyDescent="0.2">
      <c r="A906" s="11"/>
      <c r="B906" s="11"/>
      <c r="C906" s="11"/>
      <c r="D906" s="11"/>
      <c r="E906" s="18" t="str">
        <f t="shared" si="69"/>
        <v/>
      </c>
      <c r="F906" s="19" t="str">
        <f t="shared" si="66"/>
        <v/>
      </c>
      <c r="G906" s="19" t="str">
        <f t="shared" si="67"/>
        <v/>
      </c>
      <c r="H906" s="19" t="str">
        <f t="shared" si="68"/>
        <v/>
      </c>
      <c r="I906" s="20" t="str">
        <f t="shared" si="70"/>
        <v/>
      </c>
      <c r="J906" s="11"/>
      <c r="K906" s="11"/>
      <c r="L906" s="11"/>
      <c r="M906" s="11"/>
      <c r="N906" s="11"/>
      <c r="O906" s="11"/>
      <c r="P906" s="11"/>
      <c r="Q906" s="11"/>
      <c r="R906" s="11"/>
      <c r="S906" s="11"/>
      <c r="T906" s="11"/>
      <c r="U906" s="11"/>
      <c r="V906" s="11"/>
      <c r="W906" s="11"/>
      <c r="X906" s="11"/>
      <c r="Y906" s="11"/>
    </row>
    <row r="907" spans="1:25" x14ac:dyDescent="0.2">
      <c r="A907" s="11"/>
      <c r="B907" s="11"/>
      <c r="C907" s="11"/>
      <c r="D907" s="11"/>
      <c r="E907" s="18" t="str">
        <f t="shared" si="69"/>
        <v/>
      </c>
      <c r="F907" s="19" t="str">
        <f t="shared" si="66"/>
        <v/>
      </c>
      <c r="G907" s="19" t="str">
        <f t="shared" si="67"/>
        <v/>
      </c>
      <c r="H907" s="19" t="str">
        <f t="shared" si="68"/>
        <v/>
      </c>
      <c r="I907" s="20" t="str">
        <f t="shared" si="70"/>
        <v/>
      </c>
      <c r="J907" s="11"/>
      <c r="K907" s="11"/>
      <c r="L907" s="11"/>
      <c r="M907" s="11"/>
      <c r="N907" s="11"/>
      <c r="O907" s="11"/>
      <c r="P907" s="11"/>
      <c r="Q907" s="11"/>
      <c r="R907" s="11"/>
      <c r="S907" s="11"/>
      <c r="T907" s="11"/>
      <c r="U907" s="11"/>
      <c r="V907" s="11"/>
      <c r="W907" s="11"/>
      <c r="X907" s="11"/>
      <c r="Y907" s="11"/>
    </row>
    <row r="908" spans="1:25" x14ac:dyDescent="0.2">
      <c r="A908" s="11"/>
      <c r="B908" s="11"/>
      <c r="C908" s="11"/>
      <c r="D908" s="11"/>
      <c r="E908" s="18" t="str">
        <f t="shared" si="69"/>
        <v/>
      </c>
      <c r="F908" s="19" t="str">
        <f t="shared" si="66"/>
        <v/>
      </c>
      <c r="G908" s="19" t="str">
        <f t="shared" si="67"/>
        <v/>
      </c>
      <c r="H908" s="19" t="str">
        <f t="shared" si="68"/>
        <v/>
      </c>
      <c r="I908" s="20" t="str">
        <f t="shared" si="70"/>
        <v/>
      </c>
      <c r="J908" s="11"/>
      <c r="K908" s="11"/>
      <c r="L908" s="11"/>
      <c r="M908" s="11"/>
      <c r="N908" s="11"/>
      <c r="O908" s="11"/>
      <c r="P908" s="11"/>
      <c r="Q908" s="11"/>
      <c r="R908" s="11"/>
      <c r="S908" s="11"/>
      <c r="T908" s="11"/>
      <c r="U908" s="11"/>
      <c r="V908" s="11"/>
      <c r="W908" s="11"/>
      <c r="X908" s="11"/>
      <c r="Y908" s="11"/>
    </row>
    <row r="909" spans="1:25" x14ac:dyDescent="0.2">
      <c r="A909" s="11"/>
      <c r="B909" s="11"/>
      <c r="C909" s="11"/>
      <c r="D909" s="11"/>
      <c r="E909" s="18" t="str">
        <f t="shared" si="69"/>
        <v/>
      </c>
      <c r="F909" s="19" t="str">
        <f t="shared" si="66"/>
        <v/>
      </c>
      <c r="G909" s="19" t="str">
        <f t="shared" si="67"/>
        <v/>
      </c>
      <c r="H909" s="19" t="str">
        <f t="shared" si="68"/>
        <v/>
      </c>
      <c r="I909" s="20" t="str">
        <f t="shared" si="70"/>
        <v/>
      </c>
      <c r="J909" s="11"/>
      <c r="K909" s="11"/>
      <c r="L909" s="11"/>
      <c r="M909" s="11"/>
      <c r="N909" s="11"/>
      <c r="O909" s="11"/>
      <c r="P909" s="11"/>
      <c r="Q909" s="11"/>
      <c r="R909" s="11"/>
      <c r="S909" s="11"/>
      <c r="T909" s="11"/>
      <c r="U909" s="11"/>
      <c r="V909" s="11"/>
      <c r="W909" s="11"/>
      <c r="X909" s="11"/>
      <c r="Y909" s="11"/>
    </row>
    <row r="910" spans="1:25" x14ac:dyDescent="0.2">
      <c r="A910" s="11"/>
      <c r="B910" s="11"/>
      <c r="C910" s="11"/>
      <c r="D910" s="11"/>
      <c r="E910" s="18" t="str">
        <f t="shared" si="69"/>
        <v/>
      </c>
      <c r="F910" s="19" t="str">
        <f t="shared" si="66"/>
        <v/>
      </c>
      <c r="G910" s="19" t="str">
        <f t="shared" si="67"/>
        <v/>
      </c>
      <c r="H910" s="19" t="str">
        <f t="shared" si="68"/>
        <v/>
      </c>
      <c r="I910" s="20" t="str">
        <f t="shared" si="70"/>
        <v/>
      </c>
      <c r="J910" s="11"/>
      <c r="K910" s="11"/>
      <c r="L910" s="11"/>
      <c r="M910" s="11"/>
      <c r="N910" s="11"/>
      <c r="O910" s="11"/>
      <c r="P910" s="11"/>
      <c r="Q910" s="11"/>
      <c r="R910" s="11"/>
      <c r="S910" s="11"/>
      <c r="T910" s="11"/>
      <c r="U910" s="11"/>
      <c r="V910" s="11"/>
      <c r="W910" s="11"/>
      <c r="X910" s="11"/>
      <c r="Y910" s="11"/>
    </row>
    <row r="911" spans="1:25" x14ac:dyDescent="0.2">
      <c r="A911" s="11"/>
      <c r="B911" s="11"/>
      <c r="C911" s="11"/>
      <c r="D911" s="11"/>
      <c r="E911" s="18" t="str">
        <f t="shared" si="69"/>
        <v/>
      </c>
      <c r="F911" s="19" t="str">
        <f t="shared" si="66"/>
        <v/>
      </c>
      <c r="G911" s="19" t="str">
        <f t="shared" si="67"/>
        <v/>
      </c>
      <c r="H911" s="19" t="str">
        <f t="shared" si="68"/>
        <v/>
      </c>
      <c r="I911" s="20" t="str">
        <f t="shared" si="70"/>
        <v/>
      </c>
      <c r="J911" s="11"/>
      <c r="K911" s="11"/>
      <c r="L911" s="11"/>
      <c r="M911" s="11"/>
      <c r="N911" s="11"/>
      <c r="O911" s="11"/>
      <c r="P911" s="11"/>
      <c r="Q911" s="11"/>
      <c r="R911" s="11"/>
      <c r="S911" s="11"/>
      <c r="T911" s="11"/>
      <c r="U911" s="11"/>
      <c r="V911" s="11"/>
      <c r="W911" s="11"/>
      <c r="X911" s="11"/>
      <c r="Y911" s="11"/>
    </row>
    <row r="912" spans="1:25" x14ac:dyDescent="0.2">
      <c r="A912" s="11"/>
      <c r="B912" s="11"/>
      <c r="C912" s="11"/>
      <c r="D912" s="11"/>
      <c r="E912" s="18" t="str">
        <f t="shared" si="69"/>
        <v/>
      </c>
      <c r="F912" s="19" t="str">
        <f t="shared" si="66"/>
        <v/>
      </c>
      <c r="G912" s="19" t="str">
        <f t="shared" si="67"/>
        <v/>
      </c>
      <c r="H912" s="19" t="str">
        <f t="shared" si="68"/>
        <v/>
      </c>
      <c r="I912" s="20" t="str">
        <f t="shared" si="70"/>
        <v/>
      </c>
      <c r="J912" s="11"/>
      <c r="K912" s="11"/>
      <c r="L912" s="11"/>
      <c r="M912" s="11"/>
      <c r="N912" s="11"/>
      <c r="O912" s="11"/>
      <c r="P912" s="11"/>
      <c r="Q912" s="11"/>
      <c r="R912" s="11"/>
      <c r="S912" s="11"/>
      <c r="T912" s="11"/>
      <c r="U912" s="11"/>
      <c r="V912" s="11"/>
      <c r="W912" s="11"/>
      <c r="X912" s="11"/>
      <c r="Y912" s="11"/>
    </row>
    <row r="913" spans="1:25" x14ac:dyDescent="0.2">
      <c r="A913" s="11"/>
      <c r="B913" s="11"/>
      <c r="C913" s="11"/>
      <c r="D913" s="11"/>
      <c r="E913" s="18" t="str">
        <f t="shared" si="69"/>
        <v/>
      </c>
      <c r="F913" s="19" t="str">
        <f t="shared" si="66"/>
        <v/>
      </c>
      <c r="G913" s="19" t="str">
        <f t="shared" si="67"/>
        <v/>
      </c>
      <c r="H913" s="19" t="str">
        <f t="shared" si="68"/>
        <v/>
      </c>
      <c r="I913" s="20" t="str">
        <f t="shared" si="70"/>
        <v/>
      </c>
      <c r="J913" s="11"/>
      <c r="K913" s="11"/>
      <c r="L913" s="11"/>
      <c r="M913" s="11"/>
      <c r="N913" s="11"/>
      <c r="O913" s="11"/>
      <c r="P913" s="11"/>
      <c r="Q913" s="11"/>
      <c r="R913" s="11"/>
      <c r="S913" s="11"/>
      <c r="T913" s="11"/>
      <c r="U913" s="11"/>
      <c r="V913" s="11"/>
      <c r="W913" s="11"/>
      <c r="X913" s="11"/>
      <c r="Y913" s="11"/>
    </row>
    <row r="914" spans="1:25" x14ac:dyDescent="0.2">
      <c r="A914" s="11"/>
      <c r="B914" s="11"/>
      <c r="C914" s="11"/>
      <c r="D914" s="11"/>
      <c r="E914" s="18" t="str">
        <f t="shared" si="69"/>
        <v/>
      </c>
      <c r="F914" s="19" t="str">
        <f t="shared" si="66"/>
        <v/>
      </c>
      <c r="G914" s="19" t="str">
        <f t="shared" si="67"/>
        <v/>
      </c>
      <c r="H914" s="19" t="str">
        <f t="shared" si="68"/>
        <v/>
      </c>
      <c r="I914" s="20" t="str">
        <f t="shared" si="70"/>
        <v/>
      </c>
      <c r="J914" s="11"/>
      <c r="K914" s="11"/>
      <c r="L914" s="11"/>
      <c r="M914" s="11"/>
      <c r="N914" s="11"/>
      <c r="O914" s="11"/>
      <c r="P914" s="11"/>
      <c r="Q914" s="11"/>
      <c r="R914" s="11"/>
      <c r="S914" s="11"/>
      <c r="T914" s="11"/>
      <c r="U914" s="11"/>
      <c r="V914" s="11"/>
      <c r="W914" s="11"/>
      <c r="X914" s="11"/>
      <c r="Y914" s="11"/>
    </row>
    <row r="915" spans="1:25" x14ac:dyDescent="0.2">
      <c r="A915" s="11"/>
      <c r="B915" s="11"/>
      <c r="C915" s="11"/>
      <c r="D915" s="11"/>
      <c r="E915" s="18" t="str">
        <f t="shared" si="69"/>
        <v/>
      </c>
      <c r="F915" s="19" t="str">
        <f t="shared" si="66"/>
        <v/>
      </c>
      <c r="G915" s="19" t="str">
        <f t="shared" si="67"/>
        <v/>
      </c>
      <c r="H915" s="19" t="str">
        <f t="shared" si="68"/>
        <v/>
      </c>
      <c r="I915" s="20" t="str">
        <f t="shared" si="70"/>
        <v/>
      </c>
      <c r="J915" s="11"/>
      <c r="K915" s="11"/>
      <c r="L915" s="11"/>
      <c r="M915" s="11"/>
      <c r="N915" s="11"/>
      <c r="O915" s="11"/>
      <c r="P915" s="11"/>
      <c r="Q915" s="11"/>
      <c r="R915" s="11"/>
      <c r="S915" s="11"/>
      <c r="T915" s="11"/>
      <c r="U915" s="11"/>
      <c r="V915" s="11"/>
      <c r="W915" s="11"/>
      <c r="X915" s="11"/>
      <c r="Y915" s="11"/>
    </row>
    <row r="916" spans="1:25" x14ac:dyDescent="0.2">
      <c r="A916" s="11"/>
      <c r="B916" s="11"/>
      <c r="C916" s="11"/>
      <c r="D916" s="11"/>
      <c r="E916" s="18" t="str">
        <f t="shared" si="69"/>
        <v/>
      </c>
      <c r="F916" s="19" t="str">
        <f t="shared" si="66"/>
        <v/>
      </c>
      <c r="G916" s="19" t="str">
        <f t="shared" si="67"/>
        <v/>
      </c>
      <c r="H916" s="19" t="str">
        <f t="shared" si="68"/>
        <v/>
      </c>
      <c r="I916" s="20" t="str">
        <f t="shared" si="70"/>
        <v/>
      </c>
      <c r="J916" s="11"/>
      <c r="K916" s="11"/>
      <c r="L916" s="11"/>
      <c r="M916" s="11"/>
      <c r="N916" s="11"/>
      <c r="O916" s="11"/>
      <c r="P916" s="11"/>
      <c r="Q916" s="11"/>
      <c r="R916" s="11"/>
      <c r="S916" s="11"/>
      <c r="T916" s="11"/>
      <c r="U916" s="11"/>
      <c r="V916" s="11"/>
      <c r="W916" s="11"/>
      <c r="X916" s="11"/>
      <c r="Y916" s="11"/>
    </row>
    <row r="917" spans="1:25" x14ac:dyDescent="0.2">
      <c r="A917" s="11"/>
      <c r="B917" s="11"/>
      <c r="C917" s="11"/>
      <c r="D917" s="11"/>
      <c r="E917" s="18" t="str">
        <f t="shared" si="69"/>
        <v/>
      </c>
      <c r="F917" s="19" t="str">
        <f t="shared" si="66"/>
        <v/>
      </c>
      <c r="G917" s="19" t="str">
        <f t="shared" si="67"/>
        <v/>
      </c>
      <c r="H917" s="19" t="str">
        <f t="shared" si="68"/>
        <v/>
      </c>
      <c r="I917" s="20" t="str">
        <f t="shared" si="70"/>
        <v/>
      </c>
      <c r="J917" s="11"/>
      <c r="K917" s="11"/>
      <c r="L917" s="11"/>
      <c r="M917" s="11"/>
      <c r="N917" s="11"/>
      <c r="O917" s="11"/>
      <c r="P917" s="11"/>
      <c r="Q917" s="11"/>
      <c r="R917" s="11"/>
      <c r="S917" s="11"/>
      <c r="T917" s="11"/>
      <c r="U917" s="11"/>
      <c r="V917" s="11"/>
      <c r="W917" s="11"/>
      <c r="X917" s="11"/>
      <c r="Y917" s="11"/>
    </row>
    <row r="918" spans="1:25" x14ac:dyDescent="0.2">
      <c r="A918" s="11"/>
      <c r="B918" s="11"/>
      <c r="C918" s="11"/>
      <c r="D918" s="11"/>
      <c r="E918" s="18" t="str">
        <f t="shared" si="69"/>
        <v/>
      </c>
      <c r="F918" s="19" t="str">
        <f t="shared" si="66"/>
        <v/>
      </c>
      <c r="G918" s="19" t="str">
        <f t="shared" si="67"/>
        <v/>
      </c>
      <c r="H918" s="19" t="str">
        <f t="shared" si="68"/>
        <v/>
      </c>
      <c r="I918" s="20" t="str">
        <f t="shared" si="70"/>
        <v/>
      </c>
      <c r="J918" s="11"/>
      <c r="K918" s="11"/>
      <c r="L918" s="11"/>
      <c r="M918" s="11"/>
      <c r="N918" s="11"/>
      <c r="O918" s="11"/>
      <c r="P918" s="11"/>
      <c r="Q918" s="11"/>
      <c r="R918" s="11"/>
      <c r="S918" s="11"/>
      <c r="T918" s="11"/>
      <c r="U918" s="11"/>
      <c r="V918" s="11"/>
      <c r="W918" s="11"/>
      <c r="X918" s="11"/>
      <c r="Y918" s="11"/>
    </row>
    <row r="919" spans="1:25" x14ac:dyDescent="0.2">
      <c r="A919" s="11"/>
      <c r="B919" s="11"/>
      <c r="C919" s="11"/>
      <c r="D919" s="11"/>
      <c r="E919" s="18" t="str">
        <f t="shared" si="69"/>
        <v/>
      </c>
      <c r="F919" s="19" t="str">
        <f t="shared" si="66"/>
        <v/>
      </c>
      <c r="G919" s="19" t="str">
        <f t="shared" si="67"/>
        <v/>
      </c>
      <c r="H919" s="19" t="str">
        <f t="shared" si="68"/>
        <v/>
      </c>
      <c r="I919" s="20" t="str">
        <f t="shared" si="70"/>
        <v/>
      </c>
      <c r="J919" s="11"/>
      <c r="K919" s="11"/>
      <c r="L919" s="11"/>
      <c r="M919" s="11"/>
      <c r="N919" s="11"/>
      <c r="O919" s="11"/>
      <c r="P919" s="11"/>
      <c r="Q919" s="11"/>
      <c r="R919" s="11"/>
      <c r="S919" s="11"/>
      <c r="T919" s="11"/>
      <c r="U919" s="11"/>
      <c r="V919" s="11"/>
      <c r="W919" s="11"/>
      <c r="X919" s="11"/>
      <c r="Y919" s="11"/>
    </row>
    <row r="920" spans="1:25" x14ac:dyDescent="0.2">
      <c r="A920" s="11"/>
      <c r="B920" s="11"/>
      <c r="C920" s="11"/>
      <c r="D920" s="11"/>
      <c r="E920" s="18" t="str">
        <f t="shared" si="69"/>
        <v/>
      </c>
      <c r="F920" s="19" t="str">
        <f t="shared" si="66"/>
        <v/>
      </c>
      <c r="G920" s="19" t="str">
        <f t="shared" si="67"/>
        <v/>
      </c>
      <c r="H920" s="19" t="str">
        <f t="shared" si="68"/>
        <v/>
      </c>
      <c r="I920" s="20" t="str">
        <f t="shared" si="70"/>
        <v/>
      </c>
      <c r="J920" s="11"/>
      <c r="K920" s="11"/>
      <c r="L920" s="11"/>
      <c r="M920" s="11"/>
      <c r="N920" s="11"/>
      <c r="O920" s="11"/>
      <c r="P920" s="11"/>
      <c r="Q920" s="11"/>
      <c r="R920" s="11"/>
      <c r="S920" s="11"/>
      <c r="T920" s="11"/>
      <c r="U920" s="11"/>
      <c r="V920" s="11"/>
      <c r="W920" s="11"/>
      <c r="X920" s="11"/>
      <c r="Y920" s="11"/>
    </row>
    <row r="921" spans="1:25" x14ac:dyDescent="0.2">
      <c r="A921" s="11"/>
      <c r="B921" s="11"/>
      <c r="C921" s="11"/>
      <c r="D921" s="11"/>
      <c r="E921" s="18" t="str">
        <f t="shared" si="69"/>
        <v/>
      </c>
      <c r="F921" s="19" t="str">
        <f t="shared" si="66"/>
        <v/>
      </c>
      <c r="G921" s="19" t="str">
        <f t="shared" si="67"/>
        <v/>
      </c>
      <c r="H921" s="19" t="str">
        <f t="shared" si="68"/>
        <v/>
      </c>
      <c r="I921" s="20" t="str">
        <f t="shared" si="70"/>
        <v/>
      </c>
      <c r="J921" s="11"/>
      <c r="K921" s="11"/>
      <c r="L921" s="11"/>
      <c r="M921" s="11"/>
      <c r="N921" s="11"/>
      <c r="O921" s="11"/>
      <c r="P921" s="11"/>
      <c r="Q921" s="11"/>
      <c r="R921" s="11"/>
      <c r="S921" s="11"/>
      <c r="T921" s="11"/>
      <c r="U921" s="11"/>
      <c r="V921" s="11"/>
      <c r="W921" s="11"/>
      <c r="X921" s="11"/>
      <c r="Y921" s="11"/>
    </row>
    <row r="922" spans="1:25" x14ac:dyDescent="0.2">
      <c r="A922" s="11"/>
      <c r="B922" s="11"/>
      <c r="C922" s="11"/>
      <c r="D922" s="11"/>
      <c r="E922" s="18" t="str">
        <f t="shared" si="69"/>
        <v/>
      </c>
      <c r="F922" s="19" t="str">
        <f t="shared" si="66"/>
        <v/>
      </c>
      <c r="G922" s="19" t="str">
        <f t="shared" si="67"/>
        <v/>
      </c>
      <c r="H922" s="19" t="str">
        <f t="shared" si="68"/>
        <v/>
      </c>
      <c r="I922" s="20" t="str">
        <f t="shared" si="70"/>
        <v/>
      </c>
      <c r="J922" s="11"/>
      <c r="K922" s="11"/>
      <c r="L922" s="11"/>
      <c r="M922" s="11"/>
      <c r="N922" s="11"/>
      <c r="O922" s="11"/>
      <c r="P922" s="11"/>
      <c r="Q922" s="11"/>
      <c r="R922" s="11"/>
      <c r="S922" s="11"/>
      <c r="T922" s="11"/>
      <c r="U922" s="11"/>
      <c r="V922" s="11"/>
      <c r="W922" s="11"/>
      <c r="X922" s="11"/>
      <c r="Y922" s="11"/>
    </row>
    <row r="923" spans="1:25" x14ac:dyDescent="0.2">
      <c r="A923" s="11"/>
      <c r="B923" s="11"/>
      <c r="C923" s="11"/>
      <c r="D923" s="11"/>
      <c r="E923" s="18" t="str">
        <f t="shared" si="69"/>
        <v/>
      </c>
      <c r="F923" s="19" t="str">
        <f t="shared" si="66"/>
        <v/>
      </c>
      <c r="G923" s="19" t="str">
        <f t="shared" si="67"/>
        <v/>
      </c>
      <c r="H923" s="19" t="str">
        <f t="shared" si="68"/>
        <v/>
      </c>
      <c r="I923" s="20" t="str">
        <f t="shared" si="70"/>
        <v/>
      </c>
      <c r="J923" s="11"/>
      <c r="K923" s="11"/>
      <c r="L923" s="11"/>
      <c r="M923" s="11"/>
      <c r="N923" s="11"/>
      <c r="O923" s="11"/>
      <c r="P923" s="11"/>
      <c r="Q923" s="11"/>
      <c r="R923" s="11"/>
      <c r="S923" s="11"/>
      <c r="T923" s="11"/>
      <c r="U923" s="11"/>
      <c r="V923" s="11"/>
      <c r="W923" s="11"/>
      <c r="X923" s="11"/>
      <c r="Y923" s="11"/>
    </row>
    <row r="924" spans="1:25" x14ac:dyDescent="0.2">
      <c r="A924" s="11"/>
      <c r="B924" s="11"/>
      <c r="C924" s="11"/>
      <c r="D924" s="11"/>
      <c r="E924" s="18" t="str">
        <f t="shared" si="69"/>
        <v/>
      </c>
      <c r="F924" s="19" t="str">
        <f t="shared" si="66"/>
        <v/>
      </c>
      <c r="G924" s="19" t="str">
        <f t="shared" si="67"/>
        <v/>
      </c>
      <c r="H924" s="19" t="str">
        <f t="shared" si="68"/>
        <v/>
      </c>
      <c r="I924" s="20" t="str">
        <f t="shared" si="70"/>
        <v/>
      </c>
      <c r="J924" s="11"/>
      <c r="K924" s="11"/>
      <c r="L924" s="11"/>
      <c r="M924" s="11"/>
      <c r="N924" s="11"/>
      <c r="O924" s="11"/>
      <c r="P924" s="11"/>
      <c r="Q924" s="11"/>
      <c r="R924" s="11"/>
      <c r="S924" s="11"/>
      <c r="T924" s="11"/>
      <c r="U924" s="11"/>
      <c r="V924" s="11"/>
      <c r="W924" s="11"/>
      <c r="X924" s="11"/>
      <c r="Y924" s="11"/>
    </row>
    <row r="925" spans="1:25" x14ac:dyDescent="0.2">
      <c r="A925" s="11"/>
      <c r="B925" s="11"/>
      <c r="C925" s="11"/>
      <c r="D925" s="11"/>
      <c r="E925" s="18" t="str">
        <f t="shared" si="69"/>
        <v/>
      </c>
      <c r="F925" s="19" t="str">
        <f t="shared" si="66"/>
        <v/>
      </c>
      <c r="G925" s="19" t="str">
        <f t="shared" si="67"/>
        <v/>
      </c>
      <c r="H925" s="19" t="str">
        <f t="shared" si="68"/>
        <v/>
      </c>
      <c r="I925" s="20" t="str">
        <f t="shared" si="70"/>
        <v/>
      </c>
      <c r="J925" s="11"/>
      <c r="K925" s="11"/>
      <c r="L925" s="11"/>
      <c r="M925" s="11"/>
      <c r="N925" s="11"/>
      <c r="O925" s="11"/>
      <c r="P925" s="11"/>
      <c r="Q925" s="11"/>
      <c r="R925" s="11"/>
      <c r="S925" s="11"/>
      <c r="T925" s="11"/>
      <c r="U925" s="11"/>
      <c r="V925" s="11"/>
      <c r="W925" s="11"/>
      <c r="X925" s="11"/>
      <c r="Y925" s="11"/>
    </row>
    <row r="926" spans="1:25" x14ac:dyDescent="0.2">
      <c r="A926" s="11"/>
      <c r="B926" s="11"/>
      <c r="C926" s="11"/>
      <c r="D926" s="11"/>
      <c r="E926" s="18" t="str">
        <f t="shared" si="69"/>
        <v/>
      </c>
      <c r="F926" s="19" t="str">
        <f t="shared" si="66"/>
        <v/>
      </c>
      <c r="G926" s="19" t="str">
        <f t="shared" si="67"/>
        <v/>
      </c>
      <c r="H926" s="19" t="str">
        <f t="shared" si="68"/>
        <v/>
      </c>
      <c r="I926" s="20" t="str">
        <f t="shared" si="70"/>
        <v/>
      </c>
      <c r="J926" s="11"/>
      <c r="K926" s="11"/>
      <c r="L926" s="11"/>
      <c r="M926" s="11"/>
      <c r="N926" s="11"/>
      <c r="O926" s="11"/>
      <c r="P926" s="11"/>
      <c r="Q926" s="11"/>
      <c r="R926" s="11"/>
      <c r="S926" s="11"/>
      <c r="T926" s="11"/>
      <c r="U926" s="11"/>
      <c r="V926" s="11"/>
      <c r="W926" s="11"/>
      <c r="X926" s="11"/>
      <c r="Y926" s="11"/>
    </row>
    <row r="927" spans="1:25" x14ac:dyDescent="0.2">
      <c r="A927" s="11"/>
      <c r="B927" s="11"/>
      <c r="C927" s="11"/>
      <c r="D927" s="11"/>
      <c r="E927" s="18" t="str">
        <f t="shared" si="69"/>
        <v/>
      </c>
      <c r="F927" s="19" t="str">
        <f t="shared" si="66"/>
        <v/>
      </c>
      <c r="G927" s="19" t="str">
        <f t="shared" si="67"/>
        <v/>
      </c>
      <c r="H927" s="19" t="str">
        <f t="shared" si="68"/>
        <v/>
      </c>
      <c r="I927" s="20" t="str">
        <f t="shared" si="70"/>
        <v/>
      </c>
      <c r="J927" s="11"/>
      <c r="K927" s="11"/>
      <c r="L927" s="11"/>
      <c r="M927" s="11"/>
      <c r="N927" s="11"/>
      <c r="O927" s="11"/>
      <c r="P927" s="11"/>
      <c r="Q927" s="11"/>
      <c r="R927" s="11"/>
      <c r="S927" s="11"/>
      <c r="T927" s="11"/>
      <c r="U927" s="11"/>
      <c r="V927" s="11"/>
      <c r="W927" s="11"/>
      <c r="X927" s="11"/>
      <c r="Y927" s="11"/>
    </row>
    <row r="928" spans="1:25" x14ac:dyDescent="0.2">
      <c r="A928" s="11"/>
      <c r="B928" s="11"/>
      <c r="C928" s="11"/>
      <c r="D928" s="11"/>
      <c r="E928" s="18" t="str">
        <f t="shared" si="69"/>
        <v/>
      </c>
      <c r="F928" s="19" t="str">
        <f t="shared" si="66"/>
        <v/>
      </c>
      <c r="G928" s="19" t="str">
        <f t="shared" si="67"/>
        <v/>
      </c>
      <c r="H928" s="19" t="str">
        <f t="shared" si="68"/>
        <v/>
      </c>
      <c r="I928" s="20" t="str">
        <f t="shared" si="70"/>
        <v/>
      </c>
      <c r="J928" s="11"/>
      <c r="K928" s="11"/>
      <c r="L928" s="11"/>
      <c r="M928" s="11"/>
      <c r="N928" s="11"/>
      <c r="O928" s="11"/>
      <c r="P928" s="11"/>
      <c r="Q928" s="11"/>
      <c r="R928" s="11"/>
      <c r="S928" s="11"/>
      <c r="T928" s="11"/>
      <c r="U928" s="11"/>
      <c r="V928" s="11"/>
      <c r="W928" s="11"/>
      <c r="X928" s="11"/>
      <c r="Y928" s="11"/>
    </row>
    <row r="929" spans="1:25" x14ac:dyDescent="0.2">
      <c r="A929" s="11"/>
      <c r="B929" s="11"/>
      <c r="C929" s="11"/>
      <c r="D929" s="11"/>
      <c r="E929" s="18" t="str">
        <f t="shared" si="69"/>
        <v/>
      </c>
      <c r="F929" s="19" t="str">
        <f t="shared" si="66"/>
        <v/>
      </c>
      <c r="G929" s="19" t="str">
        <f t="shared" si="67"/>
        <v/>
      </c>
      <c r="H929" s="19" t="str">
        <f t="shared" si="68"/>
        <v/>
      </c>
      <c r="I929" s="20" t="str">
        <f t="shared" si="70"/>
        <v/>
      </c>
      <c r="J929" s="11"/>
      <c r="K929" s="11"/>
      <c r="L929" s="11"/>
      <c r="M929" s="11"/>
      <c r="N929" s="11"/>
      <c r="O929" s="11"/>
      <c r="P929" s="11"/>
      <c r="Q929" s="11"/>
      <c r="R929" s="11"/>
      <c r="S929" s="11"/>
      <c r="T929" s="11"/>
      <c r="U929" s="11"/>
      <c r="V929" s="11"/>
      <c r="W929" s="11"/>
      <c r="X929" s="11"/>
      <c r="Y929" s="11"/>
    </row>
    <row r="930" spans="1:25" x14ac:dyDescent="0.2">
      <c r="A930" s="11"/>
      <c r="B930" s="11"/>
      <c r="C930" s="11"/>
      <c r="D930" s="11"/>
      <c r="E930" s="18" t="str">
        <f t="shared" si="69"/>
        <v/>
      </c>
      <c r="F930" s="19" t="str">
        <f t="shared" si="66"/>
        <v/>
      </c>
      <c r="G930" s="19" t="str">
        <f t="shared" si="67"/>
        <v/>
      </c>
      <c r="H930" s="19" t="str">
        <f t="shared" si="68"/>
        <v/>
      </c>
      <c r="I930" s="20" t="str">
        <f t="shared" si="70"/>
        <v/>
      </c>
      <c r="J930" s="11"/>
      <c r="K930" s="11"/>
      <c r="L930" s="11"/>
      <c r="M930" s="11"/>
      <c r="N930" s="11"/>
      <c r="O930" s="11"/>
      <c r="P930" s="11"/>
      <c r="Q930" s="11"/>
      <c r="R930" s="11"/>
      <c r="S930" s="11"/>
      <c r="T930" s="11"/>
      <c r="U930" s="11"/>
      <c r="V930" s="11"/>
      <c r="W930" s="11"/>
      <c r="X930" s="11"/>
      <c r="Y930" s="11"/>
    </row>
    <row r="931" spans="1:25" x14ac:dyDescent="0.2">
      <c r="A931" s="11"/>
      <c r="B931" s="11"/>
      <c r="C931" s="11"/>
      <c r="D931" s="11"/>
      <c r="E931" s="18" t="str">
        <f t="shared" si="69"/>
        <v/>
      </c>
      <c r="F931" s="19" t="str">
        <f t="shared" si="66"/>
        <v/>
      </c>
      <c r="G931" s="19" t="str">
        <f t="shared" si="67"/>
        <v/>
      </c>
      <c r="H931" s="19" t="str">
        <f t="shared" si="68"/>
        <v/>
      </c>
      <c r="I931" s="20" t="str">
        <f t="shared" si="70"/>
        <v/>
      </c>
      <c r="J931" s="11"/>
      <c r="K931" s="11"/>
      <c r="L931" s="11"/>
      <c r="M931" s="11"/>
      <c r="N931" s="11"/>
      <c r="O931" s="11"/>
      <c r="P931" s="11"/>
      <c r="Q931" s="11"/>
      <c r="R931" s="11"/>
      <c r="S931" s="11"/>
      <c r="T931" s="11"/>
      <c r="U931" s="11"/>
      <c r="V931" s="11"/>
      <c r="W931" s="11"/>
      <c r="X931" s="11"/>
      <c r="Y931" s="11"/>
    </row>
    <row r="932" spans="1:25" x14ac:dyDescent="0.2">
      <c r="A932" s="11"/>
      <c r="B932" s="11"/>
      <c r="C932" s="11"/>
      <c r="D932" s="11"/>
      <c r="E932" s="18" t="str">
        <f t="shared" si="69"/>
        <v/>
      </c>
      <c r="F932" s="19" t="str">
        <f t="shared" si="66"/>
        <v/>
      </c>
      <c r="G932" s="19" t="str">
        <f t="shared" si="67"/>
        <v/>
      </c>
      <c r="H932" s="19" t="str">
        <f t="shared" si="68"/>
        <v/>
      </c>
      <c r="I932" s="20" t="str">
        <f t="shared" si="70"/>
        <v/>
      </c>
      <c r="J932" s="11"/>
      <c r="K932" s="11"/>
      <c r="L932" s="11"/>
      <c r="M932" s="11"/>
      <c r="N932" s="11"/>
      <c r="O932" s="11"/>
      <c r="P932" s="11"/>
      <c r="Q932" s="11"/>
      <c r="R932" s="11"/>
      <c r="S932" s="11"/>
      <c r="T932" s="11"/>
      <c r="U932" s="11"/>
      <c r="V932" s="11"/>
      <c r="W932" s="11"/>
      <c r="X932" s="11"/>
      <c r="Y932" s="11"/>
    </row>
    <row r="933" spans="1:25" x14ac:dyDescent="0.2">
      <c r="A933" s="11"/>
      <c r="B933" s="11"/>
      <c r="C933" s="11"/>
      <c r="D933" s="11"/>
      <c r="E933" s="18" t="str">
        <f t="shared" si="69"/>
        <v/>
      </c>
      <c r="F933" s="19" t="str">
        <f t="shared" si="66"/>
        <v/>
      </c>
      <c r="G933" s="19" t="str">
        <f t="shared" si="67"/>
        <v/>
      </c>
      <c r="H933" s="19" t="str">
        <f t="shared" si="68"/>
        <v/>
      </c>
      <c r="I933" s="20" t="str">
        <f t="shared" si="70"/>
        <v/>
      </c>
      <c r="J933" s="11"/>
      <c r="K933" s="11"/>
      <c r="L933" s="11"/>
      <c r="M933" s="11"/>
      <c r="N933" s="11"/>
      <c r="O933" s="11"/>
      <c r="P933" s="11"/>
      <c r="Q933" s="11"/>
      <c r="R933" s="11"/>
      <c r="S933" s="11"/>
      <c r="T933" s="11"/>
      <c r="U933" s="11"/>
      <c r="V933" s="11"/>
      <c r="W933" s="11"/>
      <c r="X933" s="11"/>
      <c r="Y933" s="11"/>
    </row>
    <row r="934" spans="1:25" x14ac:dyDescent="0.2">
      <c r="A934" s="11"/>
      <c r="B934" s="11"/>
      <c r="C934" s="11"/>
      <c r="D934" s="11"/>
      <c r="E934" s="18" t="str">
        <f t="shared" si="69"/>
        <v/>
      </c>
      <c r="F934" s="19" t="str">
        <f t="shared" si="66"/>
        <v/>
      </c>
      <c r="G934" s="19" t="str">
        <f t="shared" si="67"/>
        <v/>
      </c>
      <c r="H934" s="19" t="str">
        <f t="shared" si="68"/>
        <v/>
      </c>
      <c r="I934" s="20" t="str">
        <f t="shared" si="70"/>
        <v/>
      </c>
      <c r="J934" s="11"/>
      <c r="K934" s="11"/>
      <c r="L934" s="11"/>
      <c r="M934" s="11"/>
      <c r="N934" s="11"/>
      <c r="O934" s="11"/>
      <c r="P934" s="11"/>
      <c r="Q934" s="11"/>
      <c r="R934" s="11"/>
      <c r="S934" s="11"/>
      <c r="T934" s="11"/>
      <c r="U934" s="11"/>
      <c r="V934" s="11"/>
      <c r="W934" s="11"/>
      <c r="X934" s="11"/>
      <c r="Y934" s="11"/>
    </row>
    <row r="935" spans="1:25" x14ac:dyDescent="0.2">
      <c r="A935" s="11"/>
      <c r="B935" s="11"/>
      <c r="C935" s="11"/>
      <c r="D935" s="11"/>
      <c r="E935" s="18" t="str">
        <f t="shared" si="69"/>
        <v/>
      </c>
      <c r="F935" s="19" t="str">
        <f t="shared" ref="F935:F998" si="71">IF(E935="","",IF($E$15="SAC",G935+H935,PMT($E$29,$E$25,-$E$23,,0)))</f>
        <v/>
      </c>
      <c r="G935" s="19" t="str">
        <f t="shared" ref="G935:G998" si="72">IF(E935="","",IF($E$15="SAC",$E$23/$E$25,F935-H935))</f>
        <v/>
      </c>
      <c r="H935" s="19" t="str">
        <f t="shared" ref="H935:H998" si="73">IF(E935="","",IF($E$15="SAC",I934*$E$29,I934*$E$29))</f>
        <v/>
      </c>
      <c r="I935" s="20" t="str">
        <f t="shared" si="70"/>
        <v/>
      </c>
      <c r="J935" s="11"/>
      <c r="K935" s="11"/>
      <c r="L935" s="11"/>
      <c r="M935" s="11"/>
      <c r="N935" s="11"/>
      <c r="O935" s="11"/>
      <c r="P935" s="11"/>
      <c r="Q935" s="11"/>
      <c r="R935" s="11"/>
      <c r="S935" s="11"/>
      <c r="T935" s="11"/>
      <c r="U935" s="11"/>
      <c r="V935" s="11"/>
      <c r="W935" s="11"/>
      <c r="X935" s="11"/>
      <c r="Y935" s="11"/>
    </row>
    <row r="936" spans="1:25" x14ac:dyDescent="0.2">
      <c r="A936" s="11"/>
      <c r="B936" s="11"/>
      <c r="C936" s="11"/>
      <c r="D936" s="11"/>
      <c r="E936" s="18" t="str">
        <f t="shared" ref="E936:E999" si="74">IFERROR(IF(E935+1&gt;$E$25,"",E935+1),"")</f>
        <v/>
      </c>
      <c r="F936" s="19" t="str">
        <f t="shared" si="71"/>
        <v/>
      </c>
      <c r="G936" s="19" t="str">
        <f t="shared" si="72"/>
        <v/>
      </c>
      <c r="H936" s="19" t="str">
        <f t="shared" si="73"/>
        <v/>
      </c>
      <c r="I936" s="20" t="str">
        <f t="shared" si="70"/>
        <v/>
      </c>
      <c r="J936" s="11"/>
      <c r="K936" s="11"/>
      <c r="L936" s="11"/>
      <c r="M936" s="11"/>
      <c r="N936" s="11"/>
      <c r="O936" s="11"/>
      <c r="P936" s="11"/>
      <c r="Q936" s="11"/>
      <c r="R936" s="11"/>
      <c r="S936" s="11"/>
      <c r="T936" s="11"/>
      <c r="U936" s="11"/>
      <c r="V936" s="11"/>
      <c r="W936" s="11"/>
      <c r="X936" s="11"/>
      <c r="Y936" s="11"/>
    </row>
    <row r="937" spans="1:25" x14ac:dyDescent="0.2">
      <c r="A937" s="11"/>
      <c r="B937" s="11"/>
      <c r="C937" s="11"/>
      <c r="D937" s="11"/>
      <c r="E937" s="18" t="str">
        <f t="shared" si="74"/>
        <v/>
      </c>
      <c r="F937" s="19" t="str">
        <f t="shared" si="71"/>
        <v/>
      </c>
      <c r="G937" s="19" t="str">
        <f t="shared" si="72"/>
        <v/>
      </c>
      <c r="H937" s="19" t="str">
        <f t="shared" si="73"/>
        <v/>
      </c>
      <c r="I937" s="20" t="str">
        <f t="shared" si="70"/>
        <v/>
      </c>
      <c r="J937" s="11"/>
      <c r="K937" s="11"/>
      <c r="L937" s="11"/>
      <c r="M937" s="11"/>
      <c r="N937" s="11"/>
      <c r="O937" s="11"/>
      <c r="P937" s="11"/>
      <c r="Q937" s="11"/>
      <c r="R937" s="11"/>
      <c r="S937" s="11"/>
      <c r="T937" s="11"/>
      <c r="U937" s="11"/>
      <c r="V937" s="11"/>
      <c r="W937" s="11"/>
      <c r="X937" s="11"/>
      <c r="Y937" s="11"/>
    </row>
    <row r="938" spans="1:25" x14ac:dyDescent="0.2">
      <c r="A938" s="11"/>
      <c r="B938" s="11"/>
      <c r="C938" s="11"/>
      <c r="D938" s="11"/>
      <c r="E938" s="18" t="str">
        <f t="shared" si="74"/>
        <v/>
      </c>
      <c r="F938" s="19" t="str">
        <f t="shared" si="71"/>
        <v/>
      </c>
      <c r="G938" s="19" t="str">
        <f t="shared" si="72"/>
        <v/>
      </c>
      <c r="H938" s="19" t="str">
        <f t="shared" si="73"/>
        <v/>
      </c>
      <c r="I938" s="20" t="str">
        <f t="shared" si="70"/>
        <v/>
      </c>
      <c r="J938" s="11"/>
      <c r="K938" s="11"/>
      <c r="L938" s="11"/>
      <c r="M938" s="11"/>
      <c r="N938" s="11"/>
      <c r="O938" s="11"/>
      <c r="P938" s="11"/>
      <c r="Q938" s="11"/>
      <c r="R938" s="11"/>
      <c r="S938" s="11"/>
      <c r="T938" s="11"/>
      <c r="U938" s="11"/>
      <c r="V938" s="11"/>
      <c r="W938" s="11"/>
      <c r="X938" s="11"/>
      <c r="Y938" s="11"/>
    </row>
    <row r="939" spans="1:25" x14ac:dyDescent="0.2">
      <c r="A939" s="11"/>
      <c r="B939" s="11"/>
      <c r="C939" s="11"/>
      <c r="D939" s="11"/>
      <c r="E939" s="18" t="str">
        <f t="shared" si="74"/>
        <v/>
      </c>
      <c r="F939" s="19" t="str">
        <f t="shared" si="71"/>
        <v/>
      </c>
      <c r="G939" s="19" t="str">
        <f t="shared" si="72"/>
        <v/>
      </c>
      <c r="H939" s="19" t="str">
        <f t="shared" si="73"/>
        <v/>
      </c>
      <c r="I939" s="20" t="str">
        <f t="shared" si="70"/>
        <v/>
      </c>
      <c r="J939" s="11"/>
      <c r="K939" s="11"/>
      <c r="L939" s="11"/>
      <c r="M939" s="11"/>
      <c r="N939" s="11"/>
      <c r="O939" s="11"/>
      <c r="P939" s="11"/>
      <c r="Q939" s="11"/>
      <c r="R939" s="11"/>
      <c r="S939" s="11"/>
      <c r="T939" s="11"/>
      <c r="U939" s="11"/>
      <c r="V939" s="11"/>
      <c r="W939" s="11"/>
      <c r="X939" s="11"/>
      <c r="Y939" s="11"/>
    </row>
    <row r="940" spans="1:25" x14ac:dyDescent="0.2">
      <c r="A940" s="11"/>
      <c r="B940" s="11"/>
      <c r="C940" s="11"/>
      <c r="D940" s="11"/>
      <c r="E940" s="18" t="str">
        <f t="shared" si="74"/>
        <v/>
      </c>
      <c r="F940" s="19" t="str">
        <f t="shared" si="71"/>
        <v/>
      </c>
      <c r="G940" s="19" t="str">
        <f t="shared" si="72"/>
        <v/>
      </c>
      <c r="H940" s="19" t="str">
        <f t="shared" si="73"/>
        <v/>
      </c>
      <c r="I940" s="20" t="str">
        <f t="shared" si="70"/>
        <v/>
      </c>
      <c r="J940" s="11"/>
      <c r="K940" s="11"/>
      <c r="L940" s="11"/>
      <c r="M940" s="11"/>
      <c r="N940" s="11"/>
      <c r="O940" s="11"/>
      <c r="P940" s="11"/>
      <c r="Q940" s="11"/>
      <c r="R940" s="11"/>
      <c r="S940" s="11"/>
      <c r="T940" s="11"/>
      <c r="U940" s="11"/>
      <c r="V940" s="11"/>
      <c r="W940" s="11"/>
      <c r="X940" s="11"/>
      <c r="Y940" s="11"/>
    </row>
    <row r="941" spans="1:25" x14ac:dyDescent="0.2">
      <c r="A941" s="11"/>
      <c r="B941" s="11"/>
      <c r="C941" s="11"/>
      <c r="D941" s="11"/>
      <c r="E941" s="18" t="str">
        <f t="shared" si="74"/>
        <v/>
      </c>
      <c r="F941" s="19" t="str">
        <f t="shared" si="71"/>
        <v/>
      </c>
      <c r="G941" s="19" t="str">
        <f t="shared" si="72"/>
        <v/>
      </c>
      <c r="H941" s="19" t="str">
        <f t="shared" si="73"/>
        <v/>
      </c>
      <c r="I941" s="20" t="str">
        <f t="shared" si="70"/>
        <v/>
      </c>
      <c r="J941" s="11"/>
      <c r="K941" s="11"/>
      <c r="L941" s="11"/>
      <c r="M941" s="11"/>
      <c r="N941" s="11"/>
      <c r="O941" s="11"/>
      <c r="P941" s="11"/>
      <c r="Q941" s="11"/>
      <c r="R941" s="11"/>
      <c r="S941" s="11"/>
      <c r="T941" s="11"/>
      <c r="U941" s="11"/>
      <c r="V941" s="11"/>
      <c r="W941" s="11"/>
      <c r="X941" s="11"/>
      <c r="Y941" s="11"/>
    </row>
    <row r="942" spans="1:25" x14ac:dyDescent="0.2">
      <c r="A942" s="11"/>
      <c r="B942" s="11"/>
      <c r="C942" s="11"/>
      <c r="D942" s="11"/>
      <c r="E942" s="18" t="str">
        <f t="shared" si="74"/>
        <v/>
      </c>
      <c r="F942" s="19" t="str">
        <f t="shared" si="71"/>
        <v/>
      </c>
      <c r="G942" s="19" t="str">
        <f t="shared" si="72"/>
        <v/>
      </c>
      <c r="H942" s="19" t="str">
        <f t="shared" si="73"/>
        <v/>
      </c>
      <c r="I942" s="20" t="str">
        <f t="shared" si="70"/>
        <v/>
      </c>
      <c r="J942" s="11"/>
      <c r="K942" s="11"/>
      <c r="L942" s="11"/>
      <c r="M942" s="11"/>
      <c r="N942" s="11"/>
      <c r="O942" s="11"/>
      <c r="P942" s="11"/>
      <c r="Q942" s="11"/>
      <c r="R942" s="11"/>
      <c r="S942" s="11"/>
      <c r="T942" s="11"/>
      <c r="U942" s="11"/>
      <c r="V942" s="11"/>
      <c r="W942" s="11"/>
      <c r="X942" s="11"/>
      <c r="Y942" s="11"/>
    </row>
    <row r="943" spans="1:25" x14ac:dyDescent="0.2">
      <c r="A943" s="11"/>
      <c r="B943" s="11"/>
      <c r="C943" s="11"/>
      <c r="D943" s="11"/>
      <c r="E943" s="18" t="str">
        <f t="shared" si="74"/>
        <v/>
      </c>
      <c r="F943" s="19" t="str">
        <f t="shared" si="71"/>
        <v/>
      </c>
      <c r="G943" s="19" t="str">
        <f t="shared" si="72"/>
        <v/>
      </c>
      <c r="H943" s="19" t="str">
        <f t="shared" si="73"/>
        <v/>
      </c>
      <c r="I943" s="20" t="str">
        <f t="shared" ref="I943:I1006" si="75">IF(E943="","",I942-G943)</f>
        <v/>
      </c>
      <c r="J943" s="11"/>
      <c r="K943" s="11"/>
      <c r="L943" s="11"/>
      <c r="M943" s="11"/>
      <c r="N943" s="11"/>
      <c r="O943" s="11"/>
      <c r="P943" s="11"/>
      <c r="Q943" s="11"/>
      <c r="R943" s="11"/>
      <c r="S943" s="11"/>
      <c r="T943" s="11"/>
      <c r="U943" s="11"/>
      <c r="V943" s="11"/>
      <c r="W943" s="11"/>
      <c r="X943" s="11"/>
      <c r="Y943" s="11"/>
    </row>
    <row r="944" spans="1:25" x14ac:dyDescent="0.2">
      <c r="A944" s="11"/>
      <c r="B944" s="11"/>
      <c r="C944" s="11"/>
      <c r="D944" s="11"/>
      <c r="E944" s="18" t="str">
        <f t="shared" si="74"/>
        <v/>
      </c>
      <c r="F944" s="19" t="str">
        <f t="shared" si="71"/>
        <v/>
      </c>
      <c r="G944" s="19" t="str">
        <f t="shared" si="72"/>
        <v/>
      </c>
      <c r="H944" s="19" t="str">
        <f t="shared" si="73"/>
        <v/>
      </c>
      <c r="I944" s="20" t="str">
        <f t="shared" si="75"/>
        <v/>
      </c>
      <c r="J944" s="11"/>
      <c r="K944" s="11"/>
      <c r="L944" s="11"/>
      <c r="M944" s="11"/>
      <c r="N944" s="11"/>
      <c r="O944" s="11"/>
      <c r="P944" s="11"/>
      <c r="Q944" s="11"/>
      <c r="R944" s="11"/>
      <c r="S944" s="11"/>
      <c r="T944" s="11"/>
      <c r="U944" s="11"/>
      <c r="V944" s="11"/>
      <c r="W944" s="11"/>
      <c r="X944" s="11"/>
      <c r="Y944" s="11"/>
    </row>
    <row r="945" spans="1:25" x14ac:dyDescent="0.2">
      <c r="A945" s="11"/>
      <c r="B945" s="11"/>
      <c r="C945" s="11"/>
      <c r="D945" s="11"/>
      <c r="E945" s="18" t="str">
        <f t="shared" si="74"/>
        <v/>
      </c>
      <c r="F945" s="19" t="str">
        <f t="shared" si="71"/>
        <v/>
      </c>
      <c r="G945" s="19" t="str">
        <f t="shared" si="72"/>
        <v/>
      </c>
      <c r="H945" s="19" t="str">
        <f t="shared" si="73"/>
        <v/>
      </c>
      <c r="I945" s="20" t="str">
        <f t="shared" si="75"/>
        <v/>
      </c>
      <c r="J945" s="11"/>
      <c r="K945" s="11"/>
      <c r="L945" s="11"/>
      <c r="M945" s="11"/>
      <c r="N945" s="11"/>
      <c r="O945" s="11"/>
      <c r="P945" s="11"/>
      <c r="Q945" s="11"/>
      <c r="R945" s="11"/>
      <c r="S945" s="11"/>
      <c r="T945" s="11"/>
      <c r="U945" s="11"/>
      <c r="V945" s="11"/>
      <c r="W945" s="11"/>
      <c r="X945" s="11"/>
      <c r="Y945" s="11"/>
    </row>
    <row r="946" spans="1:25" x14ac:dyDescent="0.2">
      <c r="A946" s="11"/>
      <c r="B946" s="11"/>
      <c r="C946" s="11"/>
      <c r="D946" s="11"/>
      <c r="E946" s="18" t="str">
        <f t="shared" si="74"/>
        <v/>
      </c>
      <c r="F946" s="19" t="str">
        <f t="shared" si="71"/>
        <v/>
      </c>
      <c r="G946" s="19" t="str">
        <f t="shared" si="72"/>
        <v/>
      </c>
      <c r="H946" s="19" t="str">
        <f t="shared" si="73"/>
        <v/>
      </c>
      <c r="I946" s="20" t="str">
        <f t="shared" si="75"/>
        <v/>
      </c>
      <c r="J946" s="11"/>
      <c r="K946" s="11"/>
      <c r="L946" s="11"/>
      <c r="M946" s="11"/>
      <c r="N946" s="11"/>
      <c r="O946" s="11"/>
      <c r="P946" s="11"/>
      <c r="Q946" s="11"/>
      <c r="R946" s="11"/>
      <c r="S946" s="11"/>
      <c r="T946" s="11"/>
      <c r="U946" s="11"/>
      <c r="V946" s="11"/>
      <c r="W946" s="11"/>
      <c r="X946" s="11"/>
      <c r="Y946" s="11"/>
    </row>
    <row r="947" spans="1:25" x14ac:dyDescent="0.2">
      <c r="A947" s="11"/>
      <c r="B947" s="11"/>
      <c r="C947" s="11"/>
      <c r="D947" s="11"/>
      <c r="E947" s="18" t="str">
        <f t="shared" si="74"/>
        <v/>
      </c>
      <c r="F947" s="19" t="str">
        <f t="shared" si="71"/>
        <v/>
      </c>
      <c r="G947" s="19" t="str">
        <f t="shared" si="72"/>
        <v/>
      </c>
      <c r="H947" s="19" t="str">
        <f t="shared" si="73"/>
        <v/>
      </c>
      <c r="I947" s="20" t="str">
        <f t="shared" si="75"/>
        <v/>
      </c>
      <c r="J947" s="11"/>
      <c r="K947" s="11"/>
      <c r="L947" s="11"/>
      <c r="M947" s="11"/>
      <c r="N947" s="11"/>
      <c r="O947" s="11"/>
      <c r="P947" s="11"/>
      <c r="Q947" s="11"/>
      <c r="R947" s="11"/>
      <c r="S947" s="11"/>
      <c r="T947" s="11"/>
      <c r="U947" s="11"/>
      <c r="V947" s="11"/>
      <c r="W947" s="11"/>
      <c r="X947" s="11"/>
      <c r="Y947" s="11"/>
    </row>
    <row r="948" spans="1:25" x14ac:dyDescent="0.2">
      <c r="A948" s="11"/>
      <c r="B948" s="11"/>
      <c r="C948" s="11"/>
      <c r="D948" s="11"/>
      <c r="E948" s="18" t="str">
        <f t="shared" si="74"/>
        <v/>
      </c>
      <c r="F948" s="19" t="str">
        <f t="shared" si="71"/>
        <v/>
      </c>
      <c r="G948" s="19" t="str">
        <f t="shared" si="72"/>
        <v/>
      </c>
      <c r="H948" s="19" t="str">
        <f t="shared" si="73"/>
        <v/>
      </c>
      <c r="I948" s="20" t="str">
        <f t="shared" si="75"/>
        <v/>
      </c>
      <c r="J948" s="11"/>
      <c r="K948" s="11"/>
      <c r="L948" s="11"/>
      <c r="M948" s="11"/>
      <c r="N948" s="11"/>
      <c r="O948" s="11"/>
      <c r="P948" s="11"/>
      <c r="Q948" s="11"/>
      <c r="R948" s="11"/>
      <c r="S948" s="11"/>
      <c r="T948" s="11"/>
      <c r="U948" s="11"/>
      <c r="V948" s="11"/>
      <c r="W948" s="11"/>
      <c r="X948" s="11"/>
      <c r="Y948" s="11"/>
    </row>
    <row r="949" spans="1:25" x14ac:dyDescent="0.2">
      <c r="A949" s="11"/>
      <c r="B949" s="11"/>
      <c r="C949" s="11"/>
      <c r="D949" s="11"/>
      <c r="E949" s="18" t="str">
        <f t="shared" si="74"/>
        <v/>
      </c>
      <c r="F949" s="19" t="str">
        <f t="shared" si="71"/>
        <v/>
      </c>
      <c r="G949" s="19" t="str">
        <f t="shared" si="72"/>
        <v/>
      </c>
      <c r="H949" s="19" t="str">
        <f t="shared" si="73"/>
        <v/>
      </c>
      <c r="I949" s="20" t="str">
        <f t="shared" si="75"/>
        <v/>
      </c>
      <c r="J949" s="11"/>
      <c r="K949" s="11"/>
      <c r="L949" s="11"/>
      <c r="M949" s="11"/>
      <c r="N949" s="11"/>
      <c r="O949" s="11"/>
      <c r="P949" s="11"/>
      <c r="Q949" s="11"/>
      <c r="R949" s="11"/>
      <c r="S949" s="11"/>
      <c r="T949" s="11"/>
      <c r="U949" s="11"/>
      <c r="V949" s="11"/>
      <c r="W949" s="11"/>
      <c r="X949" s="11"/>
      <c r="Y949" s="11"/>
    </row>
    <row r="950" spans="1:25" x14ac:dyDescent="0.2">
      <c r="A950" s="11"/>
      <c r="B950" s="11"/>
      <c r="C950" s="11"/>
      <c r="D950" s="11"/>
      <c r="E950" s="18" t="str">
        <f t="shared" si="74"/>
        <v/>
      </c>
      <c r="F950" s="19" t="str">
        <f t="shared" si="71"/>
        <v/>
      </c>
      <c r="G950" s="19" t="str">
        <f t="shared" si="72"/>
        <v/>
      </c>
      <c r="H950" s="19" t="str">
        <f t="shared" si="73"/>
        <v/>
      </c>
      <c r="I950" s="20" t="str">
        <f t="shared" si="75"/>
        <v/>
      </c>
      <c r="J950" s="11"/>
      <c r="K950" s="11"/>
      <c r="L950" s="11"/>
      <c r="M950" s="11"/>
      <c r="N950" s="11"/>
      <c r="O950" s="11"/>
      <c r="P950" s="11"/>
      <c r="Q950" s="11"/>
      <c r="R950" s="11"/>
      <c r="S950" s="11"/>
      <c r="T950" s="11"/>
      <c r="U950" s="11"/>
      <c r="V950" s="11"/>
      <c r="W950" s="11"/>
      <c r="X950" s="11"/>
      <c r="Y950" s="11"/>
    </row>
    <row r="951" spans="1:25" x14ac:dyDescent="0.2">
      <c r="A951" s="11"/>
      <c r="B951" s="11"/>
      <c r="C951" s="11"/>
      <c r="D951" s="11"/>
      <c r="E951" s="18" t="str">
        <f t="shared" si="74"/>
        <v/>
      </c>
      <c r="F951" s="19" t="str">
        <f t="shared" si="71"/>
        <v/>
      </c>
      <c r="G951" s="19" t="str">
        <f t="shared" si="72"/>
        <v/>
      </c>
      <c r="H951" s="19" t="str">
        <f t="shared" si="73"/>
        <v/>
      </c>
      <c r="I951" s="20" t="str">
        <f t="shared" si="75"/>
        <v/>
      </c>
      <c r="J951" s="11"/>
      <c r="K951" s="11"/>
      <c r="L951" s="11"/>
      <c r="M951" s="11"/>
      <c r="N951" s="11"/>
      <c r="O951" s="11"/>
      <c r="P951" s="11"/>
      <c r="Q951" s="11"/>
      <c r="R951" s="11"/>
      <c r="S951" s="11"/>
      <c r="T951" s="11"/>
      <c r="U951" s="11"/>
      <c r="V951" s="11"/>
      <c r="W951" s="11"/>
      <c r="X951" s="11"/>
      <c r="Y951" s="11"/>
    </row>
    <row r="952" spans="1:25" x14ac:dyDescent="0.2">
      <c r="A952" s="11"/>
      <c r="B952" s="11"/>
      <c r="C952" s="11"/>
      <c r="D952" s="11"/>
      <c r="E952" s="18" t="str">
        <f t="shared" si="74"/>
        <v/>
      </c>
      <c r="F952" s="19" t="str">
        <f t="shared" si="71"/>
        <v/>
      </c>
      <c r="G952" s="19" t="str">
        <f t="shared" si="72"/>
        <v/>
      </c>
      <c r="H952" s="19" t="str">
        <f t="shared" si="73"/>
        <v/>
      </c>
      <c r="I952" s="20" t="str">
        <f t="shared" si="75"/>
        <v/>
      </c>
      <c r="J952" s="11"/>
      <c r="K952" s="11"/>
      <c r="L952" s="11"/>
      <c r="M952" s="11"/>
      <c r="N952" s="11"/>
      <c r="O952" s="11"/>
      <c r="P952" s="11"/>
      <c r="Q952" s="11"/>
      <c r="R952" s="11"/>
      <c r="S952" s="11"/>
      <c r="T952" s="11"/>
      <c r="U952" s="11"/>
      <c r="V952" s="11"/>
      <c r="W952" s="11"/>
      <c r="X952" s="11"/>
      <c r="Y952" s="11"/>
    </row>
    <row r="953" spans="1:25" x14ac:dyDescent="0.2">
      <c r="A953" s="11"/>
      <c r="B953" s="11"/>
      <c r="C953" s="11"/>
      <c r="D953" s="11"/>
      <c r="E953" s="18" t="str">
        <f t="shared" si="74"/>
        <v/>
      </c>
      <c r="F953" s="19" t="str">
        <f t="shared" si="71"/>
        <v/>
      </c>
      <c r="G953" s="19" t="str">
        <f t="shared" si="72"/>
        <v/>
      </c>
      <c r="H953" s="19" t="str">
        <f t="shared" si="73"/>
        <v/>
      </c>
      <c r="I953" s="20" t="str">
        <f t="shared" si="75"/>
        <v/>
      </c>
      <c r="J953" s="11"/>
      <c r="K953" s="11"/>
      <c r="L953" s="11"/>
      <c r="M953" s="11"/>
      <c r="N953" s="11"/>
      <c r="O953" s="11"/>
      <c r="P953" s="11"/>
      <c r="Q953" s="11"/>
      <c r="R953" s="11"/>
      <c r="S953" s="11"/>
      <c r="T953" s="11"/>
      <c r="U953" s="11"/>
      <c r="V953" s="11"/>
      <c r="W953" s="11"/>
      <c r="X953" s="11"/>
      <c r="Y953" s="11"/>
    </row>
    <row r="954" spans="1:25" x14ac:dyDescent="0.2">
      <c r="A954" s="11"/>
      <c r="B954" s="11"/>
      <c r="C954" s="11"/>
      <c r="D954" s="11"/>
      <c r="E954" s="18" t="str">
        <f t="shared" si="74"/>
        <v/>
      </c>
      <c r="F954" s="19" t="str">
        <f t="shared" si="71"/>
        <v/>
      </c>
      <c r="G954" s="19" t="str">
        <f t="shared" si="72"/>
        <v/>
      </c>
      <c r="H954" s="19" t="str">
        <f t="shared" si="73"/>
        <v/>
      </c>
      <c r="I954" s="20" t="str">
        <f t="shared" si="75"/>
        <v/>
      </c>
      <c r="J954" s="11"/>
      <c r="K954" s="11"/>
      <c r="L954" s="11"/>
      <c r="M954" s="11"/>
      <c r="N954" s="11"/>
      <c r="O954" s="11"/>
      <c r="P954" s="11"/>
      <c r="Q954" s="11"/>
      <c r="R954" s="11"/>
      <c r="S954" s="11"/>
      <c r="T954" s="11"/>
      <c r="U954" s="11"/>
      <c r="V954" s="11"/>
      <c r="W954" s="11"/>
      <c r="X954" s="11"/>
      <c r="Y954" s="11"/>
    </row>
    <row r="955" spans="1:25" x14ac:dyDescent="0.2">
      <c r="A955" s="11"/>
      <c r="B955" s="11"/>
      <c r="C955" s="11"/>
      <c r="D955" s="11"/>
      <c r="E955" s="18" t="str">
        <f t="shared" si="74"/>
        <v/>
      </c>
      <c r="F955" s="19" t="str">
        <f t="shared" si="71"/>
        <v/>
      </c>
      <c r="G955" s="19" t="str">
        <f t="shared" si="72"/>
        <v/>
      </c>
      <c r="H955" s="19" t="str">
        <f t="shared" si="73"/>
        <v/>
      </c>
      <c r="I955" s="20" t="str">
        <f t="shared" si="75"/>
        <v/>
      </c>
      <c r="J955" s="11"/>
      <c r="K955" s="11"/>
      <c r="L955" s="11"/>
      <c r="M955" s="11"/>
      <c r="N955" s="11"/>
      <c r="O955" s="11"/>
      <c r="P955" s="11"/>
      <c r="Q955" s="11"/>
      <c r="R955" s="11"/>
      <c r="S955" s="11"/>
      <c r="T955" s="11"/>
      <c r="U955" s="11"/>
      <c r="V955" s="11"/>
      <c r="W955" s="11"/>
      <c r="X955" s="11"/>
      <c r="Y955" s="11"/>
    </row>
    <row r="956" spans="1:25" x14ac:dyDescent="0.2">
      <c r="A956" s="11"/>
      <c r="B956" s="11"/>
      <c r="C956" s="11"/>
      <c r="D956" s="11"/>
      <c r="E956" s="18" t="str">
        <f t="shared" si="74"/>
        <v/>
      </c>
      <c r="F956" s="19" t="str">
        <f t="shared" si="71"/>
        <v/>
      </c>
      <c r="G956" s="19" t="str">
        <f t="shared" si="72"/>
        <v/>
      </c>
      <c r="H956" s="19" t="str">
        <f t="shared" si="73"/>
        <v/>
      </c>
      <c r="I956" s="20" t="str">
        <f t="shared" si="75"/>
        <v/>
      </c>
      <c r="J956" s="11"/>
      <c r="K956" s="11"/>
      <c r="L956" s="11"/>
      <c r="M956" s="11"/>
      <c r="N956" s="11"/>
      <c r="O956" s="11"/>
      <c r="P956" s="11"/>
      <c r="Q956" s="11"/>
      <c r="R956" s="11"/>
      <c r="S956" s="11"/>
      <c r="T956" s="11"/>
      <c r="U956" s="11"/>
      <c r="V956" s="11"/>
      <c r="W956" s="11"/>
      <c r="X956" s="11"/>
      <c r="Y956" s="11"/>
    </row>
    <row r="957" spans="1:25" x14ac:dyDescent="0.2">
      <c r="A957" s="11"/>
      <c r="B957" s="11"/>
      <c r="C957" s="11"/>
      <c r="D957" s="11"/>
      <c r="E957" s="18" t="str">
        <f t="shared" si="74"/>
        <v/>
      </c>
      <c r="F957" s="19" t="str">
        <f t="shared" si="71"/>
        <v/>
      </c>
      <c r="G957" s="19" t="str">
        <f t="shared" si="72"/>
        <v/>
      </c>
      <c r="H957" s="19" t="str">
        <f t="shared" si="73"/>
        <v/>
      </c>
      <c r="I957" s="20" t="str">
        <f t="shared" si="75"/>
        <v/>
      </c>
      <c r="J957" s="11"/>
      <c r="K957" s="11"/>
      <c r="L957" s="11"/>
      <c r="M957" s="11"/>
      <c r="N957" s="11"/>
      <c r="O957" s="11"/>
      <c r="P957" s="11"/>
      <c r="Q957" s="11"/>
      <c r="R957" s="11"/>
      <c r="S957" s="11"/>
      <c r="T957" s="11"/>
      <c r="U957" s="11"/>
      <c r="V957" s="11"/>
      <c r="W957" s="11"/>
      <c r="X957" s="11"/>
      <c r="Y957" s="11"/>
    </row>
    <row r="958" spans="1:25" x14ac:dyDescent="0.2">
      <c r="A958" s="11"/>
      <c r="B958" s="11"/>
      <c r="C958" s="11"/>
      <c r="D958" s="11"/>
      <c r="E958" s="18" t="str">
        <f t="shared" si="74"/>
        <v/>
      </c>
      <c r="F958" s="19" t="str">
        <f t="shared" si="71"/>
        <v/>
      </c>
      <c r="G958" s="19" t="str">
        <f t="shared" si="72"/>
        <v/>
      </c>
      <c r="H958" s="19" t="str">
        <f t="shared" si="73"/>
        <v/>
      </c>
      <c r="I958" s="20" t="str">
        <f t="shared" si="75"/>
        <v/>
      </c>
      <c r="J958" s="11"/>
      <c r="K958" s="11"/>
      <c r="L958" s="11"/>
      <c r="M958" s="11"/>
      <c r="N958" s="11"/>
      <c r="O958" s="11"/>
      <c r="P958" s="11"/>
      <c r="Q958" s="11"/>
      <c r="R958" s="11"/>
      <c r="S958" s="11"/>
      <c r="T958" s="11"/>
      <c r="U958" s="11"/>
      <c r="V958" s="11"/>
      <c r="W958" s="11"/>
      <c r="X958" s="11"/>
      <c r="Y958" s="11"/>
    </row>
    <row r="959" spans="1:25" x14ac:dyDescent="0.2">
      <c r="A959" s="11"/>
      <c r="B959" s="11"/>
      <c r="C959" s="11"/>
      <c r="D959" s="11"/>
      <c r="E959" s="18" t="str">
        <f t="shared" si="74"/>
        <v/>
      </c>
      <c r="F959" s="19" t="str">
        <f t="shared" si="71"/>
        <v/>
      </c>
      <c r="G959" s="19" t="str">
        <f t="shared" si="72"/>
        <v/>
      </c>
      <c r="H959" s="19" t="str">
        <f t="shared" si="73"/>
        <v/>
      </c>
      <c r="I959" s="20" t="str">
        <f t="shared" si="75"/>
        <v/>
      </c>
      <c r="J959" s="11"/>
      <c r="K959" s="11"/>
      <c r="L959" s="11"/>
      <c r="M959" s="11"/>
      <c r="N959" s="11"/>
      <c r="O959" s="11"/>
      <c r="P959" s="11"/>
      <c r="Q959" s="11"/>
      <c r="R959" s="11"/>
      <c r="S959" s="11"/>
      <c r="T959" s="11"/>
      <c r="U959" s="11"/>
      <c r="V959" s="11"/>
      <c r="W959" s="11"/>
      <c r="X959" s="11"/>
      <c r="Y959" s="11"/>
    </row>
    <row r="960" spans="1:25" x14ac:dyDescent="0.2">
      <c r="A960" s="11"/>
      <c r="B960" s="11"/>
      <c r="C960" s="11"/>
      <c r="D960" s="11"/>
      <c r="E960" s="18" t="str">
        <f t="shared" si="74"/>
        <v/>
      </c>
      <c r="F960" s="19" t="str">
        <f t="shared" si="71"/>
        <v/>
      </c>
      <c r="G960" s="19" t="str">
        <f t="shared" si="72"/>
        <v/>
      </c>
      <c r="H960" s="19" t="str">
        <f t="shared" si="73"/>
        <v/>
      </c>
      <c r="I960" s="20" t="str">
        <f t="shared" si="75"/>
        <v/>
      </c>
      <c r="J960" s="11"/>
      <c r="K960" s="11"/>
      <c r="L960" s="11"/>
      <c r="M960" s="11"/>
      <c r="N960" s="11"/>
      <c r="O960" s="11"/>
      <c r="P960" s="11"/>
      <c r="Q960" s="11"/>
      <c r="R960" s="11"/>
      <c r="S960" s="11"/>
      <c r="T960" s="11"/>
      <c r="U960" s="11"/>
      <c r="V960" s="11"/>
      <c r="W960" s="11"/>
      <c r="X960" s="11"/>
      <c r="Y960" s="11"/>
    </row>
    <row r="961" spans="1:25" x14ac:dyDescent="0.2">
      <c r="A961" s="11"/>
      <c r="B961" s="11"/>
      <c r="C961" s="11"/>
      <c r="D961" s="11"/>
      <c r="E961" s="18" t="str">
        <f t="shared" si="74"/>
        <v/>
      </c>
      <c r="F961" s="19" t="str">
        <f t="shared" si="71"/>
        <v/>
      </c>
      <c r="G961" s="19" t="str">
        <f t="shared" si="72"/>
        <v/>
      </c>
      <c r="H961" s="19" t="str">
        <f t="shared" si="73"/>
        <v/>
      </c>
      <c r="I961" s="20" t="str">
        <f t="shared" si="75"/>
        <v/>
      </c>
      <c r="J961" s="11"/>
      <c r="K961" s="11"/>
      <c r="L961" s="11"/>
      <c r="M961" s="11"/>
      <c r="N961" s="11"/>
      <c r="O961" s="11"/>
      <c r="P961" s="11"/>
      <c r="Q961" s="11"/>
      <c r="R961" s="11"/>
      <c r="S961" s="11"/>
      <c r="T961" s="11"/>
      <c r="U961" s="11"/>
      <c r="V961" s="11"/>
      <c r="W961" s="11"/>
      <c r="X961" s="11"/>
      <c r="Y961" s="11"/>
    </row>
    <row r="962" spans="1:25" x14ac:dyDescent="0.2">
      <c r="A962" s="11"/>
      <c r="B962" s="11"/>
      <c r="C962" s="11"/>
      <c r="D962" s="11"/>
      <c r="E962" s="18" t="str">
        <f t="shared" si="74"/>
        <v/>
      </c>
      <c r="F962" s="19" t="str">
        <f t="shared" si="71"/>
        <v/>
      </c>
      <c r="G962" s="19" t="str">
        <f t="shared" si="72"/>
        <v/>
      </c>
      <c r="H962" s="19" t="str">
        <f t="shared" si="73"/>
        <v/>
      </c>
      <c r="I962" s="20" t="str">
        <f t="shared" si="75"/>
        <v/>
      </c>
      <c r="J962" s="11"/>
      <c r="K962" s="11"/>
      <c r="L962" s="11"/>
      <c r="M962" s="11"/>
      <c r="N962" s="11"/>
      <c r="O962" s="11"/>
      <c r="P962" s="11"/>
      <c r="Q962" s="11"/>
      <c r="R962" s="11"/>
      <c r="S962" s="11"/>
      <c r="T962" s="11"/>
      <c r="U962" s="11"/>
      <c r="V962" s="11"/>
      <c r="W962" s="11"/>
      <c r="X962" s="11"/>
      <c r="Y962" s="11"/>
    </row>
    <row r="963" spans="1:25" x14ac:dyDescent="0.2">
      <c r="A963" s="11"/>
      <c r="B963" s="11"/>
      <c r="C963" s="11"/>
      <c r="D963" s="11"/>
      <c r="E963" s="18" t="str">
        <f t="shared" si="74"/>
        <v/>
      </c>
      <c r="F963" s="19" t="str">
        <f t="shared" si="71"/>
        <v/>
      </c>
      <c r="G963" s="19" t="str">
        <f t="shared" si="72"/>
        <v/>
      </c>
      <c r="H963" s="19" t="str">
        <f t="shared" si="73"/>
        <v/>
      </c>
      <c r="I963" s="20" t="str">
        <f t="shared" si="75"/>
        <v/>
      </c>
      <c r="J963" s="11"/>
      <c r="K963" s="11"/>
      <c r="L963" s="11"/>
      <c r="M963" s="11"/>
      <c r="N963" s="11"/>
      <c r="O963" s="11"/>
      <c r="P963" s="11"/>
      <c r="Q963" s="11"/>
      <c r="R963" s="11"/>
      <c r="S963" s="11"/>
      <c r="T963" s="11"/>
      <c r="U963" s="11"/>
      <c r="V963" s="11"/>
      <c r="W963" s="11"/>
      <c r="X963" s="11"/>
      <c r="Y963" s="11"/>
    </row>
    <row r="964" spans="1:25" x14ac:dyDescent="0.2">
      <c r="A964" s="11"/>
      <c r="B964" s="11"/>
      <c r="C964" s="11"/>
      <c r="D964" s="11"/>
      <c r="E964" s="18" t="str">
        <f t="shared" si="74"/>
        <v/>
      </c>
      <c r="F964" s="19" t="str">
        <f t="shared" si="71"/>
        <v/>
      </c>
      <c r="G964" s="19" t="str">
        <f t="shared" si="72"/>
        <v/>
      </c>
      <c r="H964" s="19" t="str">
        <f t="shared" si="73"/>
        <v/>
      </c>
      <c r="I964" s="20" t="str">
        <f t="shared" si="75"/>
        <v/>
      </c>
      <c r="J964" s="11"/>
      <c r="K964" s="11"/>
      <c r="L964" s="11"/>
      <c r="M964" s="11"/>
      <c r="N964" s="11"/>
      <c r="O964" s="11"/>
      <c r="P964" s="11"/>
      <c r="Q964" s="11"/>
      <c r="R964" s="11"/>
      <c r="S964" s="11"/>
      <c r="T964" s="11"/>
      <c r="U964" s="11"/>
      <c r="V964" s="11"/>
      <c r="W964" s="11"/>
      <c r="X964" s="11"/>
      <c r="Y964" s="11"/>
    </row>
    <row r="965" spans="1:25" x14ac:dyDescent="0.2">
      <c r="A965" s="11"/>
      <c r="B965" s="11"/>
      <c r="C965" s="11"/>
      <c r="D965" s="11"/>
      <c r="E965" s="18" t="str">
        <f t="shared" si="74"/>
        <v/>
      </c>
      <c r="F965" s="19" t="str">
        <f t="shared" si="71"/>
        <v/>
      </c>
      <c r="G965" s="19" t="str">
        <f t="shared" si="72"/>
        <v/>
      </c>
      <c r="H965" s="19" t="str">
        <f t="shared" si="73"/>
        <v/>
      </c>
      <c r="I965" s="20" t="str">
        <f t="shared" si="75"/>
        <v/>
      </c>
      <c r="J965" s="11"/>
      <c r="K965" s="11"/>
      <c r="L965" s="11"/>
      <c r="M965" s="11"/>
      <c r="N965" s="11"/>
      <c r="O965" s="11"/>
      <c r="P965" s="11"/>
      <c r="Q965" s="11"/>
      <c r="R965" s="11"/>
      <c r="S965" s="11"/>
      <c r="T965" s="11"/>
      <c r="U965" s="11"/>
      <c r="V965" s="11"/>
      <c r="W965" s="11"/>
      <c r="X965" s="11"/>
      <c r="Y965" s="11"/>
    </row>
    <row r="966" spans="1:25" x14ac:dyDescent="0.2">
      <c r="A966" s="11"/>
      <c r="B966" s="11"/>
      <c r="C966" s="11"/>
      <c r="D966" s="11"/>
      <c r="E966" s="18" t="str">
        <f t="shared" si="74"/>
        <v/>
      </c>
      <c r="F966" s="19" t="str">
        <f t="shared" si="71"/>
        <v/>
      </c>
      <c r="G966" s="19" t="str">
        <f t="shared" si="72"/>
        <v/>
      </c>
      <c r="H966" s="19" t="str">
        <f t="shared" si="73"/>
        <v/>
      </c>
      <c r="I966" s="20" t="str">
        <f t="shared" si="75"/>
        <v/>
      </c>
      <c r="J966" s="11"/>
      <c r="K966" s="11"/>
      <c r="L966" s="11"/>
      <c r="M966" s="11"/>
      <c r="N966" s="11"/>
      <c r="O966" s="11"/>
      <c r="P966" s="11"/>
      <c r="Q966" s="11"/>
      <c r="R966" s="11"/>
      <c r="S966" s="11"/>
      <c r="T966" s="11"/>
      <c r="U966" s="11"/>
      <c r="V966" s="11"/>
      <c r="W966" s="11"/>
      <c r="X966" s="11"/>
      <c r="Y966" s="11"/>
    </row>
    <row r="967" spans="1:25" x14ac:dyDescent="0.2">
      <c r="A967" s="11"/>
      <c r="B967" s="11"/>
      <c r="C967" s="11"/>
      <c r="D967" s="11"/>
      <c r="E967" s="18" t="str">
        <f t="shared" si="74"/>
        <v/>
      </c>
      <c r="F967" s="19" t="str">
        <f t="shared" si="71"/>
        <v/>
      </c>
      <c r="G967" s="19" t="str">
        <f t="shared" si="72"/>
        <v/>
      </c>
      <c r="H967" s="19" t="str">
        <f t="shared" si="73"/>
        <v/>
      </c>
      <c r="I967" s="20" t="str">
        <f t="shared" si="75"/>
        <v/>
      </c>
      <c r="J967" s="11"/>
      <c r="K967" s="11"/>
      <c r="L967" s="11"/>
      <c r="M967" s="11"/>
      <c r="N967" s="11"/>
      <c r="O967" s="11"/>
      <c r="P967" s="11"/>
      <c r="Q967" s="11"/>
      <c r="R967" s="11"/>
      <c r="S967" s="11"/>
      <c r="T967" s="11"/>
      <c r="U967" s="11"/>
      <c r="V967" s="11"/>
      <c r="W967" s="11"/>
      <c r="X967" s="11"/>
      <c r="Y967" s="11"/>
    </row>
    <row r="968" spans="1:25" x14ac:dyDescent="0.2">
      <c r="A968" s="11"/>
      <c r="B968" s="11"/>
      <c r="C968" s="11"/>
      <c r="D968" s="11"/>
      <c r="E968" s="18" t="str">
        <f t="shared" si="74"/>
        <v/>
      </c>
      <c r="F968" s="19" t="str">
        <f t="shared" si="71"/>
        <v/>
      </c>
      <c r="G968" s="19" t="str">
        <f t="shared" si="72"/>
        <v/>
      </c>
      <c r="H968" s="19" t="str">
        <f t="shared" si="73"/>
        <v/>
      </c>
      <c r="I968" s="20" t="str">
        <f t="shared" si="75"/>
        <v/>
      </c>
      <c r="J968" s="11"/>
      <c r="K968" s="11"/>
      <c r="L968" s="11"/>
      <c r="M968" s="11"/>
      <c r="N968" s="11"/>
      <c r="O968" s="11"/>
      <c r="P968" s="11"/>
      <c r="Q968" s="11"/>
      <c r="R968" s="11"/>
      <c r="S968" s="11"/>
      <c r="T968" s="11"/>
      <c r="U968" s="11"/>
      <c r="V968" s="11"/>
      <c r="W968" s="11"/>
      <c r="X968" s="11"/>
      <c r="Y968" s="11"/>
    </row>
    <row r="969" spans="1:25" x14ac:dyDescent="0.2">
      <c r="A969" s="11"/>
      <c r="B969" s="11"/>
      <c r="C969" s="11"/>
      <c r="D969" s="11"/>
      <c r="E969" s="18" t="str">
        <f t="shared" si="74"/>
        <v/>
      </c>
      <c r="F969" s="19" t="str">
        <f t="shared" si="71"/>
        <v/>
      </c>
      <c r="G969" s="19" t="str">
        <f t="shared" si="72"/>
        <v/>
      </c>
      <c r="H969" s="19" t="str">
        <f t="shared" si="73"/>
        <v/>
      </c>
      <c r="I969" s="20" t="str">
        <f t="shared" si="75"/>
        <v/>
      </c>
      <c r="J969" s="11"/>
      <c r="K969" s="11"/>
      <c r="L969" s="11"/>
      <c r="M969" s="11"/>
      <c r="N969" s="11"/>
      <c r="O969" s="11"/>
      <c r="P969" s="11"/>
      <c r="Q969" s="11"/>
      <c r="R969" s="11"/>
      <c r="S969" s="11"/>
      <c r="T969" s="11"/>
      <c r="U969" s="11"/>
      <c r="V969" s="11"/>
      <c r="W969" s="11"/>
      <c r="X969" s="11"/>
      <c r="Y969" s="11"/>
    </row>
    <row r="970" spans="1:25" x14ac:dyDescent="0.2">
      <c r="A970" s="11"/>
      <c r="B970" s="11"/>
      <c r="C970" s="11"/>
      <c r="D970" s="11"/>
      <c r="E970" s="18" t="str">
        <f t="shared" si="74"/>
        <v/>
      </c>
      <c r="F970" s="19" t="str">
        <f t="shared" si="71"/>
        <v/>
      </c>
      <c r="G970" s="19" t="str">
        <f t="shared" si="72"/>
        <v/>
      </c>
      <c r="H970" s="19" t="str">
        <f t="shared" si="73"/>
        <v/>
      </c>
      <c r="I970" s="20" t="str">
        <f t="shared" si="75"/>
        <v/>
      </c>
      <c r="J970" s="11"/>
      <c r="K970" s="11"/>
      <c r="L970" s="11"/>
      <c r="M970" s="11"/>
      <c r="N970" s="11"/>
      <c r="O970" s="11"/>
      <c r="P970" s="11"/>
      <c r="Q970" s="11"/>
      <c r="R970" s="11"/>
      <c r="S970" s="11"/>
      <c r="T970" s="11"/>
      <c r="U970" s="11"/>
      <c r="V970" s="11"/>
      <c r="W970" s="11"/>
      <c r="X970" s="11"/>
      <c r="Y970" s="11"/>
    </row>
    <row r="971" spans="1:25" x14ac:dyDescent="0.2">
      <c r="A971" s="11"/>
      <c r="B971" s="11"/>
      <c r="C971" s="11"/>
      <c r="D971" s="11"/>
      <c r="E971" s="18" t="str">
        <f t="shared" si="74"/>
        <v/>
      </c>
      <c r="F971" s="19" t="str">
        <f t="shared" si="71"/>
        <v/>
      </c>
      <c r="G971" s="19" t="str">
        <f t="shared" si="72"/>
        <v/>
      </c>
      <c r="H971" s="19" t="str">
        <f t="shared" si="73"/>
        <v/>
      </c>
      <c r="I971" s="20" t="str">
        <f t="shared" si="75"/>
        <v/>
      </c>
      <c r="J971" s="11"/>
      <c r="K971" s="11"/>
      <c r="L971" s="11"/>
      <c r="M971" s="11"/>
      <c r="N971" s="11"/>
      <c r="O971" s="11"/>
      <c r="P971" s="11"/>
      <c r="Q971" s="11"/>
      <c r="R971" s="11"/>
      <c r="S971" s="11"/>
      <c r="T971" s="11"/>
      <c r="U971" s="11"/>
      <c r="V971" s="11"/>
      <c r="W971" s="11"/>
      <c r="X971" s="11"/>
      <c r="Y971" s="11"/>
    </row>
    <row r="972" spans="1:25" x14ac:dyDescent="0.2">
      <c r="A972" s="11"/>
      <c r="B972" s="11"/>
      <c r="C972" s="11"/>
      <c r="D972" s="11"/>
      <c r="E972" s="18" t="str">
        <f t="shared" si="74"/>
        <v/>
      </c>
      <c r="F972" s="19" t="str">
        <f t="shared" si="71"/>
        <v/>
      </c>
      <c r="G972" s="19" t="str">
        <f t="shared" si="72"/>
        <v/>
      </c>
      <c r="H972" s="19" t="str">
        <f t="shared" si="73"/>
        <v/>
      </c>
      <c r="I972" s="20" t="str">
        <f t="shared" si="75"/>
        <v/>
      </c>
      <c r="J972" s="11"/>
      <c r="K972" s="11"/>
      <c r="L972" s="11"/>
      <c r="M972" s="11"/>
      <c r="N972" s="11"/>
      <c r="O972" s="11"/>
      <c r="P972" s="11"/>
      <c r="Q972" s="11"/>
      <c r="R972" s="11"/>
      <c r="S972" s="11"/>
      <c r="T972" s="11"/>
      <c r="U972" s="11"/>
      <c r="V972" s="11"/>
      <c r="W972" s="11"/>
      <c r="X972" s="11"/>
      <c r="Y972" s="11"/>
    </row>
    <row r="973" spans="1:25" x14ac:dyDescent="0.2">
      <c r="A973" s="11"/>
      <c r="B973" s="11"/>
      <c r="C973" s="11"/>
      <c r="D973" s="11"/>
      <c r="E973" s="18" t="str">
        <f t="shared" si="74"/>
        <v/>
      </c>
      <c r="F973" s="19" t="str">
        <f t="shared" si="71"/>
        <v/>
      </c>
      <c r="G973" s="19" t="str">
        <f t="shared" si="72"/>
        <v/>
      </c>
      <c r="H973" s="19" t="str">
        <f t="shared" si="73"/>
        <v/>
      </c>
      <c r="I973" s="20" t="str">
        <f t="shared" si="75"/>
        <v/>
      </c>
      <c r="J973" s="11"/>
      <c r="K973" s="11"/>
      <c r="L973" s="11"/>
      <c r="M973" s="11"/>
      <c r="N973" s="11"/>
      <c r="O973" s="11"/>
      <c r="P973" s="11"/>
      <c r="Q973" s="11"/>
      <c r="R973" s="11"/>
      <c r="S973" s="11"/>
      <c r="T973" s="11"/>
      <c r="U973" s="11"/>
      <c r="V973" s="11"/>
      <c r="W973" s="11"/>
      <c r="X973" s="11"/>
      <c r="Y973" s="11"/>
    </row>
    <row r="974" spans="1:25" x14ac:dyDescent="0.2">
      <c r="A974" s="11"/>
      <c r="B974" s="11"/>
      <c r="C974" s="11"/>
      <c r="D974" s="11"/>
      <c r="E974" s="18" t="str">
        <f t="shared" si="74"/>
        <v/>
      </c>
      <c r="F974" s="19" t="str">
        <f t="shared" si="71"/>
        <v/>
      </c>
      <c r="G974" s="19" t="str">
        <f t="shared" si="72"/>
        <v/>
      </c>
      <c r="H974" s="19" t="str">
        <f t="shared" si="73"/>
        <v/>
      </c>
      <c r="I974" s="20" t="str">
        <f t="shared" si="75"/>
        <v/>
      </c>
      <c r="J974" s="11"/>
      <c r="K974" s="11"/>
      <c r="L974" s="11"/>
      <c r="M974" s="11"/>
      <c r="N974" s="11"/>
      <c r="O974" s="11"/>
      <c r="P974" s="11"/>
      <c r="Q974" s="11"/>
      <c r="R974" s="11"/>
      <c r="S974" s="11"/>
      <c r="T974" s="11"/>
      <c r="U974" s="11"/>
      <c r="V974" s="11"/>
      <c r="W974" s="11"/>
      <c r="X974" s="11"/>
      <c r="Y974" s="11"/>
    </row>
    <row r="975" spans="1:25" x14ac:dyDescent="0.2">
      <c r="A975" s="11"/>
      <c r="B975" s="11"/>
      <c r="C975" s="11"/>
      <c r="D975" s="11"/>
      <c r="E975" s="18" t="str">
        <f t="shared" si="74"/>
        <v/>
      </c>
      <c r="F975" s="19" t="str">
        <f t="shared" si="71"/>
        <v/>
      </c>
      <c r="G975" s="19" t="str">
        <f t="shared" si="72"/>
        <v/>
      </c>
      <c r="H975" s="19" t="str">
        <f t="shared" si="73"/>
        <v/>
      </c>
      <c r="I975" s="20" t="str">
        <f t="shared" si="75"/>
        <v/>
      </c>
      <c r="J975" s="11"/>
      <c r="K975" s="11"/>
      <c r="L975" s="11"/>
      <c r="M975" s="11"/>
      <c r="N975" s="11"/>
      <c r="O975" s="11"/>
      <c r="P975" s="11"/>
      <c r="Q975" s="11"/>
      <c r="R975" s="11"/>
      <c r="S975" s="11"/>
      <c r="T975" s="11"/>
      <c r="U975" s="11"/>
      <c r="V975" s="11"/>
      <c r="W975" s="11"/>
      <c r="X975" s="11"/>
      <c r="Y975" s="11"/>
    </row>
    <row r="976" spans="1:25" x14ac:dyDescent="0.2">
      <c r="A976" s="11"/>
      <c r="B976" s="11"/>
      <c r="C976" s="11"/>
      <c r="D976" s="11"/>
      <c r="E976" s="18" t="str">
        <f t="shared" si="74"/>
        <v/>
      </c>
      <c r="F976" s="19" t="str">
        <f t="shared" si="71"/>
        <v/>
      </c>
      <c r="G976" s="19" t="str">
        <f t="shared" si="72"/>
        <v/>
      </c>
      <c r="H976" s="19" t="str">
        <f t="shared" si="73"/>
        <v/>
      </c>
      <c r="I976" s="20" t="str">
        <f t="shared" si="75"/>
        <v/>
      </c>
      <c r="J976" s="11"/>
      <c r="K976" s="11"/>
      <c r="L976" s="11"/>
      <c r="M976" s="11"/>
      <c r="N976" s="11"/>
      <c r="O976" s="11"/>
      <c r="P976" s="11"/>
      <c r="Q976" s="11"/>
      <c r="R976" s="11"/>
      <c r="S976" s="11"/>
      <c r="T976" s="11"/>
      <c r="U976" s="11"/>
      <c r="V976" s="11"/>
      <c r="W976" s="11"/>
      <c r="X976" s="11"/>
      <c r="Y976" s="11"/>
    </row>
    <row r="977" spans="1:25" x14ac:dyDescent="0.2">
      <c r="A977" s="11"/>
      <c r="B977" s="11"/>
      <c r="C977" s="11"/>
      <c r="D977" s="11"/>
      <c r="E977" s="18" t="str">
        <f t="shared" si="74"/>
        <v/>
      </c>
      <c r="F977" s="19" t="str">
        <f t="shared" si="71"/>
        <v/>
      </c>
      <c r="G977" s="19" t="str">
        <f t="shared" si="72"/>
        <v/>
      </c>
      <c r="H977" s="19" t="str">
        <f t="shared" si="73"/>
        <v/>
      </c>
      <c r="I977" s="20" t="str">
        <f t="shared" si="75"/>
        <v/>
      </c>
      <c r="J977" s="11"/>
      <c r="K977" s="11"/>
      <c r="L977" s="11"/>
      <c r="M977" s="11"/>
      <c r="N977" s="11"/>
      <c r="O977" s="11"/>
      <c r="P977" s="11"/>
      <c r="Q977" s="11"/>
      <c r="R977" s="11"/>
      <c r="S977" s="11"/>
      <c r="T977" s="11"/>
      <c r="U977" s="11"/>
      <c r="V977" s="11"/>
      <c r="W977" s="11"/>
      <c r="X977" s="11"/>
      <c r="Y977" s="11"/>
    </row>
    <row r="978" spans="1:25" x14ac:dyDescent="0.2">
      <c r="A978" s="11"/>
      <c r="B978" s="11"/>
      <c r="C978" s="11"/>
      <c r="D978" s="11"/>
      <c r="E978" s="18" t="str">
        <f t="shared" si="74"/>
        <v/>
      </c>
      <c r="F978" s="19" t="str">
        <f t="shared" si="71"/>
        <v/>
      </c>
      <c r="G978" s="19" t="str">
        <f t="shared" si="72"/>
        <v/>
      </c>
      <c r="H978" s="19" t="str">
        <f t="shared" si="73"/>
        <v/>
      </c>
      <c r="I978" s="20" t="str">
        <f t="shared" si="75"/>
        <v/>
      </c>
      <c r="J978" s="11"/>
      <c r="K978" s="11"/>
      <c r="L978" s="11"/>
      <c r="M978" s="11"/>
      <c r="N978" s="11"/>
      <c r="O978" s="11"/>
      <c r="P978" s="11"/>
      <c r="Q978" s="11"/>
      <c r="R978" s="11"/>
      <c r="S978" s="11"/>
      <c r="T978" s="11"/>
      <c r="U978" s="11"/>
      <c r="V978" s="11"/>
      <c r="W978" s="11"/>
      <c r="X978" s="11"/>
      <c r="Y978" s="11"/>
    </row>
    <row r="979" spans="1:25" x14ac:dyDescent="0.2">
      <c r="A979" s="11"/>
      <c r="B979" s="11"/>
      <c r="C979" s="11"/>
      <c r="D979" s="11"/>
      <c r="E979" s="18" t="str">
        <f t="shared" si="74"/>
        <v/>
      </c>
      <c r="F979" s="19" t="str">
        <f t="shared" si="71"/>
        <v/>
      </c>
      <c r="G979" s="19" t="str">
        <f t="shared" si="72"/>
        <v/>
      </c>
      <c r="H979" s="19" t="str">
        <f t="shared" si="73"/>
        <v/>
      </c>
      <c r="I979" s="20" t="str">
        <f t="shared" si="75"/>
        <v/>
      </c>
      <c r="J979" s="11"/>
      <c r="K979" s="11"/>
      <c r="L979" s="11"/>
      <c r="M979" s="11"/>
      <c r="N979" s="11"/>
      <c r="O979" s="11"/>
      <c r="P979" s="11"/>
      <c r="Q979" s="11"/>
      <c r="R979" s="11"/>
      <c r="S979" s="11"/>
      <c r="T979" s="11"/>
      <c r="U979" s="11"/>
      <c r="V979" s="11"/>
      <c r="W979" s="11"/>
      <c r="X979" s="11"/>
      <c r="Y979" s="11"/>
    </row>
    <row r="980" spans="1:25" x14ac:dyDescent="0.2">
      <c r="A980" s="11"/>
      <c r="B980" s="11"/>
      <c r="C980" s="11"/>
      <c r="D980" s="11"/>
      <c r="E980" s="18" t="str">
        <f t="shared" si="74"/>
        <v/>
      </c>
      <c r="F980" s="19" t="str">
        <f t="shared" si="71"/>
        <v/>
      </c>
      <c r="G980" s="19" t="str">
        <f t="shared" si="72"/>
        <v/>
      </c>
      <c r="H980" s="19" t="str">
        <f t="shared" si="73"/>
        <v/>
      </c>
      <c r="I980" s="20" t="str">
        <f t="shared" si="75"/>
        <v/>
      </c>
      <c r="J980" s="11"/>
      <c r="K980" s="11"/>
      <c r="L980" s="11"/>
      <c r="M980" s="11"/>
      <c r="N980" s="11"/>
      <c r="O980" s="11"/>
      <c r="P980" s="11"/>
      <c r="Q980" s="11"/>
      <c r="R980" s="11"/>
      <c r="S980" s="11"/>
      <c r="T980" s="11"/>
      <c r="U980" s="11"/>
      <c r="V980" s="11"/>
      <c r="W980" s="11"/>
      <c r="X980" s="11"/>
      <c r="Y980" s="11"/>
    </row>
    <row r="981" spans="1:25" x14ac:dyDescent="0.2">
      <c r="A981" s="11"/>
      <c r="B981" s="11"/>
      <c r="C981" s="11"/>
      <c r="D981" s="11"/>
      <c r="E981" s="18" t="str">
        <f t="shared" si="74"/>
        <v/>
      </c>
      <c r="F981" s="19" t="str">
        <f t="shared" si="71"/>
        <v/>
      </c>
      <c r="G981" s="19" t="str">
        <f t="shared" si="72"/>
        <v/>
      </c>
      <c r="H981" s="19" t="str">
        <f t="shared" si="73"/>
        <v/>
      </c>
      <c r="I981" s="20" t="str">
        <f t="shared" si="75"/>
        <v/>
      </c>
      <c r="J981" s="11"/>
      <c r="K981" s="11"/>
      <c r="L981" s="11"/>
      <c r="M981" s="11"/>
      <c r="N981" s="11"/>
      <c r="O981" s="11"/>
      <c r="P981" s="11"/>
      <c r="Q981" s="11"/>
      <c r="R981" s="11"/>
      <c r="S981" s="11"/>
      <c r="T981" s="11"/>
      <c r="U981" s="11"/>
      <c r="V981" s="11"/>
      <c r="W981" s="11"/>
      <c r="X981" s="11"/>
      <c r="Y981" s="11"/>
    </row>
    <row r="982" spans="1:25" x14ac:dyDescent="0.2">
      <c r="A982" s="11"/>
      <c r="B982" s="11"/>
      <c r="C982" s="11"/>
      <c r="D982" s="11"/>
      <c r="E982" s="18" t="str">
        <f t="shared" si="74"/>
        <v/>
      </c>
      <c r="F982" s="19" t="str">
        <f t="shared" si="71"/>
        <v/>
      </c>
      <c r="G982" s="19" t="str">
        <f t="shared" si="72"/>
        <v/>
      </c>
      <c r="H982" s="19" t="str">
        <f t="shared" si="73"/>
        <v/>
      </c>
      <c r="I982" s="20" t="str">
        <f t="shared" si="75"/>
        <v/>
      </c>
      <c r="J982" s="11"/>
      <c r="K982" s="11"/>
      <c r="L982" s="11"/>
      <c r="M982" s="11"/>
      <c r="N982" s="11"/>
      <c r="O982" s="11"/>
      <c r="P982" s="11"/>
      <c r="Q982" s="11"/>
      <c r="R982" s="11"/>
      <c r="S982" s="11"/>
      <c r="T982" s="11"/>
      <c r="U982" s="11"/>
      <c r="V982" s="11"/>
      <c r="W982" s="11"/>
      <c r="X982" s="11"/>
      <c r="Y982" s="11"/>
    </row>
    <row r="983" spans="1:25" x14ac:dyDescent="0.2">
      <c r="A983" s="11"/>
      <c r="B983" s="11"/>
      <c r="C983" s="11"/>
      <c r="D983" s="11"/>
      <c r="E983" s="18" t="str">
        <f t="shared" si="74"/>
        <v/>
      </c>
      <c r="F983" s="19" t="str">
        <f t="shared" si="71"/>
        <v/>
      </c>
      <c r="G983" s="19" t="str">
        <f t="shared" si="72"/>
        <v/>
      </c>
      <c r="H983" s="19" t="str">
        <f t="shared" si="73"/>
        <v/>
      </c>
      <c r="I983" s="20" t="str">
        <f t="shared" si="75"/>
        <v/>
      </c>
      <c r="J983" s="11"/>
      <c r="K983" s="11"/>
      <c r="L983" s="11"/>
      <c r="M983" s="11"/>
      <c r="N983" s="11"/>
      <c r="O983" s="11"/>
      <c r="P983" s="11"/>
      <c r="Q983" s="11"/>
      <c r="R983" s="11"/>
      <c r="S983" s="11"/>
      <c r="T983" s="11"/>
      <c r="U983" s="11"/>
      <c r="V983" s="11"/>
      <c r="W983" s="11"/>
      <c r="X983" s="11"/>
      <c r="Y983" s="11"/>
    </row>
    <row r="984" spans="1:25" x14ac:dyDescent="0.2">
      <c r="A984" s="11"/>
      <c r="B984" s="11"/>
      <c r="C984" s="11"/>
      <c r="D984" s="11"/>
      <c r="E984" s="18" t="str">
        <f t="shared" si="74"/>
        <v/>
      </c>
      <c r="F984" s="19" t="str">
        <f t="shared" si="71"/>
        <v/>
      </c>
      <c r="G984" s="19" t="str">
        <f t="shared" si="72"/>
        <v/>
      </c>
      <c r="H984" s="19" t="str">
        <f t="shared" si="73"/>
        <v/>
      </c>
      <c r="I984" s="20" t="str">
        <f t="shared" si="75"/>
        <v/>
      </c>
      <c r="J984" s="11"/>
      <c r="K984" s="11"/>
      <c r="L984" s="11"/>
      <c r="M984" s="11"/>
      <c r="N984" s="11"/>
      <c r="O984" s="11"/>
      <c r="P984" s="11"/>
      <c r="Q984" s="11"/>
      <c r="R984" s="11"/>
      <c r="S984" s="11"/>
      <c r="T984" s="11"/>
      <c r="U984" s="11"/>
      <c r="V984" s="11"/>
      <c r="W984" s="11"/>
      <c r="X984" s="11"/>
      <c r="Y984" s="11"/>
    </row>
    <row r="985" spans="1:25" x14ac:dyDescent="0.2">
      <c r="A985" s="11"/>
      <c r="B985" s="11"/>
      <c r="C985" s="11"/>
      <c r="D985" s="11"/>
      <c r="E985" s="18" t="str">
        <f t="shared" si="74"/>
        <v/>
      </c>
      <c r="F985" s="19" t="str">
        <f t="shared" si="71"/>
        <v/>
      </c>
      <c r="G985" s="19" t="str">
        <f t="shared" si="72"/>
        <v/>
      </c>
      <c r="H985" s="19" t="str">
        <f t="shared" si="73"/>
        <v/>
      </c>
      <c r="I985" s="20" t="str">
        <f t="shared" si="75"/>
        <v/>
      </c>
      <c r="J985" s="11"/>
      <c r="K985" s="11"/>
      <c r="L985" s="11"/>
      <c r="M985" s="11"/>
      <c r="N985" s="11"/>
      <c r="O985" s="11"/>
      <c r="P985" s="11"/>
      <c r="Q985" s="11"/>
      <c r="R985" s="11"/>
      <c r="S985" s="11"/>
      <c r="T985" s="11"/>
      <c r="U985" s="11"/>
      <c r="V985" s="11"/>
      <c r="W985" s="11"/>
      <c r="X985" s="11"/>
      <c r="Y985" s="11"/>
    </row>
    <row r="986" spans="1:25" x14ac:dyDescent="0.2">
      <c r="A986" s="11"/>
      <c r="B986" s="11"/>
      <c r="C986" s="11"/>
      <c r="D986" s="11"/>
      <c r="E986" s="18" t="str">
        <f t="shared" si="74"/>
        <v/>
      </c>
      <c r="F986" s="19" t="str">
        <f t="shared" si="71"/>
        <v/>
      </c>
      <c r="G986" s="19" t="str">
        <f t="shared" si="72"/>
        <v/>
      </c>
      <c r="H986" s="19" t="str">
        <f t="shared" si="73"/>
        <v/>
      </c>
      <c r="I986" s="20" t="str">
        <f t="shared" si="75"/>
        <v/>
      </c>
      <c r="J986" s="11"/>
      <c r="K986" s="11"/>
      <c r="L986" s="11"/>
      <c r="M986" s="11"/>
      <c r="N986" s="11"/>
      <c r="O986" s="11"/>
      <c r="P986" s="11"/>
      <c r="Q986" s="11"/>
      <c r="R986" s="11"/>
      <c r="S986" s="11"/>
      <c r="T986" s="11"/>
      <c r="U986" s="11"/>
      <c r="V986" s="11"/>
      <c r="W986" s="11"/>
      <c r="X986" s="11"/>
      <c r="Y986" s="11"/>
    </row>
    <row r="987" spans="1:25" x14ac:dyDescent="0.2">
      <c r="A987" s="11"/>
      <c r="B987" s="11"/>
      <c r="C987" s="11"/>
      <c r="D987" s="11"/>
      <c r="E987" s="18" t="str">
        <f t="shared" si="74"/>
        <v/>
      </c>
      <c r="F987" s="19" t="str">
        <f t="shared" si="71"/>
        <v/>
      </c>
      <c r="G987" s="19" t="str">
        <f t="shared" si="72"/>
        <v/>
      </c>
      <c r="H987" s="19" t="str">
        <f t="shared" si="73"/>
        <v/>
      </c>
      <c r="I987" s="20" t="str">
        <f t="shared" si="75"/>
        <v/>
      </c>
      <c r="J987" s="11"/>
      <c r="K987" s="11"/>
      <c r="L987" s="11"/>
      <c r="M987" s="11"/>
      <c r="N987" s="11"/>
      <c r="O987" s="11"/>
      <c r="P987" s="11"/>
      <c r="Q987" s="11"/>
      <c r="R987" s="11"/>
      <c r="S987" s="11"/>
      <c r="T987" s="11"/>
      <c r="U987" s="11"/>
      <c r="V987" s="11"/>
      <c r="W987" s="11"/>
      <c r="X987" s="11"/>
      <c r="Y987" s="11"/>
    </row>
    <row r="988" spans="1:25" x14ac:dyDescent="0.2">
      <c r="A988" s="11"/>
      <c r="B988" s="11"/>
      <c r="C988" s="11"/>
      <c r="D988" s="11"/>
      <c r="E988" s="18" t="str">
        <f t="shared" si="74"/>
        <v/>
      </c>
      <c r="F988" s="19" t="str">
        <f t="shared" si="71"/>
        <v/>
      </c>
      <c r="G988" s="19" t="str">
        <f t="shared" si="72"/>
        <v/>
      </c>
      <c r="H988" s="19" t="str">
        <f t="shared" si="73"/>
        <v/>
      </c>
      <c r="I988" s="20" t="str">
        <f t="shared" si="75"/>
        <v/>
      </c>
      <c r="J988" s="11"/>
      <c r="K988" s="11"/>
      <c r="L988" s="11"/>
      <c r="M988" s="11"/>
      <c r="N988" s="11"/>
      <c r="O988" s="11"/>
      <c r="P988" s="11"/>
      <c r="Q988" s="11"/>
      <c r="R988" s="11"/>
      <c r="S988" s="11"/>
      <c r="T988" s="11"/>
      <c r="U988" s="11"/>
      <c r="V988" s="11"/>
      <c r="W988" s="11"/>
      <c r="X988" s="11"/>
      <c r="Y988" s="11"/>
    </row>
    <row r="989" spans="1:25" x14ac:dyDescent="0.2">
      <c r="A989" s="11"/>
      <c r="B989" s="11"/>
      <c r="C989" s="11"/>
      <c r="D989" s="11"/>
      <c r="E989" s="18" t="str">
        <f t="shared" si="74"/>
        <v/>
      </c>
      <c r="F989" s="19" t="str">
        <f t="shared" si="71"/>
        <v/>
      </c>
      <c r="G989" s="19" t="str">
        <f t="shared" si="72"/>
        <v/>
      </c>
      <c r="H989" s="19" t="str">
        <f t="shared" si="73"/>
        <v/>
      </c>
      <c r="I989" s="20" t="str">
        <f t="shared" si="75"/>
        <v/>
      </c>
      <c r="J989" s="11"/>
      <c r="K989" s="11"/>
      <c r="L989" s="11"/>
      <c r="M989" s="11"/>
      <c r="N989" s="11"/>
      <c r="O989" s="11"/>
      <c r="P989" s="11"/>
      <c r="Q989" s="11"/>
      <c r="R989" s="11"/>
      <c r="S989" s="11"/>
      <c r="T989" s="11"/>
      <c r="U989" s="11"/>
      <c r="V989" s="11"/>
      <c r="W989" s="11"/>
      <c r="X989" s="11"/>
      <c r="Y989" s="11"/>
    </row>
    <row r="990" spans="1:25" x14ac:dyDescent="0.2">
      <c r="A990" s="11"/>
      <c r="B990" s="11"/>
      <c r="C990" s="11"/>
      <c r="D990" s="11"/>
      <c r="E990" s="18" t="str">
        <f t="shared" si="74"/>
        <v/>
      </c>
      <c r="F990" s="19" t="str">
        <f t="shared" si="71"/>
        <v/>
      </c>
      <c r="G990" s="19" t="str">
        <f t="shared" si="72"/>
        <v/>
      </c>
      <c r="H990" s="19" t="str">
        <f t="shared" si="73"/>
        <v/>
      </c>
      <c r="I990" s="20" t="str">
        <f t="shared" si="75"/>
        <v/>
      </c>
      <c r="J990" s="11"/>
      <c r="K990" s="11"/>
      <c r="L990" s="11"/>
      <c r="M990" s="11"/>
      <c r="N990" s="11"/>
      <c r="O990" s="11"/>
      <c r="P990" s="11"/>
      <c r="Q990" s="11"/>
      <c r="R990" s="11"/>
      <c r="S990" s="11"/>
      <c r="T990" s="11"/>
      <c r="U990" s="11"/>
      <c r="V990" s="11"/>
      <c r="W990" s="11"/>
      <c r="X990" s="11"/>
      <c r="Y990" s="11"/>
    </row>
    <row r="991" spans="1:25" x14ac:dyDescent="0.2">
      <c r="A991" s="11"/>
      <c r="B991" s="11"/>
      <c r="C991" s="11"/>
      <c r="D991" s="11"/>
      <c r="E991" s="18" t="str">
        <f t="shared" si="74"/>
        <v/>
      </c>
      <c r="F991" s="19" t="str">
        <f t="shared" si="71"/>
        <v/>
      </c>
      <c r="G991" s="19" t="str">
        <f t="shared" si="72"/>
        <v/>
      </c>
      <c r="H991" s="19" t="str">
        <f t="shared" si="73"/>
        <v/>
      </c>
      <c r="I991" s="20" t="str">
        <f t="shared" si="75"/>
        <v/>
      </c>
      <c r="J991" s="11"/>
      <c r="K991" s="11"/>
      <c r="L991" s="11"/>
      <c r="M991" s="11"/>
      <c r="N991" s="11"/>
      <c r="O991" s="11"/>
      <c r="P991" s="11"/>
      <c r="Q991" s="11"/>
      <c r="R991" s="11"/>
      <c r="S991" s="11"/>
      <c r="T991" s="11"/>
      <c r="U991" s="11"/>
      <c r="V991" s="11"/>
      <c r="W991" s="11"/>
      <c r="X991" s="11"/>
      <c r="Y991" s="11"/>
    </row>
    <row r="992" spans="1:25" x14ac:dyDescent="0.2">
      <c r="A992" s="11"/>
      <c r="B992" s="11"/>
      <c r="C992" s="11"/>
      <c r="D992" s="11"/>
      <c r="E992" s="18" t="str">
        <f t="shared" si="74"/>
        <v/>
      </c>
      <c r="F992" s="19" t="str">
        <f t="shared" si="71"/>
        <v/>
      </c>
      <c r="G992" s="19" t="str">
        <f t="shared" si="72"/>
        <v/>
      </c>
      <c r="H992" s="19" t="str">
        <f t="shared" si="73"/>
        <v/>
      </c>
      <c r="I992" s="20" t="str">
        <f t="shared" si="75"/>
        <v/>
      </c>
      <c r="J992" s="11"/>
      <c r="K992" s="11"/>
      <c r="L992" s="11"/>
      <c r="M992" s="11"/>
      <c r="N992" s="11"/>
      <c r="O992" s="11"/>
      <c r="P992" s="11"/>
      <c r="Q992" s="11"/>
      <c r="R992" s="11"/>
      <c r="S992" s="11"/>
      <c r="T992" s="11"/>
      <c r="U992" s="11"/>
      <c r="V992" s="11"/>
      <c r="W992" s="11"/>
      <c r="X992" s="11"/>
      <c r="Y992" s="11"/>
    </row>
    <row r="993" spans="1:25" x14ac:dyDescent="0.2">
      <c r="A993" s="11"/>
      <c r="B993" s="11"/>
      <c r="C993" s="11"/>
      <c r="D993" s="11"/>
      <c r="E993" s="18" t="str">
        <f t="shared" si="74"/>
        <v/>
      </c>
      <c r="F993" s="19" t="str">
        <f t="shared" si="71"/>
        <v/>
      </c>
      <c r="G993" s="19" t="str">
        <f t="shared" si="72"/>
        <v/>
      </c>
      <c r="H993" s="19" t="str">
        <f t="shared" si="73"/>
        <v/>
      </c>
      <c r="I993" s="20" t="str">
        <f t="shared" si="75"/>
        <v/>
      </c>
      <c r="J993" s="11"/>
      <c r="K993" s="11"/>
      <c r="L993" s="11"/>
      <c r="M993" s="11"/>
      <c r="N993" s="11"/>
      <c r="O993" s="11"/>
      <c r="P993" s="11"/>
      <c r="Q993" s="11"/>
      <c r="R993" s="11"/>
      <c r="S993" s="11"/>
      <c r="T993" s="11"/>
      <c r="U993" s="11"/>
      <c r="V993" s="11"/>
      <c r="W993" s="11"/>
      <c r="X993" s="11"/>
      <c r="Y993" s="11"/>
    </row>
    <row r="994" spans="1:25" x14ac:dyDescent="0.2">
      <c r="A994" s="11"/>
      <c r="B994" s="11"/>
      <c r="C994" s="11"/>
      <c r="D994" s="11"/>
      <c r="E994" s="18" t="str">
        <f t="shared" si="74"/>
        <v/>
      </c>
      <c r="F994" s="19" t="str">
        <f t="shared" si="71"/>
        <v/>
      </c>
      <c r="G994" s="19" t="str">
        <f t="shared" si="72"/>
        <v/>
      </c>
      <c r="H994" s="19" t="str">
        <f t="shared" si="73"/>
        <v/>
      </c>
      <c r="I994" s="20" t="str">
        <f t="shared" si="75"/>
        <v/>
      </c>
      <c r="J994" s="11"/>
      <c r="K994" s="11"/>
      <c r="L994" s="11"/>
      <c r="M994" s="11"/>
      <c r="N994" s="11"/>
      <c r="O994" s="11"/>
      <c r="P994" s="11"/>
      <c r="Q994" s="11"/>
      <c r="R994" s="11"/>
      <c r="S994" s="11"/>
      <c r="T994" s="11"/>
      <c r="U994" s="11"/>
      <c r="V994" s="11"/>
      <c r="W994" s="11"/>
      <c r="X994" s="11"/>
      <c r="Y994" s="11"/>
    </row>
    <row r="995" spans="1:25" x14ac:dyDescent="0.2">
      <c r="A995" s="11"/>
      <c r="B995" s="11"/>
      <c r="C995" s="11"/>
      <c r="D995" s="11"/>
      <c r="E995" s="18" t="str">
        <f t="shared" si="74"/>
        <v/>
      </c>
      <c r="F995" s="19" t="str">
        <f t="shared" si="71"/>
        <v/>
      </c>
      <c r="G995" s="19" t="str">
        <f t="shared" si="72"/>
        <v/>
      </c>
      <c r="H995" s="19" t="str">
        <f t="shared" si="73"/>
        <v/>
      </c>
      <c r="I995" s="20" t="str">
        <f t="shared" si="75"/>
        <v/>
      </c>
      <c r="J995" s="11"/>
      <c r="K995" s="11"/>
      <c r="L995" s="11"/>
      <c r="M995" s="11"/>
      <c r="N995" s="11"/>
      <c r="O995" s="11"/>
      <c r="P995" s="11"/>
      <c r="Q995" s="11"/>
      <c r="R995" s="11"/>
      <c r="S995" s="11"/>
      <c r="T995" s="11"/>
      <c r="U995" s="11"/>
      <c r="V995" s="11"/>
      <c r="W995" s="11"/>
      <c r="X995" s="11"/>
      <c r="Y995" s="11"/>
    </row>
    <row r="996" spans="1:25" x14ac:dyDescent="0.2">
      <c r="A996" s="11"/>
      <c r="B996" s="11"/>
      <c r="C996" s="11"/>
      <c r="D996" s="11"/>
      <c r="E996" s="18" t="str">
        <f t="shared" si="74"/>
        <v/>
      </c>
      <c r="F996" s="19" t="str">
        <f t="shared" si="71"/>
        <v/>
      </c>
      <c r="G996" s="19" t="str">
        <f t="shared" si="72"/>
        <v/>
      </c>
      <c r="H996" s="19" t="str">
        <f t="shared" si="73"/>
        <v/>
      </c>
      <c r="I996" s="20" t="str">
        <f t="shared" si="75"/>
        <v/>
      </c>
      <c r="J996" s="11"/>
      <c r="K996" s="11"/>
      <c r="L996" s="11"/>
      <c r="M996" s="11"/>
      <c r="N996" s="11"/>
      <c r="O996" s="11"/>
      <c r="P996" s="11"/>
      <c r="Q996" s="11"/>
      <c r="R996" s="11"/>
      <c r="S996" s="11"/>
      <c r="T996" s="11"/>
      <c r="U996" s="11"/>
      <c r="V996" s="11"/>
      <c r="W996" s="11"/>
      <c r="X996" s="11"/>
      <c r="Y996" s="11"/>
    </row>
    <row r="997" spans="1:25" x14ac:dyDescent="0.2">
      <c r="A997" s="11"/>
      <c r="B997" s="11"/>
      <c r="C997" s="11"/>
      <c r="D997" s="11"/>
      <c r="E997" s="18" t="str">
        <f t="shared" si="74"/>
        <v/>
      </c>
      <c r="F997" s="19" t="str">
        <f t="shared" si="71"/>
        <v/>
      </c>
      <c r="G997" s="19" t="str">
        <f t="shared" si="72"/>
        <v/>
      </c>
      <c r="H997" s="19" t="str">
        <f t="shared" si="73"/>
        <v/>
      </c>
      <c r="I997" s="20" t="str">
        <f t="shared" si="75"/>
        <v/>
      </c>
      <c r="J997" s="11"/>
      <c r="K997" s="11"/>
      <c r="L997" s="11"/>
      <c r="M997" s="11"/>
      <c r="N997" s="11"/>
      <c r="O997" s="11"/>
      <c r="P997" s="11"/>
      <c r="Q997" s="11"/>
      <c r="R997" s="11"/>
      <c r="S997" s="11"/>
      <c r="T997" s="11"/>
      <c r="U997" s="11"/>
      <c r="V997" s="11"/>
      <c r="W997" s="11"/>
      <c r="X997" s="11"/>
      <c r="Y997" s="11"/>
    </row>
    <row r="998" spans="1:25" x14ac:dyDescent="0.2">
      <c r="A998" s="11"/>
      <c r="B998" s="11"/>
      <c r="C998" s="11"/>
      <c r="D998" s="11"/>
      <c r="E998" s="18" t="str">
        <f t="shared" si="74"/>
        <v/>
      </c>
      <c r="F998" s="19" t="str">
        <f t="shared" si="71"/>
        <v/>
      </c>
      <c r="G998" s="19" t="str">
        <f t="shared" si="72"/>
        <v/>
      </c>
      <c r="H998" s="19" t="str">
        <f t="shared" si="73"/>
        <v/>
      </c>
      <c r="I998" s="20" t="str">
        <f t="shared" si="75"/>
        <v/>
      </c>
      <c r="J998" s="11"/>
      <c r="K998" s="11"/>
      <c r="L998" s="11"/>
      <c r="M998" s="11"/>
      <c r="N998" s="11"/>
      <c r="O998" s="11"/>
      <c r="P998" s="11"/>
      <c r="Q998" s="11"/>
      <c r="R998" s="11"/>
      <c r="S998" s="11"/>
      <c r="T998" s="11"/>
      <c r="U998" s="11"/>
      <c r="V998" s="11"/>
      <c r="W998" s="11"/>
      <c r="X998" s="11"/>
      <c r="Y998" s="11"/>
    </row>
    <row r="999" spans="1:25" x14ac:dyDescent="0.2">
      <c r="A999" s="11"/>
      <c r="B999" s="11"/>
      <c r="C999" s="11"/>
      <c r="D999" s="11"/>
      <c r="E999" s="18" t="str">
        <f t="shared" si="74"/>
        <v/>
      </c>
      <c r="F999" s="19" t="str">
        <f t="shared" ref="F999:F1062" si="76">IF(E999="","",IF($E$15="SAC",G999+H999,PMT($E$29,$E$25,-$E$23,,0)))</f>
        <v/>
      </c>
      <c r="G999" s="19" t="str">
        <f t="shared" ref="G999:G1062" si="77">IF(E999="","",IF($E$15="SAC",$E$23/$E$25,F999-H999))</f>
        <v/>
      </c>
      <c r="H999" s="19" t="str">
        <f t="shared" ref="H999:H1062" si="78">IF(E999="","",IF($E$15="SAC",I998*$E$29,I998*$E$29))</f>
        <v/>
      </c>
      <c r="I999" s="20" t="str">
        <f t="shared" si="75"/>
        <v/>
      </c>
      <c r="J999" s="11"/>
      <c r="K999" s="11"/>
      <c r="L999" s="11"/>
      <c r="M999" s="11"/>
      <c r="N999" s="11"/>
      <c r="O999" s="11"/>
      <c r="P999" s="11"/>
      <c r="Q999" s="11"/>
      <c r="R999" s="11"/>
      <c r="S999" s="11"/>
      <c r="T999" s="11"/>
      <c r="U999" s="11"/>
      <c r="V999" s="11"/>
      <c r="W999" s="11"/>
      <c r="X999" s="11"/>
      <c r="Y999" s="11"/>
    </row>
    <row r="1000" spans="1:25" x14ac:dyDescent="0.2">
      <c r="A1000" s="11"/>
      <c r="B1000" s="11"/>
      <c r="C1000" s="11"/>
      <c r="D1000" s="11"/>
      <c r="E1000" s="18" t="str">
        <f t="shared" ref="E1000:E1063" si="79">IFERROR(IF(E999+1&gt;$E$25,"",E999+1),"")</f>
        <v/>
      </c>
      <c r="F1000" s="19" t="str">
        <f t="shared" si="76"/>
        <v/>
      </c>
      <c r="G1000" s="19" t="str">
        <f t="shared" si="77"/>
        <v/>
      </c>
      <c r="H1000" s="19" t="str">
        <f t="shared" si="78"/>
        <v/>
      </c>
      <c r="I1000" s="20" t="str">
        <f t="shared" si="75"/>
        <v/>
      </c>
      <c r="J1000" s="11"/>
      <c r="K1000" s="11"/>
      <c r="L1000" s="11"/>
      <c r="M1000" s="11"/>
      <c r="N1000" s="11"/>
      <c r="O1000" s="11"/>
      <c r="P1000" s="11"/>
      <c r="Q1000" s="11"/>
      <c r="R1000" s="11"/>
      <c r="S1000" s="11"/>
      <c r="T1000" s="11"/>
      <c r="U1000" s="11"/>
      <c r="V1000" s="11"/>
      <c r="W1000" s="11"/>
      <c r="X1000" s="11"/>
      <c r="Y1000" s="11"/>
    </row>
    <row r="1001" spans="1:25" x14ac:dyDescent="0.2">
      <c r="A1001" s="11"/>
      <c r="B1001" s="11"/>
      <c r="C1001" s="11"/>
      <c r="D1001" s="11"/>
      <c r="E1001" s="18" t="str">
        <f t="shared" si="79"/>
        <v/>
      </c>
      <c r="F1001" s="19" t="str">
        <f t="shared" si="76"/>
        <v/>
      </c>
      <c r="G1001" s="19" t="str">
        <f t="shared" si="77"/>
        <v/>
      </c>
      <c r="H1001" s="19" t="str">
        <f t="shared" si="78"/>
        <v/>
      </c>
      <c r="I1001" s="20" t="str">
        <f t="shared" si="75"/>
        <v/>
      </c>
      <c r="J1001" s="11"/>
      <c r="K1001" s="11"/>
      <c r="L1001" s="11"/>
      <c r="M1001" s="11"/>
      <c r="N1001" s="11"/>
      <c r="O1001" s="11"/>
      <c r="P1001" s="11"/>
      <c r="Q1001" s="11"/>
      <c r="R1001" s="11"/>
      <c r="S1001" s="11"/>
      <c r="T1001" s="11"/>
      <c r="U1001" s="11"/>
      <c r="V1001" s="11"/>
      <c r="W1001" s="11"/>
      <c r="X1001" s="11"/>
      <c r="Y1001" s="11"/>
    </row>
    <row r="1002" spans="1:25" x14ac:dyDescent="0.2">
      <c r="A1002" s="11"/>
      <c r="B1002" s="11"/>
      <c r="C1002" s="11"/>
      <c r="D1002" s="11"/>
      <c r="E1002" s="18" t="str">
        <f t="shared" si="79"/>
        <v/>
      </c>
      <c r="F1002" s="19" t="str">
        <f t="shared" si="76"/>
        <v/>
      </c>
      <c r="G1002" s="19" t="str">
        <f t="shared" si="77"/>
        <v/>
      </c>
      <c r="H1002" s="19" t="str">
        <f t="shared" si="78"/>
        <v/>
      </c>
      <c r="I1002" s="20" t="str">
        <f t="shared" si="75"/>
        <v/>
      </c>
      <c r="J1002" s="11"/>
      <c r="K1002" s="11"/>
      <c r="L1002" s="11"/>
      <c r="M1002" s="11"/>
      <c r="N1002" s="11"/>
      <c r="O1002" s="11"/>
      <c r="P1002" s="11"/>
      <c r="Q1002" s="11"/>
      <c r="R1002" s="11"/>
      <c r="S1002" s="11"/>
      <c r="T1002" s="11"/>
      <c r="U1002" s="11"/>
      <c r="V1002" s="11"/>
      <c r="W1002" s="11"/>
      <c r="X1002" s="11"/>
      <c r="Y1002" s="11"/>
    </row>
    <row r="1003" spans="1:25" x14ac:dyDescent="0.2">
      <c r="A1003" s="11"/>
      <c r="B1003" s="11"/>
      <c r="C1003" s="11"/>
      <c r="D1003" s="11"/>
      <c r="E1003" s="18" t="str">
        <f t="shared" si="79"/>
        <v/>
      </c>
      <c r="F1003" s="19" t="str">
        <f t="shared" si="76"/>
        <v/>
      </c>
      <c r="G1003" s="19" t="str">
        <f t="shared" si="77"/>
        <v/>
      </c>
      <c r="H1003" s="19" t="str">
        <f t="shared" si="78"/>
        <v/>
      </c>
      <c r="I1003" s="20" t="str">
        <f t="shared" si="75"/>
        <v/>
      </c>
      <c r="J1003" s="11"/>
      <c r="K1003" s="11"/>
      <c r="L1003" s="11"/>
      <c r="M1003" s="11"/>
      <c r="N1003" s="11"/>
      <c r="O1003" s="11"/>
      <c r="P1003" s="11"/>
      <c r="Q1003" s="11"/>
      <c r="R1003" s="11"/>
      <c r="S1003" s="11"/>
      <c r="T1003" s="11"/>
      <c r="U1003" s="11"/>
      <c r="V1003" s="11"/>
      <c r="W1003" s="11"/>
      <c r="X1003" s="11"/>
      <c r="Y1003" s="11"/>
    </row>
    <row r="1004" spans="1:25" x14ac:dyDescent="0.2">
      <c r="A1004" s="11"/>
      <c r="B1004" s="11"/>
      <c r="C1004" s="11"/>
      <c r="D1004" s="11"/>
      <c r="E1004" s="18" t="str">
        <f t="shared" si="79"/>
        <v/>
      </c>
      <c r="F1004" s="19" t="str">
        <f t="shared" si="76"/>
        <v/>
      </c>
      <c r="G1004" s="19" t="str">
        <f t="shared" si="77"/>
        <v/>
      </c>
      <c r="H1004" s="19" t="str">
        <f t="shared" si="78"/>
        <v/>
      </c>
      <c r="I1004" s="20" t="str">
        <f t="shared" si="75"/>
        <v/>
      </c>
      <c r="J1004" s="11"/>
      <c r="K1004" s="11"/>
      <c r="L1004" s="11"/>
      <c r="M1004" s="11"/>
      <c r="N1004" s="11"/>
      <c r="O1004" s="11"/>
      <c r="P1004" s="11"/>
      <c r="Q1004" s="11"/>
      <c r="R1004" s="11"/>
      <c r="S1004" s="11"/>
      <c r="T1004" s="11"/>
      <c r="U1004" s="11"/>
      <c r="V1004" s="11"/>
      <c r="W1004" s="11"/>
      <c r="X1004" s="11"/>
      <c r="Y1004" s="11"/>
    </row>
    <row r="1005" spans="1:25" x14ac:dyDescent="0.2">
      <c r="A1005" s="11"/>
      <c r="B1005" s="11"/>
      <c r="C1005" s="11"/>
      <c r="D1005" s="11"/>
      <c r="E1005" s="18" t="str">
        <f t="shared" si="79"/>
        <v/>
      </c>
      <c r="F1005" s="19" t="str">
        <f t="shared" si="76"/>
        <v/>
      </c>
      <c r="G1005" s="19" t="str">
        <f t="shared" si="77"/>
        <v/>
      </c>
      <c r="H1005" s="19" t="str">
        <f t="shared" si="78"/>
        <v/>
      </c>
      <c r="I1005" s="20" t="str">
        <f t="shared" si="75"/>
        <v/>
      </c>
      <c r="J1005" s="11"/>
      <c r="K1005" s="11"/>
      <c r="L1005" s="11"/>
      <c r="M1005" s="11"/>
      <c r="N1005" s="11"/>
      <c r="O1005" s="11"/>
      <c r="P1005" s="11"/>
      <c r="Q1005" s="11"/>
      <c r="R1005" s="11"/>
      <c r="S1005" s="11"/>
      <c r="T1005" s="11"/>
      <c r="U1005" s="11"/>
      <c r="V1005" s="11"/>
      <c r="W1005" s="11"/>
      <c r="X1005" s="11"/>
      <c r="Y1005" s="11"/>
    </row>
    <row r="1006" spans="1:25" x14ac:dyDescent="0.2">
      <c r="A1006" s="11"/>
      <c r="B1006" s="11"/>
      <c r="C1006" s="11"/>
      <c r="D1006" s="11"/>
      <c r="E1006" s="18" t="str">
        <f t="shared" si="79"/>
        <v/>
      </c>
      <c r="F1006" s="19" t="str">
        <f t="shared" si="76"/>
        <v/>
      </c>
      <c r="G1006" s="19" t="str">
        <f t="shared" si="77"/>
        <v/>
      </c>
      <c r="H1006" s="19" t="str">
        <f t="shared" si="78"/>
        <v/>
      </c>
      <c r="I1006" s="20" t="str">
        <f t="shared" si="75"/>
        <v/>
      </c>
      <c r="J1006" s="11"/>
      <c r="K1006" s="11"/>
      <c r="L1006" s="11"/>
      <c r="M1006" s="11"/>
      <c r="N1006" s="11"/>
      <c r="O1006" s="11"/>
      <c r="P1006" s="11"/>
      <c r="Q1006" s="11"/>
      <c r="R1006" s="11"/>
      <c r="S1006" s="11"/>
      <c r="T1006" s="11"/>
      <c r="U1006" s="11"/>
      <c r="V1006" s="11"/>
      <c r="W1006" s="11"/>
      <c r="X1006" s="11"/>
      <c r="Y1006" s="11"/>
    </row>
    <row r="1007" spans="1:25" x14ac:dyDescent="0.2">
      <c r="A1007" s="11"/>
      <c r="B1007" s="11"/>
      <c r="C1007" s="11"/>
      <c r="D1007" s="11"/>
      <c r="E1007" s="18" t="str">
        <f t="shared" si="79"/>
        <v/>
      </c>
      <c r="F1007" s="19" t="str">
        <f t="shared" si="76"/>
        <v/>
      </c>
      <c r="G1007" s="19" t="str">
        <f t="shared" si="77"/>
        <v/>
      </c>
      <c r="H1007" s="19" t="str">
        <f t="shared" si="78"/>
        <v/>
      </c>
      <c r="I1007" s="20" t="str">
        <f t="shared" ref="I1007:I1070" si="80">IF(E1007="","",I1006-G1007)</f>
        <v/>
      </c>
      <c r="J1007" s="11"/>
      <c r="K1007" s="11"/>
      <c r="L1007" s="11"/>
      <c r="M1007" s="11"/>
      <c r="N1007" s="11"/>
      <c r="O1007" s="11"/>
      <c r="P1007" s="11"/>
      <c r="Q1007" s="11"/>
      <c r="R1007" s="11"/>
      <c r="S1007" s="11"/>
      <c r="T1007" s="11"/>
      <c r="U1007" s="11"/>
      <c r="V1007" s="11"/>
      <c r="W1007" s="11"/>
      <c r="X1007" s="11"/>
      <c r="Y1007" s="11"/>
    </row>
    <row r="1008" spans="1:25" x14ac:dyDescent="0.2">
      <c r="A1008" s="11"/>
      <c r="B1008" s="11"/>
      <c r="C1008" s="11"/>
      <c r="D1008" s="11"/>
      <c r="E1008" s="18" t="str">
        <f t="shared" si="79"/>
        <v/>
      </c>
      <c r="F1008" s="19" t="str">
        <f t="shared" si="76"/>
        <v/>
      </c>
      <c r="G1008" s="19" t="str">
        <f t="shared" si="77"/>
        <v/>
      </c>
      <c r="H1008" s="19" t="str">
        <f t="shared" si="78"/>
        <v/>
      </c>
      <c r="I1008" s="20" t="str">
        <f t="shared" si="80"/>
        <v/>
      </c>
      <c r="J1008" s="11"/>
      <c r="K1008" s="11"/>
      <c r="L1008" s="11"/>
      <c r="M1008" s="11"/>
      <c r="N1008" s="11"/>
      <c r="O1008" s="11"/>
      <c r="P1008" s="11"/>
      <c r="Q1008" s="11"/>
      <c r="R1008" s="11"/>
      <c r="S1008" s="11"/>
      <c r="T1008" s="11"/>
      <c r="U1008" s="11"/>
      <c r="V1008" s="11"/>
      <c r="W1008" s="11"/>
      <c r="X1008" s="11"/>
      <c r="Y1008" s="11"/>
    </row>
    <row r="1009" spans="1:25" x14ac:dyDescent="0.2">
      <c r="A1009" s="11"/>
      <c r="B1009" s="11"/>
      <c r="C1009" s="11"/>
      <c r="D1009" s="11"/>
      <c r="E1009" s="18" t="str">
        <f t="shared" si="79"/>
        <v/>
      </c>
      <c r="F1009" s="19" t="str">
        <f t="shared" si="76"/>
        <v/>
      </c>
      <c r="G1009" s="19" t="str">
        <f t="shared" si="77"/>
        <v/>
      </c>
      <c r="H1009" s="19" t="str">
        <f t="shared" si="78"/>
        <v/>
      </c>
      <c r="I1009" s="20" t="str">
        <f t="shared" si="80"/>
        <v/>
      </c>
      <c r="J1009" s="11"/>
      <c r="K1009" s="11"/>
      <c r="L1009" s="11"/>
      <c r="M1009" s="11"/>
      <c r="N1009" s="11"/>
      <c r="O1009" s="11"/>
      <c r="P1009" s="11"/>
      <c r="Q1009" s="11"/>
      <c r="R1009" s="11"/>
      <c r="S1009" s="11"/>
      <c r="T1009" s="11"/>
      <c r="U1009" s="11"/>
      <c r="V1009" s="11"/>
      <c r="W1009" s="11"/>
      <c r="X1009" s="11"/>
      <c r="Y1009" s="11"/>
    </row>
    <row r="1010" spans="1:25" x14ac:dyDescent="0.2">
      <c r="A1010" s="11"/>
      <c r="B1010" s="11"/>
      <c r="C1010" s="11"/>
      <c r="D1010" s="11"/>
      <c r="E1010" s="18" t="str">
        <f t="shared" si="79"/>
        <v/>
      </c>
      <c r="F1010" s="19" t="str">
        <f t="shared" si="76"/>
        <v/>
      </c>
      <c r="G1010" s="19" t="str">
        <f t="shared" si="77"/>
        <v/>
      </c>
      <c r="H1010" s="19" t="str">
        <f t="shared" si="78"/>
        <v/>
      </c>
      <c r="I1010" s="20" t="str">
        <f t="shared" si="80"/>
        <v/>
      </c>
      <c r="J1010" s="11"/>
      <c r="K1010" s="11"/>
      <c r="L1010" s="11"/>
      <c r="M1010" s="11"/>
      <c r="N1010" s="11"/>
      <c r="O1010" s="11"/>
      <c r="P1010" s="11"/>
      <c r="Q1010" s="11"/>
      <c r="R1010" s="11"/>
      <c r="S1010" s="11"/>
      <c r="T1010" s="11"/>
      <c r="U1010" s="11"/>
      <c r="V1010" s="11"/>
      <c r="W1010" s="11"/>
      <c r="X1010" s="11"/>
      <c r="Y1010" s="11"/>
    </row>
    <row r="1011" spans="1:25" x14ac:dyDescent="0.2">
      <c r="A1011" s="11"/>
      <c r="B1011" s="11"/>
      <c r="C1011" s="11"/>
      <c r="D1011" s="11"/>
      <c r="E1011" s="18" t="str">
        <f t="shared" si="79"/>
        <v/>
      </c>
      <c r="F1011" s="19" t="str">
        <f t="shared" si="76"/>
        <v/>
      </c>
      <c r="G1011" s="19" t="str">
        <f t="shared" si="77"/>
        <v/>
      </c>
      <c r="H1011" s="19" t="str">
        <f t="shared" si="78"/>
        <v/>
      </c>
      <c r="I1011" s="20" t="str">
        <f t="shared" si="80"/>
        <v/>
      </c>
      <c r="J1011" s="11"/>
      <c r="K1011" s="11"/>
      <c r="L1011" s="11"/>
      <c r="M1011" s="11"/>
      <c r="N1011" s="11"/>
      <c r="O1011" s="11"/>
      <c r="P1011" s="11"/>
      <c r="Q1011" s="11"/>
      <c r="R1011" s="11"/>
      <c r="S1011" s="11"/>
      <c r="T1011" s="11"/>
      <c r="U1011" s="11"/>
      <c r="V1011" s="11"/>
      <c r="W1011" s="11"/>
      <c r="X1011" s="11"/>
      <c r="Y1011" s="11"/>
    </row>
    <row r="1012" spans="1:25" x14ac:dyDescent="0.2">
      <c r="A1012" s="11"/>
      <c r="B1012" s="11"/>
      <c r="C1012" s="11"/>
      <c r="D1012" s="11"/>
      <c r="E1012" s="18" t="str">
        <f t="shared" si="79"/>
        <v/>
      </c>
      <c r="F1012" s="19" t="str">
        <f t="shared" si="76"/>
        <v/>
      </c>
      <c r="G1012" s="19" t="str">
        <f t="shared" si="77"/>
        <v/>
      </c>
      <c r="H1012" s="19" t="str">
        <f t="shared" si="78"/>
        <v/>
      </c>
      <c r="I1012" s="20" t="str">
        <f t="shared" si="80"/>
        <v/>
      </c>
      <c r="J1012" s="11"/>
      <c r="K1012" s="11"/>
      <c r="L1012" s="11"/>
      <c r="M1012" s="11"/>
      <c r="N1012" s="11"/>
      <c r="O1012" s="11"/>
      <c r="P1012" s="11"/>
      <c r="Q1012" s="11"/>
      <c r="R1012" s="11"/>
      <c r="S1012" s="11"/>
      <c r="T1012" s="11"/>
      <c r="U1012" s="11"/>
      <c r="V1012" s="11"/>
      <c r="W1012" s="11"/>
      <c r="X1012" s="11"/>
      <c r="Y1012" s="11"/>
    </row>
    <row r="1013" spans="1:25" x14ac:dyDescent="0.2">
      <c r="A1013" s="11"/>
      <c r="B1013" s="11"/>
      <c r="C1013" s="11"/>
      <c r="D1013" s="11"/>
      <c r="E1013" s="18" t="str">
        <f t="shared" si="79"/>
        <v/>
      </c>
      <c r="F1013" s="19" t="str">
        <f t="shared" si="76"/>
        <v/>
      </c>
      <c r="G1013" s="19" t="str">
        <f t="shared" si="77"/>
        <v/>
      </c>
      <c r="H1013" s="19" t="str">
        <f t="shared" si="78"/>
        <v/>
      </c>
      <c r="I1013" s="20" t="str">
        <f t="shared" si="80"/>
        <v/>
      </c>
      <c r="J1013" s="11"/>
      <c r="K1013" s="11"/>
      <c r="L1013" s="11"/>
      <c r="M1013" s="11"/>
      <c r="N1013" s="11"/>
      <c r="O1013" s="11"/>
      <c r="P1013" s="11"/>
      <c r="Q1013" s="11"/>
      <c r="R1013" s="11"/>
      <c r="S1013" s="11"/>
      <c r="T1013" s="11"/>
      <c r="U1013" s="11"/>
      <c r="V1013" s="11"/>
      <c r="W1013" s="11"/>
      <c r="X1013" s="11"/>
      <c r="Y1013" s="11"/>
    </row>
    <row r="1014" spans="1:25" x14ac:dyDescent="0.2">
      <c r="A1014" s="11"/>
      <c r="B1014" s="11"/>
      <c r="C1014" s="11"/>
      <c r="D1014" s="11"/>
      <c r="E1014" s="18" t="str">
        <f t="shared" si="79"/>
        <v/>
      </c>
      <c r="F1014" s="19" t="str">
        <f t="shared" si="76"/>
        <v/>
      </c>
      <c r="G1014" s="19" t="str">
        <f t="shared" si="77"/>
        <v/>
      </c>
      <c r="H1014" s="19" t="str">
        <f t="shared" si="78"/>
        <v/>
      </c>
      <c r="I1014" s="20" t="str">
        <f t="shared" si="80"/>
        <v/>
      </c>
      <c r="J1014" s="11"/>
      <c r="K1014" s="11"/>
      <c r="L1014" s="11"/>
      <c r="M1014" s="11"/>
      <c r="N1014" s="11"/>
      <c r="O1014" s="11"/>
      <c r="P1014" s="11"/>
      <c r="Q1014" s="11"/>
      <c r="R1014" s="11"/>
      <c r="S1014" s="11"/>
      <c r="T1014" s="11"/>
      <c r="U1014" s="11"/>
      <c r="V1014" s="11"/>
      <c r="W1014" s="11"/>
      <c r="X1014" s="11"/>
      <c r="Y1014" s="11"/>
    </row>
    <row r="1015" spans="1:25" x14ac:dyDescent="0.2">
      <c r="A1015" s="11"/>
      <c r="B1015" s="11"/>
      <c r="C1015" s="11"/>
      <c r="D1015" s="11"/>
      <c r="E1015" s="18" t="str">
        <f t="shared" si="79"/>
        <v/>
      </c>
      <c r="F1015" s="19" t="str">
        <f t="shared" si="76"/>
        <v/>
      </c>
      <c r="G1015" s="19" t="str">
        <f t="shared" si="77"/>
        <v/>
      </c>
      <c r="H1015" s="19" t="str">
        <f t="shared" si="78"/>
        <v/>
      </c>
      <c r="I1015" s="20" t="str">
        <f t="shared" si="80"/>
        <v/>
      </c>
      <c r="J1015" s="11"/>
      <c r="K1015" s="11"/>
      <c r="L1015" s="11"/>
      <c r="M1015" s="11"/>
      <c r="N1015" s="11"/>
      <c r="O1015" s="11"/>
      <c r="P1015" s="11"/>
      <c r="Q1015" s="11"/>
      <c r="R1015" s="11"/>
      <c r="S1015" s="11"/>
      <c r="T1015" s="11"/>
      <c r="U1015" s="11"/>
      <c r="V1015" s="11"/>
      <c r="W1015" s="11"/>
      <c r="X1015" s="11"/>
      <c r="Y1015" s="11"/>
    </row>
    <row r="1016" spans="1:25" x14ac:dyDescent="0.2">
      <c r="A1016" s="11"/>
      <c r="B1016" s="11"/>
      <c r="C1016" s="11"/>
      <c r="D1016" s="11"/>
      <c r="E1016" s="18" t="str">
        <f t="shared" si="79"/>
        <v/>
      </c>
      <c r="F1016" s="19" t="str">
        <f t="shared" si="76"/>
        <v/>
      </c>
      <c r="G1016" s="19" t="str">
        <f t="shared" si="77"/>
        <v/>
      </c>
      <c r="H1016" s="19" t="str">
        <f t="shared" si="78"/>
        <v/>
      </c>
      <c r="I1016" s="20" t="str">
        <f t="shared" si="80"/>
        <v/>
      </c>
      <c r="J1016" s="11"/>
      <c r="K1016" s="11"/>
      <c r="L1016" s="11"/>
      <c r="M1016" s="11"/>
      <c r="N1016" s="11"/>
      <c r="O1016" s="11"/>
      <c r="P1016" s="11"/>
      <c r="Q1016" s="11"/>
      <c r="R1016" s="11"/>
      <c r="S1016" s="11"/>
      <c r="T1016" s="11"/>
      <c r="U1016" s="11"/>
      <c r="V1016" s="11"/>
      <c r="W1016" s="11"/>
      <c r="X1016" s="11"/>
      <c r="Y1016" s="11"/>
    </row>
    <row r="1017" spans="1:25" x14ac:dyDescent="0.2">
      <c r="A1017" s="11"/>
      <c r="B1017" s="11"/>
      <c r="C1017" s="11"/>
      <c r="D1017" s="11"/>
      <c r="E1017" s="18" t="str">
        <f t="shared" si="79"/>
        <v/>
      </c>
      <c r="F1017" s="19" t="str">
        <f t="shared" si="76"/>
        <v/>
      </c>
      <c r="G1017" s="19" t="str">
        <f t="shared" si="77"/>
        <v/>
      </c>
      <c r="H1017" s="19" t="str">
        <f t="shared" si="78"/>
        <v/>
      </c>
      <c r="I1017" s="20" t="str">
        <f t="shared" si="80"/>
        <v/>
      </c>
      <c r="J1017" s="11"/>
      <c r="K1017" s="11"/>
      <c r="L1017" s="11"/>
      <c r="M1017" s="11"/>
      <c r="N1017" s="11"/>
      <c r="O1017" s="11"/>
      <c r="P1017" s="11"/>
      <c r="Q1017" s="11"/>
      <c r="R1017" s="11"/>
      <c r="S1017" s="11"/>
      <c r="T1017" s="11"/>
      <c r="U1017" s="11"/>
      <c r="V1017" s="11"/>
      <c r="W1017" s="11"/>
      <c r="X1017" s="11"/>
      <c r="Y1017" s="11"/>
    </row>
    <row r="1018" spans="1:25" x14ac:dyDescent="0.2">
      <c r="A1018" s="11"/>
      <c r="B1018" s="11"/>
      <c r="C1018" s="11"/>
      <c r="D1018" s="11"/>
      <c r="E1018" s="18" t="str">
        <f t="shared" si="79"/>
        <v/>
      </c>
      <c r="F1018" s="19" t="str">
        <f t="shared" si="76"/>
        <v/>
      </c>
      <c r="G1018" s="19" t="str">
        <f t="shared" si="77"/>
        <v/>
      </c>
      <c r="H1018" s="19" t="str">
        <f t="shared" si="78"/>
        <v/>
      </c>
      <c r="I1018" s="20" t="str">
        <f t="shared" si="80"/>
        <v/>
      </c>
      <c r="J1018" s="11"/>
      <c r="K1018" s="11"/>
      <c r="L1018" s="11"/>
      <c r="M1018" s="11"/>
      <c r="N1018" s="11"/>
      <c r="O1018" s="11"/>
      <c r="P1018" s="11"/>
      <c r="Q1018" s="11"/>
      <c r="R1018" s="11"/>
      <c r="S1018" s="11"/>
      <c r="T1018" s="11"/>
      <c r="U1018" s="11"/>
      <c r="V1018" s="11"/>
      <c r="W1018" s="11"/>
      <c r="X1018" s="11"/>
      <c r="Y1018" s="11"/>
    </row>
    <row r="1019" spans="1:25" x14ac:dyDescent="0.2">
      <c r="A1019" s="11"/>
      <c r="B1019" s="11"/>
      <c r="C1019" s="11"/>
      <c r="D1019" s="11"/>
      <c r="E1019" s="18" t="str">
        <f t="shared" si="79"/>
        <v/>
      </c>
      <c r="F1019" s="19" t="str">
        <f t="shared" si="76"/>
        <v/>
      </c>
      <c r="G1019" s="19" t="str">
        <f t="shared" si="77"/>
        <v/>
      </c>
      <c r="H1019" s="19" t="str">
        <f t="shared" si="78"/>
        <v/>
      </c>
      <c r="I1019" s="20" t="str">
        <f t="shared" si="80"/>
        <v/>
      </c>
      <c r="J1019" s="11"/>
      <c r="K1019" s="11"/>
      <c r="L1019" s="11"/>
      <c r="M1019" s="11"/>
      <c r="N1019" s="11"/>
      <c r="O1019" s="11"/>
      <c r="P1019" s="11"/>
      <c r="Q1019" s="11"/>
      <c r="R1019" s="11"/>
      <c r="S1019" s="11"/>
      <c r="T1019" s="11"/>
      <c r="U1019" s="11"/>
      <c r="V1019" s="11"/>
      <c r="W1019" s="11"/>
      <c r="X1019" s="11"/>
      <c r="Y1019" s="11"/>
    </row>
    <row r="1020" spans="1:25" x14ac:dyDescent="0.2">
      <c r="A1020" s="11"/>
      <c r="B1020" s="11"/>
      <c r="C1020" s="11"/>
      <c r="D1020" s="11"/>
      <c r="E1020" s="18" t="str">
        <f t="shared" si="79"/>
        <v/>
      </c>
      <c r="F1020" s="19" t="str">
        <f t="shared" si="76"/>
        <v/>
      </c>
      <c r="G1020" s="19" t="str">
        <f t="shared" si="77"/>
        <v/>
      </c>
      <c r="H1020" s="19" t="str">
        <f t="shared" si="78"/>
        <v/>
      </c>
      <c r="I1020" s="20" t="str">
        <f t="shared" si="80"/>
        <v/>
      </c>
      <c r="J1020" s="11"/>
      <c r="K1020" s="11"/>
      <c r="L1020" s="11"/>
      <c r="M1020" s="11"/>
      <c r="N1020" s="11"/>
      <c r="O1020" s="11"/>
      <c r="P1020" s="11"/>
      <c r="Q1020" s="11"/>
      <c r="R1020" s="11"/>
      <c r="S1020" s="11"/>
      <c r="T1020" s="11"/>
      <c r="U1020" s="11"/>
      <c r="V1020" s="11"/>
      <c r="W1020" s="11"/>
      <c r="X1020" s="11"/>
      <c r="Y1020" s="11"/>
    </row>
    <row r="1021" spans="1:25" x14ac:dyDescent="0.2">
      <c r="A1021" s="11"/>
      <c r="B1021" s="11"/>
      <c r="C1021" s="11"/>
      <c r="D1021" s="11"/>
      <c r="E1021" s="18" t="str">
        <f t="shared" si="79"/>
        <v/>
      </c>
      <c r="F1021" s="19" t="str">
        <f t="shared" si="76"/>
        <v/>
      </c>
      <c r="G1021" s="19" t="str">
        <f t="shared" si="77"/>
        <v/>
      </c>
      <c r="H1021" s="19" t="str">
        <f t="shared" si="78"/>
        <v/>
      </c>
      <c r="I1021" s="20" t="str">
        <f t="shared" si="80"/>
        <v/>
      </c>
      <c r="J1021" s="11"/>
      <c r="K1021" s="11"/>
      <c r="L1021" s="11"/>
      <c r="M1021" s="11"/>
      <c r="N1021" s="11"/>
      <c r="O1021" s="11"/>
      <c r="P1021" s="11"/>
      <c r="Q1021" s="11"/>
      <c r="R1021" s="11"/>
      <c r="S1021" s="11"/>
      <c r="T1021" s="11"/>
      <c r="U1021" s="11"/>
      <c r="V1021" s="11"/>
      <c r="W1021" s="11"/>
      <c r="X1021" s="11"/>
      <c r="Y1021" s="11"/>
    </row>
    <row r="1022" spans="1:25" x14ac:dyDescent="0.2">
      <c r="A1022" s="11"/>
      <c r="B1022" s="11"/>
      <c r="C1022" s="11"/>
      <c r="D1022" s="11"/>
      <c r="E1022" s="18" t="str">
        <f t="shared" si="79"/>
        <v/>
      </c>
      <c r="F1022" s="19" t="str">
        <f t="shared" si="76"/>
        <v/>
      </c>
      <c r="G1022" s="19" t="str">
        <f t="shared" si="77"/>
        <v/>
      </c>
      <c r="H1022" s="19" t="str">
        <f t="shared" si="78"/>
        <v/>
      </c>
      <c r="I1022" s="20" t="str">
        <f t="shared" si="80"/>
        <v/>
      </c>
      <c r="J1022" s="11"/>
      <c r="K1022" s="11"/>
      <c r="L1022" s="11"/>
      <c r="M1022" s="11"/>
      <c r="N1022" s="11"/>
      <c r="O1022" s="11"/>
      <c r="P1022" s="11"/>
      <c r="Q1022" s="11"/>
      <c r="R1022" s="11"/>
      <c r="S1022" s="11"/>
      <c r="T1022" s="11"/>
      <c r="U1022" s="11"/>
      <c r="V1022" s="11"/>
      <c r="W1022" s="11"/>
      <c r="X1022" s="11"/>
      <c r="Y1022" s="11"/>
    </row>
    <row r="1023" spans="1:25" x14ac:dyDescent="0.2">
      <c r="A1023" s="11"/>
      <c r="B1023" s="11"/>
      <c r="C1023" s="11"/>
      <c r="D1023" s="11"/>
      <c r="E1023" s="18" t="str">
        <f t="shared" si="79"/>
        <v/>
      </c>
      <c r="F1023" s="19" t="str">
        <f t="shared" si="76"/>
        <v/>
      </c>
      <c r="G1023" s="19" t="str">
        <f t="shared" si="77"/>
        <v/>
      </c>
      <c r="H1023" s="19" t="str">
        <f t="shared" si="78"/>
        <v/>
      </c>
      <c r="I1023" s="20" t="str">
        <f t="shared" si="80"/>
        <v/>
      </c>
      <c r="J1023" s="11"/>
      <c r="K1023" s="11"/>
      <c r="L1023" s="11"/>
      <c r="M1023" s="11"/>
      <c r="N1023" s="11"/>
      <c r="O1023" s="11"/>
      <c r="P1023" s="11"/>
      <c r="Q1023" s="11"/>
      <c r="R1023" s="11"/>
      <c r="S1023" s="11"/>
      <c r="T1023" s="11"/>
      <c r="U1023" s="11"/>
      <c r="V1023" s="11"/>
      <c r="W1023" s="11"/>
      <c r="X1023" s="11"/>
      <c r="Y1023" s="11"/>
    </row>
    <row r="1024" spans="1:25" x14ac:dyDescent="0.2">
      <c r="A1024" s="11"/>
      <c r="B1024" s="11"/>
      <c r="C1024" s="11"/>
      <c r="D1024" s="11"/>
      <c r="E1024" s="18" t="str">
        <f t="shared" si="79"/>
        <v/>
      </c>
      <c r="F1024" s="19" t="str">
        <f t="shared" si="76"/>
        <v/>
      </c>
      <c r="G1024" s="19" t="str">
        <f t="shared" si="77"/>
        <v/>
      </c>
      <c r="H1024" s="19" t="str">
        <f t="shared" si="78"/>
        <v/>
      </c>
      <c r="I1024" s="20" t="str">
        <f t="shared" si="80"/>
        <v/>
      </c>
      <c r="J1024" s="11"/>
      <c r="K1024" s="11"/>
      <c r="L1024" s="11"/>
      <c r="M1024" s="11"/>
      <c r="N1024" s="11"/>
      <c r="O1024" s="11"/>
      <c r="P1024" s="11"/>
      <c r="Q1024" s="11"/>
      <c r="R1024" s="11"/>
      <c r="S1024" s="11"/>
      <c r="T1024" s="11"/>
      <c r="U1024" s="11"/>
      <c r="V1024" s="11"/>
      <c r="W1024" s="11"/>
      <c r="X1024" s="11"/>
      <c r="Y1024" s="11"/>
    </row>
    <row r="1025" spans="1:25" x14ac:dyDescent="0.2">
      <c r="A1025" s="11"/>
      <c r="B1025" s="11"/>
      <c r="C1025" s="11"/>
      <c r="D1025" s="11"/>
      <c r="E1025" s="18" t="str">
        <f t="shared" si="79"/>
        <v/>
      </c>
      <c r="F1025" s="19" t="str">
        <f t="shared" si="76"/>
        <v/>
      </c>
      <c r="G1025" s="19" t="str">
        <f t="shared" si="77"/>
        <v/>
      </c>
      <c r="H1025" s="19" t="str">
        <f t="shared" si="78"/>
        <v/>
      </c>
      <c r="I1025" s="20" t="str">
        <f t="shared" si="80"/>
        <v/>
      </c>
      <c r="J1025" s="11"/>
      <c r="K1025" s="11"/>
      <c r="L1025" s="11"/>
      <c r="M1025" s="11"/>
      <c r="N1025" s="11"/>
      <c r="O1025" s="11"/>
      <c r="P1025" s="11"/>
      <c r="Q1025" s="11"/>
      <c r="R1025" s="11"/>
      <c r="S1025" s="11"/>
      <c r="T1025" s="11"/>
      <c r="U1025" s="11"/>
      <c r="V1025" s="11"/>
      <c r="W1025" s="11"/>
      <c r="X1025" s="11"/>
      <c r="Y1025" s="11"/>
    </row>
    <row r="1026" spans="1:25" x14ac:dyDescent="0.2">
      <c r="A1026" s="11"/>
      <c r="B1026" s="11"/>
      <c r="C1026" s="11"/>
      <c r="D1026" s="11"/>
      <c r="E1026" s="18" t="str">
        <f t="shared" si="79"/>
        <v/>
      </c>
      <c r="F1026" s="19" t="str">
        <f t="shared" si="76"/>
        <v/>
      </c>
      <c r="G1026" s="19" t="str">
        <f t="shared" si="77"/>
        <v/>
      </c>
      <c r="H1026" s="19" t="str">
        <f t="shared" si="78"/>
        <v/>
      </c>
      <c r="I1026" s="20" t="str">
        <f t="shared" si="80"/>
        <v/>
      </c>
      <c r="J1026" s="11"/>
      <c r="K1026" s="11"/>
      <c r="L1026" s="11"/>
      <c r="M1026" s="11"/>
      <c r="N1026" s="11"/>
      <c r="O1026" s="11"/>
      <c r="P1026" s="11"/>
      <c r="Q1026" s="11"/>
      <c r="R1026" s="11"/>
      <c r="S1026" s="11"/>
      <c r="T1026" s="11"/>
      <c r="U1026" s="11"/>
      <c r="V1026" s="11"/>
      <c r="W1026" s="11"/>
      <c r="X1026" s="11"/>
      <c r="Y1026" s="11"/>
    </row>
    <row r="1027" spans="1:25" x14ac:dyDescent="0.2">
      <c r="A1027" s="11"/>
      <c r="B1027" s="11"/>
      <c r="C1027" s="11"/>
      <c r="D1027" s="11"/>
      <c r="E1027" s="18" t="str">
        <f t="shared" si="79"/>
        <v/>
      </c>
      <c r="F1027" s="19" t="str">
        <f t="shared" si="76"/>
        <v/>
      </c>
      <c r="G1027" s="19" t="str">
        <f t="shared" si="77"/>
        <v/>
      </c>
      <c r="H1027" s="19" t="str">
        <f t="shared" si="78"/>
        <v/>
      </c>
      <c r="I1027" s="20" t="str">
        <f t="shared" si="80"/>
        <v/>
      </c>
      <c r="J1027" s="11"/>
      <c r="K1027" s="11"/>
      <c r="L1027" s="11"/>
      <c r="M1027" s="11"/>
      <c r="N1027" s="11"/>
      <c r="O1027" s="11"/>
      <c r="P1027" s="11"/>
      <c r="Q1027" s="11"/>
      <c r="R1027" s="11"/>
      <c r="S1027" s="11"/>
      <c r="T1027" s="11"/>
      <c r="U1027" s="11"/>
      <c r="V1027" s="11"/>
      <c r="W1027" s="11"/>
      <c r="X1027" s="11"/>
      <c r="Y1027" s="11"/>
    </row>
    <row r="1028" spans="1:25" x14ac:dyDescent="0.2">
      <c r="A1028" s="11"/>
      <c r="B1028" s="11"/>
      <c r="C1028" s="11"/>
      <c r="D1028" s="11"/>
      <c r="E1028" s="18" t="str">
        <f t="shared" si="79"/>
        <v/>
      </c>
      <c r="F1028" s="19" t="str">
        <f t="shared" si="76"/>
        <v/>
      </c>
      <c r="G1028" s="19" t="str">
        <f t="shared" si="77"/>
        <v/>
      </c>
      <c r="H1028" s="19" t="str">
        <f t="shared" si="78"/>
        <v/>
      </c>
      <c r="I1028" s="20" t="str">
        <f t="shared" si="80"/>
        <v/>
      </c>
      <c r="J1028" s="11"/>
      <c r="K1028" s="11"/>
      <c r="L1028" s="11"/>
      <c r="M1028" s="11"/>
      <c r="N1028" s="11"/>
      <c r="O1028" s="11"/>
      <c r="P1028" s="11"/>
      <c r="Q1028" s="11"/>
      <c r="R1028" s="11"/>
      <c r="S1028" s="11"/>
      <c r="T1028" s="11"/>
      <c r="U1028" s="11"/>
      <c r="V1028" s="11"/>
      <c r="W1028" s="11"/>
      <c r="X1028" s="11"/>
      <c r="Y1028" s="11"/>
    </row>
    <row r="1029" spans="1:25" x14ac:dyDescent="0.2">
      <c r="A1029" s="11"/>
      <c r="B1029" s="11"/>
      <c r="C1029" s="11"/>
      <c r="D1029" s="11"/>
      <c r="E1029" s="18" t="str">
        <f t="shared" si="79"/>
        <v/>
      </c>
      <c r="F1029" s="19" t="str">
        <f t="shared" si="76"/>
        <v/>
      </c>
      <c r="G1029" s="19" t="str">
        <f t="shared" si="77"/>
        <v/>
      </c>
      <c r="H1029" s="19" t="str">
        <f t="shared" si="78"/>
        <v/>
      </c>
      <c r="I1029" s="20" t="str">
        <f t="shared" si="80"/>
        <v/>
      </c>
      <c r="J1029" s="11"/>
      <c r="K1029" s="11"/>
      <c r="L1029" s="11"/>
      <c r="M1029" s="11"/>
      <c r="N1029" s="11"/>
      <c r="O1029" s="11"/>
      <c r="P1029" s="11"/>
      <c r="Q1029" s="11"/>
      <c r="R1029" s="11"/>
      <c r="S1029" s="11"/>
      <c r="T1029" s="11"/>
      <c r="U1029" s="11"/>
      <c r="V1029" s="11"/>
      <c r="W1029" s="11"/>
      <c r="X1029" s="11"/>
      <c r="Y1029" s="11"/>
    </row>
    <row r="1030" spans="1:25" x14ac:dyDescent="0.2">
      <c r="A1030" s="11"/>
      <c r="B1030" s="11"/>
      <c r="C1030" s="11"/>
      <c r="D1030" s="11"/>
      <c r="E1030" s="18" t="str">
        <f t="shared" si="79"/>
        <v/>
      </c>
      <c r="F1030" s="19" t="str">
        <f t="shared" si="76"/>
        <v/>
      </c>
      <c r="G1030" s="19" t="str">
        <f t="shared" si="77"/>
        <v/>
      </c>
      <c r="H1030" s="19" t="str">
        <f t="shared" si="78"/>
        <v/>
      </c>
      <c r="I1030" s="20" t="str">
        <f t="shared" si="80"/>
        <v/>
      </c>
      <c r="J1030" s="11"/>
      <c r="K1030" s="11"/>
      <c r="L1030" s="11"/>
      <c r="M1030" s="11"/>
      <c r="N1030" s="11"/>
      <c r="O1030" s="11"/>
      <c r="P1030" s="11"/>
      <c r="Q1030" s="11"/>
      <c r="R1030" s="11"/>
      <c r="S1030" s="11"/>
      <c r="T1030" s="11"/>
      <c r="U1030" s="11"/>
      <c r="V1030" s="11"/>
      <c r="W1030" s="11"/>
      <c r="X1030" s="11"/>
      <c r="Y1030" s="11"/>
    </row>
    <row r="1031" spans="1:25" x14ac:dyDescent="0.2">
      <c r="A1031" s="11"/>
      <c r="B1031" s="11"/>
      <c r="C1031" s="11"/>
      <c r="D1031" s="11"/>
      <c r="E1031" s="18" t="str">
        <f t="shared" si="79"/>
        <v/>
      </c>
      <c r="F1031" s="19" t="str">
        <f t="shared" si="76"/>
        <v/>
      </c>
      <c r="G1031" s="19" t="str">
        <f t="shared" si="77"/>
        <v/>
      </c>
      <c r="H1031" s="19" t="str">
        <f t="shared" si="78"/>
        <v/>
      </c>
      <c r="I1031" s="20" t="str">
        <f t="shared" si="80"/>
        <v/>
      </c>
      <c r="J1031" s="11"/>
      <c r="K1031" s="11"/>
      <c r="L1031" s="11"/>
      <c r="M1031" s="11"/>
      <c r="N1031" s="11"/>
      <c r="O1031" s="11"/>
      <c r="P1031" s="11"/>
      <c r="Q1031" s="11"/>
      <c r="R1031" s="11"/>
      <c r="S1031" s="11"/>
      <c r="T1031" s="11"/>
      <c r="U1031" s="11"/>
      <c r="V1031" s="11"/>
      <c r="W1031" s="11"/>
      <c r="X1031" s="11"/>
      <c r="Y1031" s="11"/>
    </row>
    <row r="1032" spans="1:25" x14ac:dyDescent="0.2">
      <c r="A1032" s="11"/>
      <c r="B1032" s="11"/>
      <c r="C1032" s="11"/>
      <c r="D1032" s="11"/>
      <c r="E1032" s="18" t="str">
        <f t="shared" si="79"/>
        <v/>
      </c>
      <c r="F1032" s="19" t="str">
        <f t="shared" si="76"/>
        <v/>
      </c>
      <c r="G1032" s="19" t="str">
        <f t="shared" si="77"/>
        <v/>
      </c>
      <c r="H1032" s="19" t="str">
        <f t="shared" si="78"/>
        <v/>
      </c>
      <c r="I1032" s="20" t="str">
        <f t="shared" si="80"/>
        <v/>
      </c>
      <c r="J1032" s="11"/>
      <c r="K1032" s="11"/>
      <c r="L1032" s="11"/>
      <c r="M1032" s="11"/>
      <c r="N1032" s="11"/>
      <c r="O1032" s="11"/>
      <c r="P1032" s="11"/>
      <c r="Q1032" s="11"/>
      <c r="R1032" s="11"/>
      <c r="S1032" s="11"/>
      <c r="T1032" s="11"/>
      <c r="U1032" s="11"/>
      <c r="V1032" s="11"/>
      <c r="W1032" s="11"/>
      <c r="X1032" s="11"/>
      <c r="Y1032" s="11"/>
    </row>
    <row r="1033" spans="1:25" x14ac:dyDescent="0.2">
      <c r="A1033" s="11"/>
      <c r="B1033" s="11"/>
      <c r="C1033" s="11"/>
      <c r="D1033" s="11"/>
      <c r="E1033" s="18" t="str">
        <f t="shared" si="79"/>
        <v/>
      </c>
      <c r="F1033" s="19" t="str">
        <f t="shared" si="76"/>
        <v/>
      </c>
      <c r="G1033" s="19" t="str">
        <f t="shared" si="77"/>
        <v/>
      </c>
      <c r="H1033" s="19" t="str">
        <f t="shared" si="78"/>
        <v/>
      </c>
      <c r="I1033" s="20" t="str">
        <f t="shared" si="80"/>
        <v/>
      </c>
      <c r="J1033" s="11"/>
      <c r="K1033" s="11"/>
      <c r="L1033" s="11"/>
      <c r="M1033" s="11"/>
      <c r="N1033" s="11"/>
      <c r="O1033" s="11"/>
      <c r="P1033" s="11"/>
      <c r="Q1033" s="11"/>
      <c r="R1033" s="11"/>
      <c r="S1033" s="11"/>
      <c r="T1033" s="11"/>
      <c r="U1033" s="11"/>
      <c r="V1033" s="11"/>
      <c r="W1033" s="11"/>
      <c r="X1033" s="11"/>
      <c r="Y1033" s="11"/>
    </row>
    <row r="1034" spans="1:25" x14ac:dyDescent="0.2">
      <c r="A1034" s="11"/>
      <c r="B1034" s="11"/>
      <c r="C1034" s="11"/>
      <c r="D1034" s="11"/>
      <c r="E1034" s="18" t="str">
        <f t="shared" si="79"/>
        <v/>
      </c>
      <c r="F1034" s="19" t="str">
        <f t="shared" si="76"/>
        <v/>
      </c>
      <c r="G1034" s="19" t="str">
        <f t="shared" si="77"/>
        <v/>
      </c>
      <c r="H1034" s="19" t="str">
        <f t="shared" si="78"/>
        <v/>
      </c>
      <c r="I1034" s="20" t="str">
        <f t="shared" si="80"/>
        <v/>
      </c>
      <c r="J1034" s="11"/>
      <c r="K1034" s="11"/>
      <c r="L1034" s="11"/>
      <c r="M1034" s="11"/>
      <c r="N1034" s="11"/>
      <c r="O1034" s="11"/>
      <c r="P1034" s="11"/>
      <c r="Q1034" s="11"/>
      <c r="R1034" s="11"/>
      <c r="S1034" s="11"/>
      <c r="T1034" s="11"/>
      <c r="U1034" s="11"/>
      <c r="V1034" s="11"/>
      <c r="W1034" s="11"/>
      <c r="X1034" s="11"/>
      <c r="Y1034" s="11"/>
    </row>
    <row r="1035" spans="1:25" x14ac:dyDescent="0.2">
      <c r="A1035" s="11"/>
      <c r="B1035" s="11"/>
      <c r="C1035" s="11"/>
      <c r="D1035" s="11"/>
      <c r="E1035" s="18" t="str">
        <f t="shared" si="79"/>
        <v/>
      </c>
      <c r="F1035" s="19" t="str">
        <f t="shared" si="76"/>
        <v/>
      </c>
      <c r="G1035" s="19" t="str">
        <f t="shared" si="77"/>
        <v/>
      </c>
      <c r="H1035" s="19" t="str">
        <f t="shared" si="78"/>
        <v/>
      </c>
      <c r="I1035" s="20" t="str">
        <f t="shared" si="80"/>
        <v/>
      </c>
      <c r="J1035" s="11"/>
      <c r="K1035" s="11"/>
      <c r="L1035" s="11"/>
      <c r="M1035" s="11"/>
      <c r="N1035" s="11"/>
      <c r="O1035" s="11"/>
      <c r="P1035" s="11"/>
      <c r="Q1035" s="11"/>
      <c r="R1035" s="11"/>
      <c r="S1035" s="11"/>
      <c r="T1035" s="11"/>
      <c r="U1035" s="11"/>
      <c r="V1035" s="11"/>
      <c r="W1035" s="11"/>
      <c r="X1035" s="11"/>
      <c r="Y1035" s="11"/>
    </row>
    <row r="1036" spans="1:25" x14ac:dyDescent="0.2">
      <c r="A1036" s="11"/>
      <c r="B1036" s="11"/>
      <c r="C1036" s="11"/>
      <c r="D1036" s="11"/>
      <c r="E1036" s="18" t="str">
        <f t="shared" si="79"/>
        <v/>
      </c>
      <c r="F1036" s="19" t="str">
        <f t="shared" si="76"/>
        <v/>
      </c>
      <c r="G1036" s="19" t="str">
        <f t="shared" si="77"/>
        <v/>
      </c>
      <c r="H1036" s="19" t="str">
        <f t="shared" si="78"/>
        <v/>
      </c>
      <c r="I1036" s="20" t="str">
        <f t="shared" si="80"/>
        <v/>
      </c>
      <c r="J1036" s="11"/>
      <c r="K1036" s="11"/>
      <c r="L1036" s="11"/>
      <c r="M1036" s="11"/>
      <c r="N1036" s="11"/>
      <c r="O1036" s="11"/>
      <c r="P1036" s="11"/>
      <c r="Q1036" s="11"/>
      <c r="R1036" s="11"/>
      <c r="S1036" s="11"/>
      <c r="T1036" s="11"/>
      <c r="U1036" s="11"/>
      <c r="V1036" s="11"/>
      <c r="W1036" s="11"/>
      <c r="X1036" s="11"/>
      <c r="Y1036" s="11"/>
    </row>
    <row r="1037" spans="1:25" x14ac:dyDescent="0.2">
      <c r="A1037" s="11"/>
      <c r="B1037" s="11"/>
      <c r="C1037" s="11"/>
      <c r="D1037" s="11"/>
      <c r="E1037" s="18" t="str">
        <f t="shared" si="79"/>
        <v/>
      </c>
      <c r="F1037" s="19" t="str">
        <f t="shared" si="76"/>
        <v/>
      </c>
      <c r="G1037" s="19" t="str">
        <f t="shared" si="77"/>
        <v/>
      </c>
      <c r="H1037" s="19" t="str">
        <f t="shared" si="78"/>
        <v/>
      </c>
      <c r="I1037" s="20" t="str">
        <f t="shared" si="80"/>
        <v/>
      </c>
      <c r="J1037" s="11"/>
      <c r="K1037" s="11"/>
      <c r="L1037" s="11"/>
      <c r="M1037" s="11"/>
      <c r="N1037" s="11"/>
      <c r="O1037" s="11"/>
      <c r="P1037" s="11"/>
      <c r="Q1037" s="11"/>
      <c r="R1037" s="11"/>
      <c r="S1037" s="11"/>
      <c r="T1037" s="11"/>
      <c r="U1037" s="11"/>
      <c r="V1037" s="11"/>
      <c r="W1037" s="11"/>
      <c r="X1037" s="11"/>
      <c r="Y1037" s="11"/>
    </row>
    <row r="1038" spans="1:25" x14ac:dyDescent="0.2">
      <c r="A1038" s="11"/>
      <c r="B1038" s="11"/>
      <c r="C1038" s="11"/>
      <c r="D1038" s="11"/>
      <c r="E1038" s="18" t="str">
        <f t="shared" si="79"/>
        <v/>
      </c>
      <c r="F1038" s="19" t="str">
        <f t="shared" si="76"/>
        <v/>
      </c>
      <c r="G1038" s="19" t="str">
        <f t="shared" si="77"/>
        <v/>
      </c>
      <c r="H1038" s="19" t="str">
        <f t="shared" si="78"/>
        <v/>
      </c>
      <c r="I1038" s="20" t="str">
        <f t="shared" si="80"/>
        <v/>
      </c>
      <c r="J1038" s="11"/>
      <c r="K1038" s="11"/>
      <c r="L1038" s="11"/>
      <c r="M1038" s="11"/>
      <c r="N1038" s="11"/>
      <c r="O1038" s="11"/>
      <c r="P1038" s="11"/>
      <c r="Q1038" s="11"/>
      <c r="R1038" s="11"/>
      <c r="S1038" s="11"/>
      <c r="T1038" s="11"/>
      <c r="U1038" s="11"/>
      <c r="V1038" s="11"/>
      <c r="W1038" s="11"/>
      <c r="X1038" s="11"/>
      <c r="Y1038" s="11"/>
    </row>
    <row r="1039" spans="1:25" x14ac:dyDescent="0.2">
      <c r="A1039" s="11"/>
      <c r="B1039" s="11"/>
      <c r="C1039" s="11"/>
      <c r="D1039" s="11"/>
      <c r="E1039" s="18" t="str">
        <f t="shared" si="79"/>
        <v/>
      </c>
      <c r="F1039" s="19" t="str">
        <f t="shared" si="76"/>
        <v/>
      </c>
      <c r="G1039" s="19" t="str">
        <f t="shared" si="77"/>
        <v/>
      </c>
      <c r="H1039" s="19" t="str">
        <f t="shared" si="78"/>
        <v/>
      </c>
      <c r="I1039" s="20" t="str">
        <f t="shared" si="80"/>
        <v/>
      </c>
      <c r="J1039" s="11"/>
      <c r="K1039" s="11"/>
      <c r="L1039" s="11"/>
      <c r="M1039" s="11"/>
      <c r="N1039" s="11"/>
      <c r="O1039" s="11"/>
      <c r="P1039" s="11"/>
      <c r="Q1039" s="11"/>
      <c r="R1039" s="11"/>
      <c r="S1039" s="11"/>
      <c r="T1039" s="11"/>
      <c r="U1039" s="11"/>
      <c r="V1039" s="11"/>
      <c r="W1039" s="11"/>
      <c r="X1039" s="11"/>
      <c r="Y1039" s="11"/>
    </row>
    <row r="1040" spans="1:25" x14ac:dyDescent="0.2">
      <c r="A1040" s="11"/>
      <c r="B1040" s="11"/>
      <c r="C1040" s="11"/>
      <c r="D1040" s="11"/>
      <c r="E1040" s="18" t="str">
        <f t="shared" si="79"/>
        <v/>
      </c>
      <c r="F1040" s="19" t="str">
        <f t="shared" si="76"/>
        <v/>
      </c>
      <c r="G1040" s="19" t="str">
        <f t="shared" si="77"/>
        <v/>
      </c>
      <c r="H1040" s="19" t="str">
        <f t="shared" si="78"/>
        <v/>
      </c>
      <c r="I1040" s="20" t="str">
        <f t="shared" si="80"/>
        <v/>
      </c>
      <c r="J1040" s="11"/>
      <c r="K1040" s="11"/>
      <c r="L1040" s="11"/>
      <c r="M1040" s="11"/>
      <c r="N1040" s="11"/>
      <c r="O1040" s="11"/>
      <c r="P1040" s="11"/>
      <c r="Q1040" s="11"/>
      <c r="R1040" s="11"/>
      <c r="S1040" s="11"/>
      <c r="T1040" s="11"/>
      <c r="U1040" s="11"/>
      <c r="V1040" s="11"/>
      <c r="W1040" s="11"/>
      <c r="X1040" s="11"/>
      <c r="Y1040" s="11"/>
    </row>
    <row r="1041" spans="1:25" x14ac:dyDescent="0.2">
      <c r="A1041" s="11"/>
      <c r="B1041" s="11"/>
      <c r="C1041" s="11"/>
      <c r="D1041" s="11"/>
      <c r="E1041" s="18" t="str">
        <f t="shared" si="79"/>
        <v/>
      </c>
      <c r="F1041" s="19" t="str">
        <f t="shared" si="76"/>
        <v/>
      </c>
      <c r="G1041" s="19" t="str">
        <f t="shared" si="77"/>
        <v/>
      </c>
      <c r="H1041" s="19" t="str">
        <f t="shared" si="78"/>
        <v/>
      </c>
      <c r="I1041" s="20" t="str">
        <f t="shared" si="80"/>
        <v/>
      </c>
      <c r="J1041" s="11"/>
      <c r="K1041" s="11"/>
      <c r="L1041" s="11"/>
      <c r="M1041" s="11"/>
      <c r="N1041" s="11"/>
      <c r="O1041" s="11"/>
      <c r="P1041" s="11"/>
      <c r="Q1041" s="11"/>
      <c r="R1041" s="11"/>
      <c r="S1041" s="11"/>
      <c r="T1041" s="11"/>
      <c r="U1041" s="11"/>
      <c r="V1041" s="11"/>
      <c r="W1041" s="11"/>
      <c r="X1041" s="11"/>
      <c r="Y1041" s="11"/>
    </row>
    <row r="1042" spans="1:25" x14ac:dyDescent="0.2">
      <c r="A1042" s="11"/>
      <c r="B1042" s="11"/>
      <c r="C1042" s="11"/>
      <c r="D1042" s="11"/>
      <c r="E1042" s="18" t="str">
        <f t="shared" si="79"/>
        <v/>
      </c>
      <c r="F1042" s="19" t="str">
        <f t="shared" si="76"/>
        <v/>
      </c>
      <c r="G1042" s="19" t="str">
        <f t="shared" si="77"/>
        <v/>
      </c>
      <c r="H1042" s="19" t="str">
        <f t="shared" si="78"/>
        <v/>
      </c>
      <c r="I1042" s="20" t="str">
        <f t="shared" si="80"/>
        <v/>
      </c>
      <c r="J1042" s="11"/>
      <c r="K1042" s="11"/>
      <c r="L1042" s="11"/>
      <c r="M1042" s="11"/>
      <c r="N1042" s="11"/>
      <c r="O1042" s="11"/>
      <c r="P1042" s="11"/>
      <c r="Q1042" s="11"/>
      <c r="R1042" s="11"/>
      <c r="S1042" s="11"/>
      <c r="T1042" s="11"/>
      <c r="U1042" s="11"/>
      <c r="V1042" s="11"/>
      <c r="W1042" s="11"/>
      <c r="X1042" s="11"/>
      <c r="Y1042" s="11"/>
    </row>
    <row r="1043" spans="1:25" x14ac:dyDescent="0.2">
      <c r="A1043" s="11"/>
      <c r="B1043" s="11"/>
      <c r="C1043" s="11"/>
      <c r="D1043" s="11"/>
      <c r="E1043" s="18" t="str">
        <f t="shared" si="79"/>
        <v/>
      </c>
      <c r="F1043" s="19" t="str">
        <f t="shared" si="76"/>
        <v/>
      </c>
      <c r="G1043" s="19" t="str">
        <f t="shared" si="77"/>
        <v/>
      </c>
      <c r="H1043" s="19" t="str">
        <f t="shared" si="78"/>
        <v/>
      </c>
      <c r="I1043" s="20" t="str">
        <f t="shared" si="80"/>
        <v/>
      </c>
      <c r="J1043" s="11"/>
      <c r="K1043" s="11"/>
      <c r="L1043" s="11"/>
      <c r="M1043" s="11"/>
      <c r="N1043" s="11"/>
      <c r="O1043" s="11"/>
      <c r="P1043" s="11"/>
      <c r="Q1043" s="11"/>
      <c r="R1043" s="11"/>
      <c r="S1043" s="11"/>
      <c r="T1043" s="11"/>
      <c r="U1043" s="11"/>
      <c r="V1043" s="11"/>
      <c r="W1043" s="11"/>
      <c r="X1043" s="11"/>
      <c r="Y1043" s="11"/>
    </row>
    <row r="1044" spans="1:25" x14ac:dyDescent="0.2">
      <c r="A1044" s="11"/>
      <c r="B1044" s="11"/>
      <c r="C1044" s="11"/>
      <c r="D1044" s="11"/>
      <c r="E1044" s="18" t="str">
        <f t="shared" si="79"/>
        <v/>
      </c>
      <c r="F1044" s="19" t="str">
        <f t="shared" si="76"/>
        <v/>
      </c>
      <c r="G1044" s="19" t="str">
        <f t="shared" si="77"/>
        <v/>
      </c>
      <c r="H1044" s="19" t="str">
        <f t="shared" si="78"/>
        <v/>
      </c>
      <c r="I1044" s="20" t="str">
        <f t="shared" si="80"/>
        <v/>
      </c>
      <c r="J1044" s="11"/>
      <c r="K1044" s="11"/>
      <c r="L1044" s="11"/>
      <c r="M1044" s="11"/>
      <c r="N1044" s="11"/>
      <c r="O1044" s="11"/>
      <c r="P1044" s="11"/>
      <c r="Q1044" s="11"/>
      <c r="R1044" s="11"/>
      <c r="S1044" s="11"/>
      <c r="T1044" s="11"/>
      <c r="U1044" s="11"/>
      <c r="V1044" s="11"/>
      <c r="W1044" s="11"/>
      <c r="X1044" s="11"/>
      <c r="Y1044" s="11"/>
    </row>
    <row r="1045" spans="1:25" x14ac:dyDescent="0.2">
      <c r="A1045" s="11"/>
      <c r="B1045" s="11"/>
      <c r="C1045" s="11"/>
      <c r="D1045" s="11"/>
      <c r="E1045" s="18" t="str">
        <f t="shared" si="79"/>
        <v/>
      </c>
      <c r="F1045" s="19" t="str">
        <f t="shared" si="76"/>
        <v/>
      </c>
      <c r="G1045" s="19" t="str">
        <f t="shared" si="77"/>
        <v/>
      </c>
      <c r="H1045" s="19" t="str">
        <f t="shared" si="78"/>
        <v/>
      </c>
      <c r="I1045" s="20" t="str">
        <f t="shared" si="80"/>
        <v/>
      </c>
      <c r="J1045" s="11"/>
      <c r="K1045" s="11"/>
      <c r="L1045" s="11"/>
      <c r="M1045" s="11"/>
      <c r="N1045" s="11"/>
      <c r="O1045" s="11"/>
      <c r="P1045" s="11"/>
      <c r="Q1045" s="11"/>
      <c r="R1045" s="11"/>
      <c r="S1045" s="11"/>
      <c r="T1045" s="11"/>
      <c r="U1045" s="11"/>
      <c r="V1045" s="11"/>
      <c r="W1045" s="11"/>
      <c r="X1045" s="11"/>
      <c r="Y1045" s="11"/>
    </row>
    <row r="1046" spans="1:25" x14ac:dyDescent="0.2">
      <c r="A1046" s="11"/>
      <c r="B1046" s="11"/>
      <c r="C1046" s="11"/>
      <c r="D1046" s="11"/>
      <c r="E1046" s="18" t="str">
        <f t="shared" si="79"/>
        <v/>
      </c>
      <c r="F1046" s="19" t="str">
        <f t="shared" si="76"/>
        <v/>
      </c>
      <c r="G1046" s="19" t="str">
        <f t="shared" si="77"/>
        <v/>
      </c>
      <c r="H1046" s="19" t="str">
        <f t="shared" si="78"/>
        <v/>
      </c>
      <c r="I1046" s="20" t="str">
        <f t="shared" si="80"/>
        <v/>
      </c>
      <c r="J1046" s="11"/>
      <c r="K1046" s="11"/>
      <c r="L1046" s="11"/>
      <c r="M1046" s="11"/>
      <c r="N1046" s="11"/>
      <c r="O1046" s="11"/>
      <c r="P1046" s="11"/>
      <c r="Q1046" s="11"/>
      <c r="R1046" s="11"/>
      <c r="S1046" s="11"/>
      <c r="T1046" s="11"/>
      <c r="U1046" s="11"/>
      <c r="V1046" s="11"/>
      <c r="W1046" s="11"/>
      <c r="X1046" s="11"/>
      <c r="Y1046" s="11"/>
    </row>
    <row r="1047" spans="1:25" x14ac:dyDescent="0.2">
      <c r="A1047" s="11"/>
      <c r="B1047" s="11"/>
      <c r="C1047" s="11"/>
      <c r="D1047" s="11"/>
      <c r="E1047" s="18" t="str">
        <f t="shared" si="79"/>
        <v/>
      </c>
      <c r="F1047" s="19" t="str">
        <f t="shared" si="76"/>
        <v/>
      </c>
      <c r="G1047" s="19" t="str">
        <f t="shared" si="77"/>
        <v/>
      </c>
      <c r="H1047" s="19" t="str">
        <f t="shared" si="78"/>
        <v/>
      </c>
      <c r="I1047" s="20" t="str">
        <f t="shared" si="80"/>
        <v/>
      </c>
      <c r="J1047" s="11"/>
      <c r="K1047" s="11"/>
      <c r="L1047" s="11"/>
      <c r="M1047" s="11"/>
      <c r="N1047" s="11"/>
      <c r="O1047" s="11"/>
      <c r="P1047" s="11"/>
      <c r="Q1047" s="11"/>
      <c r="R1047" s="11"/>
      <c r="S1047" s="11"/>
      <c r="T1047" s="11"/>
      <c r="U1047" s="11"/>
      <c r="V1047" s="11"/>
      <c r="W1047" s="11"/>
      <c r="X1047" s="11"/>
      <c r="Y1047" s="11"/>
    </row>
    <row r="1048" spans="1:25" x14ac:dyDescent="0.2">
      <c r="A1048" s="11"/>
      <c r="B1048" s="11"/>
      <c r="C1048" s="11"/>
      <c r="D1048" s="11"/>
      <c r="E1048" s="18" t="str">
        <f t="shared" si="79"/>
        <v/>
      </c>
      <c r="F1048" s="19" t="str">
        <f t="shared" si="76"/>
        <v/>
      </c>
      <c r="G1048" s="19" t="str">
        <f t="shared" si="77"/>
        <v/>
      </c>
      <c r="H1048" s="19" t="str">
        <f t="shared" si="78"/>
        <v/>
      </c>
      <c r="I1048" s="20" t="str">
        <f t="shared" si="80"/>
        <v/>
      </c>
      <c r="J1048" s="11"/>
      <c r="K1048" s="11"/>
      <c r="L1048" s="11"/>
      <c r="M1048" s="11"/>
      <c r="N1048" s="11"/>
      <c r="O1048" s="11"/>
      <c r="P1048" s="11"/>
      <c r="Q1048" s="11"/>
      <c r="R1048" s="11"/>
      <c r="S1048" s="11"/>
      <c r="T1048" s="11"/>
      <c r="U1048" s="11"/>
      <c r="V1048" s="11"/>
      <c r="W1048" s="11"/>
      <c r="X1048" s="11"/>
      <c r="Y1048" s="11"/>
    </row>
    <row r="1049" spans="1:25" x14ac:dyDescent="0.2">
      <c r="A1049" s="11"/>
      <c r="B1049" s="11"/>
      <c r="C1049" s="11"/>
      <c r="D1049" s="11"/>
      <c r="E1049" s="18" t="str">
        <f t="shared" si="79"/>
        <v/>
      </c>
      <c r="F1049" s="19" t="str">
        <f t="shared" si="76"/>
        <v/>
      </c>
      <c r="G1049" s="19" t="str">
        <f t="shared" si="77"/>
        <v/>
      </c>
      <c r="H1049" s="19" t="str">
        <f t="shared" si="78"/>
        <v/>
      </c>
      <c r="I1049" s="20" t="str">
        <f t="shared" si="80"/>
        <v/>
      </c>
      <c r="J1049" s="11"/>
      <c r="K1049" s="11"/>
      <c r="L1049" s="11"/>
      <c r="M1049" s="11"/>
      <c r="N1049" s="11"/>
      <c r="O1049" s="11"/>
      <c r="P1049" s="11"/>
      <c r="Q1049" s="11"/>
      <c r="R1049" s="11"/>
      <c r="S1049" s="11"/>
      <c r="T1049" s="11"/>
      <c r="U1049" s="11"/>
      <c r="V1049" s="11"/>
      <c r="W1049" s="11"/>
      <c r="X1049" s="11"/>
      <c r="Y1049" s="11"/>
    </row>
    <row r="1050" spans="1:25" x14ac:dyDescent="0.2">
      <c r="A1050" s="11"/>
      <c r="B1050" s="11"/>
      <c r="C1050" s="11"/>
      <c r="D1050" s="11"/>
      <c r="E1050" s="18" t="str">
        <f t="shared" si="79"/>
        <v/>
      </c>
      <c r="F1050" s="19" t="str">
        <f t="shared" si="76"/>
        <v/>
      </c>
      <c r="G1050" s="19" t="str">
        <f t="shared" si="77"/>
        <v/>
      </c>
      <c r="H1050" s="19" t="str">
        <f t="shared" si="78"/>
        <v/>
      </c>
      <c r="I1050" s="20" t="str">
        <f t="shared" si="80"/>
        <v/>
      </c>
      <c r="J1050" s="11"/>
      <c r="K1050" s="11"/>
      <c r="L1050" s="11"/>
      <c r="M1050" s="11"/>
      <c r="N1050" s="11"/>
      <c r="O1050" s="11"/>
      <c r="P1050" s="11"/>
      <c r="Q1050" s="11"/>
      <c r="R1050" s="11"/>
      <c r="S1050" s="11"/>
      <c r="T1050" s="11"/>
      <c r="U1050" s="11"/>
      <c r="V1050" s="11"/>
      <c r="W1050" s="11"/>
      <c r="X1050" s="11"/>
      <c r="Y1050" s="11"/>
    </row>
    <row r="1051" spans="1:25" x14ac:dyDescent="0.2">
      <c r="A1051" s="11"/>
      <c r="B1051" s="11"/>
      <c r="C1051" s="11"/>
      <c r="D1051" s="11"/>
      <c r="E1051" s="18" t="str">
        <f t="shared" si="79"/>
        <v/>
      </c>
      <c r="F1051" s="19" t="str">
        <f t="shared" si="76"/>
        <v/>
      </c>
      <c r="G1051" s="19" t="str">
        <f t="shared" si="77"/>
        <v/>
      </c>
      <c r="H1051" s="19" t="str">
        <f t="shared" si="78"/>
        <v/>
      </c>
      <c r="I1051" s="20" t="str">
        <f t="shared" si="80"/>
        <v/>
      </c>
      <c r="J1051" s="11"/>
      <c r="K1051" s="11"/>
      <c r="L1051" s="11"/>
      <c r="M1051" s="11"/>
      <c r="N1051" s="11"/>
      <c r="O1051" s="11"/>
      <c r="P1051" s="11"/>
      <c r="Q1051" s="11"/>
      <c r="R1051" s="11"/>
      <c r="S1051" s="11"/>
      <c r="T1051" s="11"/>
      <c r="U1051" s="11"/>
      <c r="V1051" s="11"/>
      <c r="W1051" s="11"/>
      <c r="X1051" s="11"/>
      <c r="Y1051" s="11"/>
    </row>
    <row r="1052" spans="1:25" x14ac:dyDescent="0.2">
      <c r="A1052" s="11"/>
      <c r="B1052" s="11"/>
      <c r="C1052" s="11"/>
      <c r="D1052" s="11"/>
      <c r="E1052" s="18" t="str">
        <f t="shared" si="79"/>
        <v/>
      </c>
      <c r="F1052" s="19" t="str">
        <f t="shared" si="76"/>
        <v/>
      </c>
      <c r="G1052" s="19" t="str">
        <f t="shared" si="77"/>
        <v/>
      </c>
      <c r="H1052" s="19" t="str">
        <f t="shared" si="78"/>
        <v/>
      </c>
      <c r="I1052" s="20" t="str">
        <f t="shared" si="80"/>
        <v/>
      </c>
      <c r="J1052" s="11"/>
      <c r="K1052" s="11"/>
      <c r="L1052" s="11"/>
      <c r="M1052" s="11"/>
      <c r="N1052" s="11"/>
      <c r="O1052" s="11"/>
      <c r="P1052" s="11"/>
      <c r="Q1052" s="11"/>
      <c r="R1052" s="11"/>
      <c r="S1052" s="11"/>
      <c r="T1052" s="11"/>
      <c r="U1052" s="11"/>
      <c r="V1052" s="11"/>
      <c r="W1052" s="11"/>
      <c r="X1052" s="11"/>
      <c r="Y1052" s="11"/>
    </row>
    <row r="1053" spans="1:25" x14ac:dyDescent="0.2">
      <c r="A1053" s="11"/>
      <c r="B1053" s="11"/>
      <c r="C1053" s="11"/>
      <c r="D1053" s="11"/>
      <c r="E1053" s="18" t="str">
        <f t="shared" si="79"/>
        <v/>
      </c>
      <c r="F1053" s="19" t="str">
        <f t="shared" si="76"/>
        <v/>
      </c>
      <c r="G1053" s="19" t="str">
        <f t="shared" si="77"/>
        <v/>
      </c>
      <c r="H1053" s="19" t="str">
        <f t="shared" si="78"/>
        <v/>
      </c>
      <c r="I1053" s="20" t="str">
        <f t="shared" si="80"/>
        <v/>
      </c>
      <c r="J1053" s="11"/>
      <c r="K1053" s="11"/>
      <c r="L1053" s="11"/>
      <c r="M1053" s="11"/>
      <c r="N1053" s="11"/>
      <c r="O1053" s="11"/>
      <c r="P1053" s="11"/>
      <c r="Q1053" s="11"/>
      <c r="R1053" s="11"/>
      <c r="S1053" s="11"/>
      <c r="T1053" s="11"/>
      <c r="U1053" s="11"/>
      <c r="V1053" s="11"/>
      <c r="W1053" s="11"/>
      <c r="X1053" s="11"/>
      <c r="Y1053" s="11"/>
    </row>
    <row r="1054" spans="1:25" x14ac:dyDescent="0.2">
      <c r="A1054" s="11"/>
      <c r="B1054" s="11"/>
      <c r="C1054" s="11"/>
      <c r="D1054" s="11"/>
      <c r="E1054" s="18" t="str">
        <f t="shared" si="79"/>
        <v/>
      </c>
      <c r="F1054" s="19" t="str">
        <f t="shared" si="76"/>
        <v/>
      </c>
      <c r="G1054" s="19" t="str">
        <f t="shared" si="77"/>
        <v/>
      </c>
      <c r="H1054" s="19" t="str">
        <f t="shared" si="78"/>
        <v/>
      </c>
      <c r="I1054" s="20" t="str">
        <f t="shared" si="80"/>
        <v/>
      </c>
      <c r="J1054" s="11"/>
      <c r="K1054" s="11"/>
      <c r="L1054" s="11"/>
      <c r="M1054" s="11"/>
      <c r="N1054" s="11"/>
      <c r="O1054" s="11"/>
      <c r="P1054" s="11"/>
      <c r="Q1054" s="11"/>
      <c r="R1054" s="11"/>
      <c r="S1054" s="11"/>
      <c r="T1054" s="11"/>
      <c r="U1054" s="11"/>
      <c r="V1054" s="11"/>
      <c r="W1054" s="11"/>
      <c r="X1054" s="11"/>
      <c r="Y1054" s="11"/>
    </row>
    <row r="1055" spans="1:25" x14ac:dyDescent="0.2">
      <c r="A1055" s="11"/>
      <c r="B1055" s="11"/>
      <c r="C1055" s="11"/>
      <c r="D1055" s="11"/>
      <c r="E1055" s="18" t="str">
        <f t="shared" si="79"/>
        <v/>
      </c>
      <c r="F1055" s="19" t="str">
        <f t="shared" si="76"/>
        <v/>
      </c>
      <c r="G1055" s="19" t="str">
        <f t="shared" si="77"/>
        <v/>
      </c>
      <c r="H1055" s="19" t="str">
        <f t="shared" si="78"/>
        <v/>
      </c>
      <c r="I1055" s="20" t="str">
        <f t="shared" si="80"/>
        <v/>
      </c>
      <c r="J1055" s="11"/>
      <c r="K1055" s="11"/>
      <c r="L1055" s="11"/>
      <c r="M1055" s="11"/>
      <c r="N1055" s="11"/>
      <c r="O1055" s="11"/>
      <c r="P1055" s="11"/>
      <c r="Q1055" s="11"/>
      <c r="R1055" s="11"/>
      <c r="S1055" s="11"/>
      <c r="T1055" s="11"/>
      <c r="U1055" s="11"/>
      <c r="V1055" s="11"/>
      <c r="W1055" s="11"/>
      <c r="X1055" s="11"/>
      <c r="Y1055" s="11"/>
    </row>
    <row r="1056" spans="1:25" x14ac:dyDescent="0.2">
      <c r="A1056" s="11"/>
      <c r="B1056" s="11"/>
      <c r="C1056" s="11"/>
      <c r="D1056" s="11"/>
      <c r="E1056" s="18" t="str">
        <f t="shared" si="79"/>
        <v/>
      </c>
      <c r="F1056" s="19" t="str">
        <f t="shared" si="76"/>
        <v/>
      </c>
      <c r="G1056" s="19" t="str">
        <f t="shared" si="77"/>
        <v/>
      </c>
      <c r="H1056" s="19" t="str">
        <f t="shared" si="78"/>
        <v/>
      </c>
      <c r="I1056" s="20" t="str">
        <f t="shared" si="80"/>
        <v/>
      </c>
      <c r="J1056" s="11"/>
      <c r="K1056" s="11"/>
      <c r="L1056" s="11"/>
      <c r="M1056" s="11"/>
      <c r="N1056" s="11"/>
      <c r="O1056" s="11"/>
      <c r="P1056" s="11"/>
      <c r="Q1056" s="11"/>
      <c r="R1056" s="11"/>
      <c r="S1056" s="11"/>
      <c r="T1056" s="11"/>
      <c r="U1056" s="11"/>
      <c r="V1056" s="11"/>
      <c r="W1056" s="11"/>
      <c r="X1056" s="11"/>
      <c r="Y1056" s="11"/>
    </row>
    <row r="1057" spans="1:25" x14ac:dyDescent="0.2">
      <c r="A1057" s="11"/>
      <c r="B1057" s="11"/>
      <c r="C1057" s="11"/>
      <c r="D1057" s="11"/>
      <c r="E1057" s="18" t="str">
        <f t="shared" si="79"/>
        <v/>
      </c>
      <c r="F1057" s="19" t="str">
        <f t="shared" si="76"/>
        <v/>
      </c>
      <c r="G1057" s="19" t="str">
        <f t="shared" si="77"/>
        <v/>
      </c>
      <c r="H1057" s="19" t="str">
        <f t="shared" si="78"/>
        <v/>
      </c>
      <c r="I1057" s="20" t="str">
        <f t="shared" si="80"/>
        <v/>
      </c>
      <c r="J1057" s="11"/>
      <c r="K1057" s="11"/>
      <c r="L1057" s="11"/>
      <c r="M1057" s="11"/>
      <c r="N1057" s="11"/>
      <c r="O1057" s="11"/>
      <c r="P1057" s="11"/>
      <c r="Q1057" s="11"/>
      <c r="R1057" s="11"/>
      <c r="S1057" s="11"/>
      <c r="T1057" s="11"/>
      <c r="U1057" s="11"/>
      <c r="V1057" s="11"/>
      <c r="W1057" s="11"/>
      <c r="X1057" s="11"/>
      <c r="Y1057" s="11"/>
    </row>
    <row r="1058" spans="1:25" x14ac:dyDescent="0.2">
      <c r="A1058" s="11"/>
      <c r="B1058" s="11"/>
      <c r="C1058" s="11"/>
      <c r="D1058" s="11"/>
      <c r="E1058" s="18" t="str">
        <f t="shared" si="79"/>
        <v/>
      </c>
      <c r="F1058" s="19" t="str">
        <f t="shared" si="76"/>
        <v/>
      </c>
      <c r="G1058" s="19" t="str">
        <f t="shared" si="77"/>
        <v/>
      </c>
      <c r="H1058" s="19" t="str">
        <f t="shared" si="78"/>
        <v/>
      </c>
      <c r="I1058" s="20" t="str">
        <f t="shared" si="80"/>
        <v/>
      </c>
      <c r="J1058" s="11"/>
      <c r="K1058" s="11"/>
      <c r="L1058" s="11"/>
      <c r="M1058" s="11"/>
      <c r="N1058" s="11"/>
      <c r="O1058" s="11"/>
      <c r="P1058" s="11"/>
      <c r="Q1058" s="11"/>
      <c r="R1058" s="11"/>
      <c r="S1058" s="11"/>
      <c r="T1058" s="11"/>
      <c r="U1058" s="11"/>
      <c r="V1058" s="11"/>
      <c r="W1058" s="11"/>
      <c r="X1058" s="11"/>
      <c r="Y1058" s="11"/>
    </row>
    <row r="1059" spans="1:25" x14ac:dyDescent="0.2">
      <c r="A1059" s="11"/>
      <c r="B1059" s="11"/>
      <c r="C1059" s="11"/>
      <c r="D1059" s="11"/>
      <c r="E1059" s="18" t="str">
        <f t="shared" si="79"/>
        <v/>
      </c>
      <c r="F1059" s="19" t="str">
        <f t="shared" si="76"/>
        <v/>
      </c>
      <c r="G1059" s="19" t="str">
        <f t="shared" si="77"/>
        <v/>
      </c>
      <c r="H1059" s="19" t="str">
        <f t="shared" si="78"/>
        <v/>
      </c>
      <c r="I1059" s="20" t="str">
        <f t="shared" si="80"/>
        <v/>
      </c>
      <c r="J1059" s="11"/>
      <c r="K1059" s="11"/>
      <c r="L1059" s="11"/>
      <c r="M1059" s="11"/>
      <c r="N1059" s="11"/>
      <c r="O1059" s="11"/>
      <c r="P1059" s="11"/>
      <c r="Q1059" s="11"/>
      <c r="R1059" s="11"/>
      <c r="S1059" s="11"/>
      <c r="T1059" s="11"/>
      <c r="U1059" s="11"/>
      <c r="V1059" s="11"/>
      <c r="W1059" s="11"/>
      <c r="X1059" s="11"/>
      <c r="Y1059" s="11"/>
    </row>
    <row r="1060" spans="1:25" x14ac:dyDescent="0.2">
      <c r="A1060" s="11"/>
      <c r="B1060" s="11"/>
      <c r="C1060" s="11"/>
      <c r="D1060" s="11"/>
      <c r="E1060" s="18" t="str">
        <f t="shared" si="79"/>
        <v/>
      </c>
      <c r="F1060" s="19" t="str">
        <f t="shared" si="76"/>
        <v/>
      </c>
      <c r="G1060" s="19" t="str">
        <f t="shared" si="77"/>
        <v/>
      </c>
      <c r="H1060" s="19" t="str">
        <f t="shared" si="78"/>
        <v/>
      </c>
      <c r="I1060" s="20" t="str">
        <f t="shared" si="80"/>
        <v/>
      </c>
      <c r="J1060" s="11"/>
      <c r="K1060" s="11"/>
      <c r="L1060" s="11"/>
      <c r="M1060" s="11"/>
      <c r="N1060" s="11"/>
      <c r="O1060" s="11"/>
      <c r="P1060" s="11"/>
      <c r="Q1060" s="11"/>
      <c r="R1060" s="11"/>
      <c r="S1060" s="11"/>
      <c r="T1060" s="11"/>
      <c r="U1060" s="11"/>
      <c r="V1060" s="11"/>
      <c r="W1060" s="11"/>
      <c r="X1060" s="11"/>
      <c r="Y1060" s="11"/>
    </row>
    <row r="1061" spans="1:25" x14ac:dyDescent="0.2">
      <c r="A1061" s="11"/>
      <c r="B1061" s="11"/>
      <c r="C1061" s="11"/>
      <c r="D1061" s="11"/>
      <c r="E1061" s="18" t="str">
        <f t="shared" si="79"/>
        <v/>
      </c>
      <c r="F1061" s="19" t="str">
        <f t="shared" si="76"/>
        <v/>
      </c>
      <c r="G1061" s="19" t="str">
        <f t="shared" si="77"/>
        <v/>
      </c>
      <c r="H1061" s="19" t="str">
        <f t="shared" si="78"/>
        <v/>
      </c>
      <c r="I1061" s="20" t="str">
        <f t="shared" si="80"/>
        <v/>
      </c>
      <c r="J1061" s="11"/>
      <c r="K1061" s="11"/>
      <c r="L1061" s="11"/>
      <c r="M1061" s="11"/>
      <c r="N1061" s="11"/>
      <c r="O1061" s="11"/>
      <c r="P1061" s="11"/>
      <c r="Q1061" s="11"/>
      <c r="R1061" s="11"/>
      <c r="S1061" s="11"/>
      <c r="T1061" s="11"/>
      <c r="U1061" s="11"/>
      <c r="V1061" s="11"/>
      <c r="W1061" s="11"/>
      <c r="X1061" s="11"/>
      <c r="Y1061" s="11"/>
    </row>
    <row r="1062" spans="1:25" x14ac:dyDescent="0.2">
      <c r="A1062" s="11"/>
      <c r="B1062" s="11"/>
      <c r="C1062" s="11"/>
      <c r="D1062" s="11"/>
      <c r="E1062" s="18" t="str">
        <f t="shared" si="79"/>
        <v/>
      </c>
      <c r="F1062" s="19" t="str">
        <f t="shared" si="76"/>
        <v/>
      </c>
      <c r="G1062" s="19" t="str">
        <f t="shared" si="77"/>
        <v/>
      </c>
      <c r="H1062" s="19" t="str">
        <f t="shared" si="78"/>
        <v/>
      </c>
      <c r="I1062" s="20" t="str">
        <f t="shared" si="80"/>
        <v/>
      </c>
      <c r="J1062" s="11"/>
      <c r="K1062" s="11"/>
      <c r="L1062" s="11"/>
      <c r="M1062" s="11"/>
      <c r="N1062" s="11"/>
      <c r="O1062" s="11"/>
      <c r="P1062" s="11"/>
      <c r="Q1062" s="11"/>
      <c r="R1062" s="11"/>
      <c r="S1062" s="11"/>
      <c r="T1062" s="11"/>
      <c r="U1062" s="11"/>
      <c r="V1062" s="11"/>
      <c r="W1062" s="11"/>
      <c r="X1062" s="11"/>
      <c r="Y1062" s="11"/>
    </row>
    <row r="1063" spans="1:25" x14ac:dyDescent="0.2">
      <c r="A1063" s="11"/>
      <c r="B1063" s="11"/>
      <c r="C1063" s="11"/>
      <c r="D1063" s="11"/>
      <c r="E1063" s="18" t="str">
        <f t="shared" si="79"/>
        <v/>
      </c>
      <c r="F1063" s="19" t="str">
        <f t="shared" ref="F1063:F1126" si="81">IF(E1063="","",IF($E$15="SAC",G1063+H1063,PMT($E$29,$E$25,-$E$23,,0)))</f>
        <v/>
      </c>
      <c r="G1063" s="19" t="str">
        <f t="shared" ref="G1063:G1126" si="82">IF(E1063="","",IF($E$15="SAC",$E$23/$E$25,F1063-H1063))</f>
        <v/>
      </c>
      <c r="H1063" s="19" t="str">
        <f t="shared" ref="H1063:H1126" si="83">IF(E1063="","",IF($E$15="SAC",I1062*$E$29,I1062*$E$29))</f>
        <v/>
      </c>
      <c r="I1063" s="20" t="str">
        <f t="shared" si="80"/>
        <v/>
      </c>
      <c r="J1063" s="11"/>
      <c r="K1063" s="11"/>
      <c r="L1063" s="11"/>
      <c r="M1063" s="11"/>
      <c r="N1063" s="11"/>
      <c r="O1063" s="11"/>
      <c r="P1063" s="11"/>
      <c r="Q1063" s="11"/>
      <c r="R1063" s="11"/>
      <c r="S1063" s="11"/>
      <c r="T1063" s="11"/>
      <c r="U1063" s="11"/>
      <c r="V1063" s="11"/>
      <c r="W1063" s="11"/>
      <c r="X1063" s="11"/>
      <c r="Y1063" s="11"/>
    </row>
    <row r="1064" spans="1:25" x14ac:dyDescent="0.2">
      <c r="A1064" s="11"/>
      <c r="B1064" s="11"/>
      <c r="C1064" s="11"/>
      <c r="D1064" s="11"/>
      <c r="E1064" s="18" t="str">
        <f t="shared" ref="E1064:E1127" si="84">IFERROR(IF(E1063+1&gt;$E$25,"",E1063+1),"")</f>
        <v/>
      </c>
      <c r="F1064" s="19" t="str">
        <f t="shared" si="81"/>
        <v/>
      </c>
      <c r="G1064" s="19" t="str">
        <f t="shared" si="82"/>
        <v/>
      </c>
      <c r="H1064" s="19" t="str">
        <f t="shared" si="83"/>
        <v/>
      </c>
      <c r="I1064" s="20" t="str">
        <f t="shared" si="80"/>
        <v/>
      </c>
      <c r="J1064" s="11"/>
      <c r="K1064" s="11"/>
      <c r="L1064" s="11"/>
      <c r="M1064" s="11"/>
      <c r="N1064" s="11"/>
      <c r="O1064" s="11"/>
      <c r="P1064" s="11"/>
      <c r="Q1064" s="11"/>
      <c r="R1064" s="11"/>
      <c r="S1064" s="11"/>
      <c r="T1064" s="11"/>
      <c r="U1064" s="11"/>
      <c r="V1064" s="11"/>
      <c r="W1064" s="11"/>
      <c r="X1064" s="11"/>
      <c r="Y1064" s="11"/>
    </row>
    <row r="1065" spans="1:25" x14ac:dyDescent="0.2">
      <c r="A1065" s="11"/>
      <c r="B1065" s="11"/>
      <c r="C1065" s="11"/>
      <c r="D1065" s="11"/>
      <c r="E1065" s="18" t="str">
        <f t="shared" si="84"/>
        <v/>
      </c>
      <c r="F1065" s="19" t="str">
        <f t="shared" si="81"/>
        <v/>
      </c>
      <c r="G1065" s="19" t="str">
        <f t="shared" si="82"/>
        <v/>
      </c>
      <c r="H1065" s="19" t="str">
        <f t="shared" si="83"/>
        <v/>
      </c>
      <c r="I1065" s="20" t="str">
        <f t="shared" si="80"/>
        <v/>
      </c>
      <c r="J1065" s="11"/>
      <c r="K1065" s="11"/>
      <c r="L1065" s="11"/>
      <c r="M1065" s="11"/>
      <c r="N1065" s="11"/>
      <c r="O1065" s="11"/>
      <c r="P1065" s="11"/>
      <c r="Q1065" s="11"/>
      <c r="R1065" s="11"/>
      <c r="S1065" s="11"/>
      <c r="T1065" s="11"/>
      <c r="U1065" s="11"/>
      <c r="V1065" s="11"/>
      <c r="W1065" s="11"/>
      <c r="X1065" s="11"/>
      <c r="Y1065" s="11"/>
    </row>
    <row r="1066" spans="1:25" x14ac:dyDescent="0.2">
      <c r="A1066" s="11"/>
      <c r="B1066" s="11"/>
      <c r="C1066" s="11"/>
      <c r="D1066" s="11"/>
      <c r="E1066" s="18" t="str">
        <f t="shared" si="84"/>
        <v/>
      </c>
      <c r="F1066" s="19" t="str">
        <f t="shared" si="81"/>
        <v/>
      </c>
      <c r="G1066" s="19" t="str">
        <f t="shared" si="82"/>
        <v/>
      </c>
      <c r="H1066" s="19" t="str">
        <f t="shared" si="83"/>
        <v/>
      </c>
      <c r="I1066" s="20" t="str">
        <f t="shared" si="80"/>
        <v/>
      </c>
      <c r="J1066" s="11"/>
      <c r="K1066" s="11"/>
      <c r="L1066" s="11"/>
      <c r="M1066" s="11"/>
      <c r="N1066" s="11"/>
      <c r="O1066" s="11"/>
      <c r="P1066" s="11"/>
      <c r="Q1066" s="11"/>
      <c r="R1066" s="11"/>
      <c r="S1066" s="11"/>
      <c r="T1066" s="11"/>
      <c r="U1066" s="11"/>
      <c r="V1066" s="11"/>
      <c r="W1066" s="11"/>
      <c r="X1066" s="11"/>
      <c r="Y1066" s="11"/>
    </row>
    <row r="1067" spans="1:25" x14ac:dyDescent="0.2">
      <c r="A1067" s="11"/>
      <c r="B1067" s="11"/>
      <c r="C1067" s="11"/>
      <c r="D1067" s="11"/>
      <c r="E1067" s="18" t="str">
        <f t="shared" si="84"/>
        <v/>
      </c>
      <c r="F1067" s="19" t="str">
        <f t="shared" si="81"/>
        <v/>
      </c>
      <c r="G1067" s="19" t="str">
        <f t="shared" si="82"/>
        <v/>
      </c>
      <c r="H1067" s="19" t="str">
        <f t="shared" si="83"/>
        <v/>
      </c>
      <c r="I1067" s="20" t="str">
        <f t="shared" si="80"/>
        <v/>
      </c>
      <c r="J1067" s="11"/>
      <c r="K1067" s="11"/>
      <c r="L1067" s="11"/>
      <c r="M1067" s="11"/>
      <c r="N1067" s="11"/>
      <c r="O1067" s="11"/>
      <c r="P1067" s="11"/>
      <c r="Q1067" s="11"/>
      <c r="R1067" s="11"/>
      <c r="S1067" s="11"/>
      <c r="T1067" s="11"/>
      <c r="U1067" s="11"/>
      <c r="V1067" s="11"/>
      <c r="W1067" s="11"/>
      <c r="X1067" s="11"/>
      <c r="Y1067" s="11"/>
    </row>
    <row r="1068" spans="1:25" x14ac:dyDescent="0.2">
      <c r="A1068" s="11"/>
      <c r="B1068" s="11"/>
      <c r="C1068" s="11"/>
      <c r="D1068" s="11"/>
      <c r="E1068" s="18" t="str">
        <f t="shared" si="84"/>
        <v/>
      </c>
      <c r="F1068" s="19" t="str">
        <f t="shared" si="81"/>
        <v/>
      </c>
      <c r="G1068" s="19" t="str">
        <f t="shared" si="82"/>
        <v/>
      </c>
      <c r="H1068" s="19" t="str">
        <f t="shared" si="83"/>
        <v/>
      </c>
      <c r="I1068" s="20" t="str">
        <f t="shared" si="80"/>
        <v/>
      </c>
      <c r="J1068" s="11"/>
      <c r="K1068" s="11"/>
      <c r="L1068" s="11"/>
      <c r="M1068" s="11"/>
      <c r="N1068" s="11"/>
      <c r="O1068" s="11"/>
      <c r="P1068" s="11"/>
      <c r="Q1068" s="11"/>
      <c r="R1068" s="11"/>
      <c r="S1068" s="11"/>
      <c r="T1068" s="11"/>
      <c r="U1068" s="11"/>
      <c r="V1068" s="11"/>
      <c r="W1068" s="11"/>
      <c r="X1068" s="11"/>
      <c r="Y1068" s="11"/>
    </row>
    <row r="1069" spans="1:25" x14ac:dyDescent="0.2">
      <c r="A1069" s="11"/>
      <c r="B1069" s="11"/>
      <c r="C1069" s="11"/>
      <c r="D1069" s="11"/>
      <c r="E1069" s="18" t="str">
        <f t="shared" si="84"/>
        <v/>
      </c>
      <c r="F1069" s="19" t="str">
        <f t="shared" si="81"/>
        <v/>
      </c>
      <c r="G1069" s="19" t="str">
        <f t="shared" si="82"/>
        <v/>
      </c>
      <c r="H1069" s="19" t="str">
        <f t="shared" si="83"/>
        <v/>
      </c>
      <c r="I1069" s="20" t="str">
        <f t="shared" si="80"/>
        <v/>
      </c>
      <c r="J1069" s="11"/>
      <c r="K1069" s="11"/>
      <c r="L1069" s="11"/>
      <c r="M1069" s="11"/>
      <c r="N1069" s="11"/>
      <c r="O1069" s="11"/>
      <c r="P1069" s="11"/>
      <c r="Q1069" s="11"/>
      <c r="R1069" s="11"/>
      <c r="S1069" s="11"/>
      <c r="T1069" s="11"/>
      <c r="U1069" s="11"/>
      <c r="V1069" s="11"/>
      <c r="W1069" s="11"/>
      <c r="X1069" s="11"/>
      <c r="Y1069" s="11"/>
    </row>
    <row r="1070" spans="1:25" x14ac:dyDescent="0.2">
      <c r="A1070" s="11"/>
      <c r="B1070" s="11"/>
      <c r="C1070" s="11"/>
      <c r="D1070" s="11"/>
      <c r="E1070" s="18" t="str">
        <f t="shared" si="84"/>
        <v/>
      </c>
      <c r="F1070" s="19" t="str">
        <f t="shared" si="81"/>
        <v/>
      </c>
      <c r="G1070" s="19" t="str">
        <f t="shared" si="82"/>
        <v/>
      </c>
      <c r="H1070" s="19" t="str">
        <f t="shared" si="83"/>
        <v/>
      </c>
      <c r="I1070" s="20" t="str">
        <f t="shared" si="80"/>
        <v/>
      </c>
      <c r="J1070" s="11"/>
      <c r="K1070" s="11"/>
      <c r="L1070" s="11"/>
      <c r="M1070" s="11"/>
      <c r="N1070" s="11"/>
      <c r="O1070" s="11"/>
      <c r="P1070" s="11"/>
      <c r="Q1070" s="11"/>
      <c r="R1070" s="11"/>
      <c r="S1070" s="11"/>
      <c r="T1070" s="11"/>
      <c r="U1070" s="11"/>
      <c r="V1070" s="11"/>
      <c r="W1070" s="11"/>
      <c r="X1070" s="11"/>
      <c r="Y1070" s="11"/>
    </row>
    <row r="1071" spans="1:25" x14ac:dyDescent="0.2">
      <c r="A1071" s="11"/>
      <c r="B1071" s="11"/>
      <c r="C1071" s="11"/>
      <c r="D1071" s="11"/>
      <c r="E1071" s="18" t="str">
        <f t="shared" si="84"/>
        <v/>
      </c>
      <c r="F1071" s="19" t="str">
        <f t="shared" si="81"/>
        <v/>
      </c>
      <c r="G1071" s="19" t="str">
        <f t="shared" si="82"/>
        <v/>
      </c>
      <c r="H1071" s="19" t="str">
        <f t="shared" si="83"/>
        <v/>
      </c>
      <c r="I1071" s="20" t="str">
        <f t="shared" ref="I1071:I1134" si="85">IF(E1071="","",I1070-G1071)</f>
        <v/>
      </c>
      <c r="J1071" s="11"/>
      <c r="K1071" s="11"/>
      <c r="L1071" s="11"/>
      <c r="M1071" s="11"/>
      <c r="N1071" s="11"/>
      <c r="O1071" s="11"/>
      <c r="P1071" s="11"/>
      <c r="Q1071" s="11"/>
      <c r="R1071" s="11"/>
      <c r="S1071" s="11"/>
      <c r="T1071" s="11"/>
      <c r="U1071" s="11"/>
      <c r="V1071" s="11"/>
      <c r="W1071" s="11"/>
      <c r="X1071" s="11"/>
      <c r="Y1071" s="11"/>
    </row>
    <row r="1072" spans="1:25" x14ac:dyDescent="0.2">
      <c r="A1072" s="11"/>
      <c r="B1072" s="11"/>
      <c r="C1072" s="11"/>
      <c r="D1072" s="11"/>
      <c r="E1072" s="18" t="str">
        <f t="shared" si="84"/>
        <v/>
      </c>
      <c r="F1072" s="19" t="str">
        <f t="shared" si="81"/>
        <v/>
      </c>
      <c r="G1072" s="19" t="str">
        <f t="shared" si="82"/>
        <v/>
      </c>
      <c r="H1072" s="19" t="str">
        <f t="shared" si="83"/>
        <v/>
      </c>
      <c r="I1072" s="20" t="str">
        <f t="shared" si="85"/>
        <v/>
      </c>
      <c r="J1072" s="11"/>
      <c r="K1072" s="11"/>
      <c r="L1072" s="11"/>
      <c r="M1072" s="11"/>
      <c r="N1072" s="11"/>
      <c r="O1072" s="11"/>
      <c r="P1072" s="11"/>
      <c r="Q1072" s="11"/>
      <c r="R1072" s="11"/>
      <c r="S1072" s="11"/>
      <c r="T1072" s="11"/>
      <c r="U1072" s="11"/>
      <c r="V1072" s="11"/>
      <c r="W1072" s="11"/>
      <c r="X1072" s="11"/>
      <c r="Y1072" s="11"/>
    </row>
    <row r="1073" spans="1:25" x14ac:dyDescent="0.2">
      <c r="A1073" s="11"/>
      <c r="B1073" s="11"/>
      <c r="C1073" s="11"/>
      <c r="D1073" s="11"/>
      <c r="E1073" s="18" t="str">
        <f t="shared" si="84"/>
        <v/>
      </c>
      <c r="F1073" s="19" t="str">
        <f t="shared" si="81"/>
        <v/>
      </c>
      <c r="G1073" s="19" t="str">
        <f t="shared" si="82"/>
        <v/>
      </c>
      <c r="H1073" s="19" t="str">
        <f t="shared" si="83"/>
        <v/>
      </c>
      <c r="I1073" s="20" t="str">
        <f t="shared" si="85"/>
        <v/>
      </c>
      <c r="J1073" s="11"/>
      <c r="K1073" s="11"/>
      <c r="L1073" s="11"/>
      <c r="M1073" s="11"/>
      <c r="N1073" s="11"/>
      <c r="O1073" s="11"/>
      <c r="P1073" s="11"/>
      <c r="Q1073" s="11"/>
      <c r="R1073" s="11"/>
      <c r="S1073" s="11"/>
      <c r="T1073" s="11"/>
      <c r="U1073" s="11"/>
      <c r="V1073" s="11"/>
      <c r="W1073" s="11"/>
      <c r="X1073" s="11"/>
      <c r="Y1073" s="11"/>
    </row>
    <row r="1074" spans="1:25" x14ac:dyDescent="0.2">
      <c r="A1074" s="11"/>
      <c r="B1074" s="11"/>
      <c r="C1074" s="11"/>
      <c r="D1074" s="11"/>
      <c r="E1074" s="18" t="str">
        <f t="shared" si="84"/>
        <v/>
      </c>
      <c r="F1074" s="19" t="str">
        <f t="shared" si="81"/>
        <v/>
      </c>
      <c r="G1074" s="19" t="str">
        <f t="shared" si="82"/>
        <v/>
      </c>
      <c r="H1074" s="19" t="str">
        <f t="shared" si="83"/>
        <v/>
      </c>
      <c r="I1074" s="20" t="str">
        <f t="shared" si="85"/>
        <v/>
      </c>
      <c r="J1074" s="11"/>
      <c r="K1074" s="11"/>
      <c r="L1074" s="11"/>
      <c r="M1074" s="11"/>
      <c r="N1074" s="11"/>
      <c r="O1074" s="11"/>
      <c r="P1074" s="11"/>
      <c r="Q1074" s="11"/>
      <c r="R1074" s="11"/>
      <c r="S1074" s="11"/>
      <c r="T1074" s="11"/>
      <c r="U1074" s="11"/>
      <c r="V1074" s="11"/>
      <c r="W1074" s="11"/>
      <c r="X1074" s="11"/>
      <c r="Y1074" s="11"/>
    </row>
    <row r="1075" spans="1:25" x14ac:dyDescent="0.2">
      <c r="A1075" s="11"/>
      <c r="B1075" s="11"/>
      <c r="C1075" s="11"/>
      <c r="D1075" s="11"/>
      <c r="E1075" s="18" t="str">
        <f t="shared" si="84"/>
        <v/>
      </c>
      <c r="F1075" s="19" t="str">
        <f t="shared" si="81"/>
        <v/>
      </c>
      <c r="G1075" s="19" t="str">
        <f t="shared" si="82"/>
        <v/>
      </c>
      <c r="H1075" s="19" t="str">
        <f t="shared" si="83"/>
        <v/>
      </c>
      <c r="I1075" s="20" t="str">
        <f t="shared" si="85"/>
        <v/>
      </c>
      <c r="J1075" s="11"/>
      <c r="K1075" s="11"/>
      <c r="L1075" s="11"/>
      <c r="M1075" s="11"/>
      <c r="N1075" s="11"/>
      <c r="O1075" s="11"/>
      <c r="P1075" s="11"/>
      <c r="Q1075" s="11"/>
      <c r="R1075" s="11"/>
      <c r="S1075" s="11"/>
      <c r="T1075" s="11"/>
      <c r="U1075" s="11"/>
      <c r="V1075" s="11"/>
      <c r="W1075" s="11"/>
      <c r="X1075" s="11"/>
      <c r="Y1075" s="11"/>
    </row>
    <row r="1076" spans="1:25" x14ac:dyDescent="0.2">
      <c r="A1076" s="11"/>
      <c r="B1076" s="11"/>
      <c r="C1076" s="11"/>
      <c r="D1076" s="11"/>
      <c r="E1076" s="18" t="str">
        <f t="shared" si="84"/>
        <v/>
      </c>
      <c r="F1076" s="19" t="str">
        <f t="shared" si="81"/>
        <v/>
      </c>
      <c r="G1076" s="19" t="str">
        <f t="shared" si="82"/>
        <v/>
      </c>
      <c r="H1076" s="19" t="str">
        <f t="shared" si="83"/>
        <v/>
      </c>
      <c r="I1076" s="20" t="str">
        <f t="shared" si="85"/>
        <v/>
      </c>
      <c r="J1076" s="11"/>
      <c r="K1076" s="11"/>
      <c r="L1076" s="11"/>
      <c r="M1076" s="11"/>
      <c r="N1076" s="11"/>
      <c r="O1076" s="11"/>
      <c r="P1076" s="11"/>
      <c r="Q1076" s="11"/>
      <c r="R1076" s="11"/>
      <c r="S1076" s="11"/>
      <c r="T1076" s="11"/>
      <c r="U1076" s="11"/>
      <c r="V1076" s="11"/>
      <c r="W1076" s="11"/>
      <c r="X1076" s="11"/>
      <c r="Y1076" s="11"/>
    </row>
    <row r="1077" spans="1:25" x14ac:dyDescent="0.2">
      <c r="A1077" s="11"/>
      <c r="B1077" s="11"/>
      <c r="C1077" s="11"/>
      <c r="D1077" s="11"/>
      <c r="E1077" s="18" t="str">
        <f t="shared" si="84"/>
        <v/>
      </c>
      <c r="F1077" s="19" t="str">
        <f t="shared" si="81"/>
        <v/>
      </c>
      <c r="G1077" s="19" t="str">
        <f t="shared" si="82"/>
        <v/>
      </c>
      <c r="H1077" s="19" t="str">
        <f t="shared" si="83"/>
        <v/>
      </c>
      <c r="I1077" s="20" t="str">
        <f t="shared" si="85"/>
        <v/>
      </c>
      <c r="J1077" s="11"/>
      <c r="K1077" s="11"/>
      <c r="L1077" s="11"/>
      <c r="M1077" s="11"/>
      <c r="N1077" s="11"/>
      <c r="O1077" s="11"/>
      <c r="P1077" s="11"/>
      <c r="Q1077" s="11"/>
      <c r="R1077" s="11"/>
      <c r="S1077" s="11"/>
      <c r="T1077" s="11"/>
      <c r="U1077" s="11"/>
      <c r="V1077" s="11"/>
      <c r="W1077" s="11"/>
      <c r="X1077" s="11"/>
      <c r="Y1077" s="11"/>
    </row>
    <row r="1078" spans="1:25" x14ac:dyDescent="0.2">
      <c r="A1078" s="11"/>
      <c r="B1078" s="11"/>
      <c r="C1078" s="11"/>
      <c r="D1078" s="11"/>
      <c r="E1078" s="18" t="str">
        <f t="shared" si="84"/>
        <v/>
      </c>
      <c r="F1078" s="19" t="str">
        <f t="shared" si="81"/>
        <v/>
      </c>
      <c r="G1078" s="19" t="str">
        <f t="shared" si="82"/>
        <v/>
      </c>
      <c r="H1078" s="19" t="str">
        <f t="shared" si="83"/>
        <v/>
      </c>
      <c r="I1078" s="20" t="str">
        <f t="shared" si="85"/>
        <v/>
      </c>
      <c r="J1078" s="11"/>
      <c r="K1078" s="11"/>
      <c r="L1078" s="11"/>
      <c r="M1078" s="11"/>
      <c r="N1078" s="11"/>
      <c r="O1078" s="11"/>
      <c r="P1078" s="11"/>
      <c r="Q1078" s="11"/>
      <c r="R1078" s="11"/>
      <c r="S1078" s="11"/>
      <c r="T1078" s="11"/>
      <c r="U1078" s="11"/>
      <c r="V1078" s="11"/>
      <c r="W1078" s="11"/>
      <c r="X1078" s="11"/>
      <c r="Y1078" s="11"/>
    </row>
    <row r="1079" spans="1:25" x14ac:dyDescent="0.2">
      <c r="A1079" s="11"/>
      <c r="B1079" s="11"/>
      <c r="C1079" s="11"/>
      <c r="D1079" s="11"/>
      <c r="E1079" s="18" t="str">
        <f t="shared" si="84"/>
        <v/>
      </c>
      <c r="F1079" s="19" t="str">
        <f t="shared" si="81"/>
        <v/>
      </c>
      <c r="G1079" s="19" t="str">
        <f t="shared" si="82"/>
        <v/>
      </c>
      <c r="H1079" s="19" t="str">
        <f t="shared" si="83"/>
        <v/>
      </c>
      <c r="I1079" s="20" t="str">
        <f t="shared" si="85"/>
        <v/>
      </c>
      <c r="J1079" s="11"/>
      <c r="K1079" s="11"/>
      <c r="L1079" s="11"/>
      <c r="M1079" s="11"/>
      <c r="N1079" s="11"/>
      <c r="O1079" s="11"/>
      <c r="P1079" s="11"/>
      <c r="Q1079" s="11"/>
      <c r="R1079" s="11"/>
      <c r="S1079" s="11"/>
      <c r="T1079" s="11"/>
      <c r="U1079" s="11"/>
      <c r="V1079" s="11"/>
      <c r="W1079" s="11"/>
      <c r="X1079" s="11"/>
      <c r="Y1079" s="11"/>
    </row>
    <row r="1080" spans="1:25" x14ac:dyDescent="0.2">
      <c r="A1080" s="11"/>
      <c r="B1080" s="11"/>
      <c r="C1080" s="11"/>
      <c r="D1080" s="11"/>
      <c r="E1080" s="18" t="str">
        <f t="shared" si="84"/>
        <v/>
      </c>
      <c r="F1080" s="19" t="str">
        <f t="shared" si="81"/>
        <v/>
      </c>
      <c r="G1080" s="19" t="str">
        <f t="shared" si="82"/>
        <v/>
      </c>
      <c r="H1080" s="19" t="str">
        <f t="shared" si="83"/>
        <v/>
      </c>
      <c r="I1080" s="20" t="str">
        <f t="shared" si="85"/>
        <v/>
      </c>
      <c r="J1080" s="11"/>
      <c r="K1080" s="11"/>
      <c r="L1080" s="11"/>
      <c r="M1080" s="11"/>
      <c r="N1080" s="11"/>
      <c r="O1080" s="11"/>
      <c r="P1080" s="11"/>
      <c r="Q1080" s="11"/>
      <c r="R1080" s="11"/>
      <c r="S1080" s="11"/>
      <c r="T1080" s="11"/>
      <c r="U1080" s="11"/>
      <c r="V1080" s="11"/>
      <c r="W1080" s="11"/>
      <c r="X1080" s="11"/>
      <c r="Y1080" s="11"/>
    </row>
    <row r="1081" spans="1:25" x14ac:dyDescent="0.2">
      <c r="A1081" s="11"/>
      <c r="B1081" s="11"/>
      <c r="C1081" s="11"/>
      <c r="D1081" s="11"/>
      <c r="E1081" s="18" t="str">
        <f t="shared" si="84"/>
        <v/>
      </c>
      <c r="F1081" s="19" t="str">
        <f t="shared" si="81"/>
        <v/>
      </c>
      <c r="G1081" s="19" t="str">
        <f t="shared" si="82"/>
        <v/>
      </c>
      <c r="H1081" s="19" t="str">
        <f t="shared" si="83"/>
        <v/>
      </c>
      <c r="I1081" s="20" t="str">
        <f t="shared" si="85"/>
        <v/>
      </c>
      <c r="J1081" s="11"/>
      <c r="K1081" s="11"/>
      <c r="L1081" s="11"/>
      <c r="M1081" s="11"/>
      <c r="N1081" s="11"/>
      <c r="O1081" s="11"/>
      <c r="P1081" s="11"/>
      <c r="Q1081" s="11"/>
      <c r="R1081" s="11"/>
      <c r="S1081" s="11"/>
      <c r="T1081" s="11"/>
      <c r="U1081" s="11"/>
      <c r="V1081" s="11"/>
      <c r="W1081" s="11"/>
      <c r="X1081" s="11"/>
      <c r="Y1081" s="11"/>
    </row>
    <row r="1082" spans="1:25" x14ac:dyDescent="0.2">
      <c r="A1082" s="11"/>
      <c r="B1082" s="11"/>
      <c r="C1082" s="11"/>
      <c r="D1082" s="11"/>
      <c r="E1082" s="18" t="str">
        <f t="shared" si="84"/>
        <v/>
      </c>
      <c r="F1082" s="19" t="str">
        <f t="shared" si="81"/>
        <v/>
      </c>
      <c r="G1082" s="19" t="str">
        <f t="shared" si="82"/>
        <v/>
      </c>
      <c r="H1082" s="19" t="str">
        <f t="shared" si="83"/>
        <v/>
      </c>
      <c r="I1082" s="20" t="str">
        <f t="shared" si="85"/>
        <v/>
      </c>
      <c r="J1082" s="11"/>
      <c r="K1082" s="11"/>
      <c r="L1082" s="11"/>
      <c r="M1082" s="11"/>
      <c r="N1082" s="11"/>
      <c r="O1082" s="11"/>
      <c r="P1082" s="11"/>
      <c r="Q1082" s="11"/>
      <c r="R1082" s="11"/>
      <c r="S1082" s="11"/>
      <c r="T1082" s="11"/>
      <c r="U1082" s="11"/>
      <c r="V1082" s="11"/>
      <c r="W1082" s="11"/>
      <c r="X1082" s="11"/>
      <c r="Y1082" s="11"/>
    </row>
    <row r="1083" spans="1:25" x14ac:dyDescent="0.2">
      <c r="A1083" s="11"/>
      <c r="B1083" s="11"/>
      <c r="C1083" s="11"/>
      <c r="D1083" s="11"/>
      <c r="E1083" s="18" t="str">
        <f t="shared" si="84"/>
        <v/>
      </c>
      <c r="F1083" s="19" t="str">
        <f t="shared" si="81"/>
        <v/>
      </c>
      <c r="G1083" s="19" t="str">
        <f t="shared" si="82"/>
        <v/>
      </c>
      <c r="H1083" s="19" t="str">
        <f t="shared" si="83"/>
        <v/>
      </c>
      <c r="I1083" s="20" t="str">
        <f t="shared" si="85"/>
        <v/>
      </c>
      <c r="J1083" s="11"/>
      <c r="K1083" s="11"/>
      <c r="L1083" s="11"/>
      <c r="M1083" s="11"/>
      <c r="N1083" s="11"/>
      <c r="O1083" s="11"/>
      <c r="P1083" s="11"/>
      <c r="Q1083" s="11"/>
      <c r="R1083" s="11"/>
      <c r="S1083" s="11"/>
      <c r="T1083" s="11"/>
      <c r="U1083" s="11"/>
      <c r="V1083" s="11"/>
      <c r="W1083" s="11"/>
      <c r="X1083" s="11"/>
      <c r="Y1083" s="11"/>
    </row>
    <row r="1084" spans="1:25" x14ac:dyDescent="0.2">
      <c r="A1084" s="11"/>
      <c r="B1084" s="11"/>
      <c r="C1084" s="11"/>
      <c r="D1084" s="11"/>
      <c r="E1084" s="18" t="str">
        <f t="shared" si="84"/>
        <v/>
      </c>
      <c r="F1084" s="19" t="str">
        <f t="shared" si="81"/>
        <v/>
      </c>
      <c r="G1084" s="19" t="str">
        <f t="shared" si="82"/>
        <v/>
      </c>
      <c r="H1084" s="19" t="str">
        <f t="shared" si="83"/>
        <v/>
      </c>
      <c r="I1084" s="20" t="str">
        <f t="shared" si="85"/>
        <v/>
      </c>
      <c r="J1084" s="11"/>
      <c r="K1084" s="11"/>
      <c r="L1084" s="11"/>
      <c r="M1084" s="11"/>
      <c r="N1084" s="11"/>
      <c r="O1084" s="11"/>
      <c r="P1084" s="11"/>
      <c r="Q1084" s="11"/>
      <c r="R1084" s="11"/>
      <c r="S1084" s="11"/>
      <c r="T1084" s="11"/>
      <c r="U1084" s="11"/>
      <c r="V1084" s="11"/>
      <c r="W1084" s="11"/>
      <c r="X1084" s="11"/>
      <c r="Y1084" s="11"/>
    </row>
    <row r="1085" spans="1:25" x14ac:dyDescent="0.2">
      <c r="A1085" s="11"/>
      <c r="B1085" s="11"/>
      <c r="C1085" s="11"/>
      <c r="D1085" s="11"/>
      <c r="E1085" s="18" t="str">
        <f t="shared" si="84"/>
        <v/>
      </c>
      <c r="F1085" s="19" t="str">
        <f t="shared" si="81"/>
        <v/>
      </c>
      <c r="G1085" s="19" t="str">
        <f t="shared" si="82"/>
        <v/>
      </c>
      <c r="H1085" s="19" t="str">
        <f t="shared" si="83"/>
        <v/>
      </c>
      <c r="I1085" s="20" t="str">
        <f t="shared" si="85"/>
        <v/>
      </c>
      <c r="J1085" s="11"/>
      <c r="K1085" s="11"/>
      <c r="L1085" s="11"/>
      <c r="M1085" s="11"/>
      <c r="N1085" s="11"/>
      <c r="O1085" s="11"/>
      <c r="P1085" s="11"/>
      <c r="Q1085" s="11"/>
      <c r="R1085" s="11"/>
      <c r="S1085" s="11"/>
      <c r="T1085" s="11"/>
      <c r="U1085" s="11"/>
      <c r="V1085" s="11"/>
      <c r="W1085" s="11"/>
      <c r="X1085" s="11"/>
      <c r="Y1085" s="11"/>
    </row>
    <row r="1086" spans="1:25" x14ac:dyDescent="0.2">
      <c r="A1086" s="11"/>
      <c r="B1086" s="11"/>
      <c r="C1086" s="11"/>
      <c r="D1086" s="11"/>
      <c r="E1086" s="18" t="str">
        <f t="shared" si="84"/>
        <v/>
      </c>
      <c r="F1086" s="19" t="str">
        <f t="shared" si="81"/>
        <v/>
      </c>
      <c r="G1086" s="19" t="str">
        <f t="shared" si="82"/>
        <v/>
      </c>
      <c r="H1086" s="19" t="str">
        <f t="shared" si="83"/>
        <v/>
      </c>
      <c r="I1086" s="20" t="str">
        <f t="shared" si="85"/>
        <v/>
      </c>
      <c r="J1086" s="11"/>
      <c r="K1086" s="11"/>
      <c r="L1086" s="11"/>
      <c r="M1086" s="11"/>
      <c r="N1086" s="11"/>
      <c r="O1086" s="11"/>
      <c r="P1086" s="11"/>
      <c r="Q1086" s="11"/>
      <c r="R1086" s="11"/>
      <c r="S1086" s="11"/>
      <c r="T1086" s="11"/>
      <c r="U1086" s="11"/>
      <c r="V1086" s="11"/>
      <c r="W1086" s="11"/>
      <c r="X1086" s="11"/>
      <c r="Y1086" s="11"/>
    </row>
    <row r="1087" spans="1:25" x14ac:dyDescent="0.2">
      <c r="A1087" s="11"/>
      <c r="B1087" s="11"/>
      <c r="C1087" s="11"/>
      <c r="D1087" s="11"/>
      <c r="E1087" s="18" t="str">
        <f t="shared" si="84"/>
        <v/>
      </c>
      <c r="F1087" s="19" t="str">
        <f t="shared" si="81"/>
        <v/>
      </c>
      <c r="G1087" s="19" t="str">
        <f t="shared" si="82"/>
        <v/>
      </c>
      <c r="H1087" s="19" t="str">
        <f t="shared" si="83"/>
        <v/>
      </c>
      <c r="I1087" s="20" t="str">
        <f t="shared" si="85"/>
        <v/>
      </c>
      <c r="J1087" s="11"/>
      <c r="K1087" s="11"/>
      <c r="L1087" s="11"/>
      <c r="M1087" s="11"/>
      <c r="N1087" s="11"/>
      <c r="O1087" s="11"/>
      <c r="P1087" s="11"/>
      <c r="Q1087" s="11"/>
      <c r="R1087" s="11"/>
      <c r="S1087" s="11"/>
      <c r="T1087" s="11"/>
      <c r="U1087" s="11"/>
      <c r="V1087" s="11"/>
      <c r="W1087" s="11"/>
      <c r="X1087" s="11"/>
      <c r="Y1087" s="11"/>
    </row>
    <row r="1088" spans="1:25" x14ac:dyDescent="0.2">
      <c r="A1088" s="11"/>
      <c r="B1088" s="11"/>
      <c r="C1088" s="11"/>
      <c r="D1088" s="11"/>
      <c r="E1088" s="18" t="str">
        <f t="shared" si="84"/>
        <v/>
      </c>
      <c r="F1088" s="19" t="str">
        <f t="shared" si="81"/>
        <v/>
      </c>
      <c r="G1088" s="19" t="str">
        <f t="shared" si="82"/>
        <v/>
      </c>
      <c r="H1088" s="19" t="str">
        <f t="shared" si="83"/>
        <v/>
      </c>
      <c r="I1088" s="20" t="str">
        <f t="shared" si="85"/>
        <v/>
      </c>
      <c r="J1088" s="11"/>
      <c r="K1088" s="11"/>
      <c r="L1088" s="11"/>
      <c r="M1088" s="11"/>
      <c r="N1088" s="11"/>
      <c r="O1088" s="11"/>
      <c r="P1088" s="11"/>
      <c r="Q1088" s="11"/>
      <c r="R1088" s="11"/>
      <c r="S1088" s="11"/>
      <c r="T1088" s="11"/>
      <c r="U1088" s="11"/>
      <c r="V1088" s="11"/>
      <c r="W1088" s="11"/>
      <c r="X1088" s="11"/>
      <c r="Y1088" s="11"/>
    </row>
    <row r="1089" spans="1:25" x14ac:dyDescent="0.2">
      <c r="A1089" s="11"/>
      <c r="B1089" s="11"/>
      <c r="C1089" s="11"/>
      <c r="D1089" s="11"/>
      <c r="E1089" s="18" t="str">
        <f t="shared" si="84"/>
        <v/>
      </c>
      <c r="F1089" s="19" t="str">
        <f t="shared" si="81"/>
        <v/>
      </c>
      <c r="G1089" s="19" t="str">
        <f t="shared" si="82"/>
        <v/>
      </c>
      <c r="H1089" s="19" t="str">
        <f t="shared" si="83"/>
        <v/>
      </c>
      <c r="I1089" s="20" t="str">
        <f t="shared" si="85"/>
        <v/>
      </c>
      <c r="J1089" s="11"/>
      <c r="K1089" s="11"/>
      <c r="L1089" s="11"/>
      <c r="M1089" s="11"/>
      <c r="N1089" s="11"/>
      <c r="O1089" s="11"/>
      <c r="P1089" s="11"/>
      <c r="Q1089" s="11"/>
      <c r="R1089" s="11"/>
      <c r="S1089" s="11"/>
      <c r="T1089" s="11"/>
      <c r="U1089" s="11"/>
      <c r="V1089" s="11"/>
      <c r="W1089" s="11"/>
      <c r="X1089" s="11"/>
      <c r="Y1089" s="11"/>
    </row>
    <row r="1090" spans="1:25" x14ac:dyDescent="0.2">
      <c r="A1090" s="11"/>
      <c r="B1090" s="11"/>
      <c r="C1090" s="11"/>
      <c r="D1090" s="11"/>
      <c r="E1090" s="18" t="str">
        <f t="shared" si="84"/>
        <v/>
      </c>
      <c r="F1090" s="19" t="str">
        <f t="shared" si="81"/>
        <v/>
      </c>
      <c r="G1090" s="19" t="str">
        <f t="shared" si="82"/>
        <v/>
      </c>
      <c r="H1090" s="19" t="str">
        <f t="shared" si="83"/>
        <v/>
      </c>
      <c r="I1090" s="20" t="str">
        <f t="shared" si="85"/>
        <v/>
      </c>
      <c r="J1090" s="11"/>
      <c r="K1090" s="11"/>
      <c r="L1090" s="11"/>
      <c r="M1090" s="11"/>
      <c r="N1090" s="11"/>
      <c r="O1090" s="11"/>
      <c r="P1090" s="11"/>
      <c r="Q1090" s="11"/>
      <c r="R1090" s="11"/>
      <c r="S1090" s="11"/>
      <c r="T1090" s="11"/>
      <c r="U1090" s="11"/>
      <c r="V1090" s="11"/>
      <c r="W1090" s="11"/>
      <c r="X1090" s="11"/>
      <c r="Y1090" s="11"/>
    </row>
    <row r="1091" spans="1:25" x14ac:dyDescent="0.2">
      <c r="A1091" s="11"/>
      <c r="B1091" s="11"/>
      <c r="C1091" s="11"/>
      <c r="D1091" s="11"/>
      <c r="E1091" s="18" t="str">
        <f t="shared" si="84"/>
        <v/>
      </c>
      <c r="F1091" s="19" t="str">
        <f t="shared" si="81"/>
        <v/>
      </c>
      <c r="G1091" s="19" t="str">
        <f t="shared" si="82"/>
        <v/>
      </c>
      <c r="H1091" s="19" t="str">
        <f t="shared" si="83"/>
        <v/>
      </c>
      <c r="I1091" s="20" t="str">
        <f t="shared" si="85"/>
        <v/>
      </c>
      <c r="J1091" s="11"/>
      <c r="K1091" s="11"/>
      <c r="L1091" s="11"/>
      <c r="M1091" s="11"/>
      <c r="N1091" s="11"/>
      <c r="O1091" s="11"/>
      <c r="P1091" s="11"/>
      <c r="Q1091" s="11"/>
      <c r="R1091" s="11"/>
      <c r="S1091" s="11"/>
      <c r="T1091" s="11"/>
      <c r="U1091" s="11"/>
      <c r="V1091" s="11"/>
      <c r="W1091" s="11"/>
      <c r="X1091" s="11"/>
      <c r="Y1091" s="11"/>
    </row>
    <row r="1092" spans="1:25" x14ac:dyDescent="0.2">
      <c r="A1092" s="11"/>
      <c r="B1092" s="11"/>
      <c r="C1092" s="11"/>
      <c r="D1092" s="11"/>
      <c r="E1092" s="18" t="str">
        <f t="shared" si="84"/>
        <v/>
      </c>
      <c r="F1092" s="19" t="str">
        <f t="shared" si="81"/>
        <v/>
      </c>
      <c r="G1092" s="19" t="str">
        <f t="shared" si="82"/>
        <v/>
      </c>
      <c r="H1092" s="19" t="str">
        <f t="shared" si="83"/>
        <v/>
      </c>
      <c r="I1092" s="20" t="str">
        <f t="shared" si="85"/>
        <v/>
      </c>
      <c r="J1092" s="11"/>
      <c r="K1092" s="11"/>
      <c r="L1092" s="11"/>
      <c r="M1092" s="11"/>
      <c r="N1092" s="11"/>
      <c r="O1092" s="11"/>
      <c r="P1092" s="11"/>
      <c r="Q1092" s="11"/>
      <c r="R1092" s="11"/>
      <c r="S1092" s="11"/>
      <c r="T1092" s="11"/>
      <c r="U1092" s="11"/>
      <c r="V1092" s="11"/>
      <c r="W1092" s="11"/>
      <c r="X1092" s="11"/>
      <c r="Y1092" s="11"/>
    </row>
    <row r="1093" spans="1:25" x14ac:dyDescent="0.2">
      <c r="A1093" s="11"/>
      <c r="B1093" s="11"/>
      <c r="C1093" s="11"/>
      <c r="D1093" s="11"/>
      <c r="E1093" s="18" t="str">
        <f t="shared" si="84"/>
        <v/>
      </c>
      <c r="F1093" s="19" t="str">
        <f t="shared" si="81"/>
        <v/>
      </c>
      <c r="G1093" s="19" t="str">
        <f t="shared" si="82"/>
        <v/>
      </c>
      <c r="H1093" s="19" t="str">
        <f t="shared" si="83"/>
        <v/>
      </c>
      <c r="I1093" s="20" t="str">
        <f t="shared" si="85"/>
        <v/>
      </c>
      <c r="J1093" s="11"/>
      <c r="K1093" s="11"/>
      <c r="L1093" s="11"/>
      <c r="M1093" s="11"/>
      <c r="N1093" s="11"/>
      <c r="O1093" s="11"/>
      <c r="P1093" s="11"/>
      <c r="Q1093" s="11"/>
      <c r="R1093" s="11"/>
      <c r="S1093" s="11"/>
      <c r="T1093" s="11"/>
      <c r="U1093" s="11"/>
      <c r="V1093" s="11"/>
      <c r="W1093" s="11"/>
      <c r="X1093" s="11"/>
      <c r="Y1093" s="11"/>
    </row>
    <row r="1094" spans="1:25" x14ac:dyDescent="0.2">
      <c r="A1094" s="11"/>
      <c r="B1094" s="11"/>
      <c r="C1094" s="11"/>
      <c r="D1094" s="11"/>
      <c r="E1094" s="18" t="str">
        <f t="shared" si="84"/>
        <v/>
      </c>
      <c r="F1094" s="19" t="str">
        <f t="shared" si="81"/>
        <v/>
      </c>
      <c r="G1094" s="19" t="str">
        <f t="shared" si="82"/>
        <v/>
      </c>
      <c r="H1094" s="19" t="str">
        <f t="shared" si="83"/>
        <v/>
      </c>
      <c r="I1094" s="20" t="str">
        <f t="shared" si="85"/>
        <v/>
      </c>
      <c r="J1094" s="11"/>
      <c r="K1094" s="11"/>
      <c r="L1094" s="11"/>
      <c r="M1094" s="11"/>
      <c r="N1094" s="11"/>
      <c r="O1094" s="11"/>
      <c r="P1094" s="11"/>
      <c r="Q1094" s="11"/>
      <c r="R1094" s="11"/>
      <c r="S1094" s="11"/>
      <c r="T1094" s="11"/>
      <c r="U1094" s="11"/>
      <c r="V1094" s="11"/>
      <c r="W1094" s="11"/>
      <c r="X1094" s="11"/>
      <c r="Y1094" s="11"/>
    </row>
    <row r="1095" spans="1:25" x14ac:dyDescent="0.2">
      <c r="A1095" s="11"/>
      <c r="B1095" s="11"/>
      <c r="C1095" s="11"/>
      <c r="D1095" s="11"/>
      <c r="E1095" s="18" t="str">
        <f t="shared" si="84"/>
        <v/>
      </c>
      <c r="F1095" s="19" t="str">
        <f t="shared" si="81"/>
        <v/>
      </c>
      <c r="G1095" s="19" t="str">
        <f t="shared" si="82"/>
        <v/>
      </c>
      <c r="H1095" s="19" t="str">
        <f t="shared" si="83"/>
        <v/>
      </c>
      <c r="I1095" s="20" t="str">
        <f t="shared" si="85"/>
        <v/>
      </c>
      <c r="J1095" s="11"/>
      <c r="K1095" s="11"/>
      <c r="L1095" s="11"/>
      <c r="M1095" s="11"/>
      <c r="N1095" s="11"/>
      <c r="O1095" s="11"/>
      <c r="P1095" s="11"/>
      <c r="Q1095" s="11"/>
      <c r="R1095" s="11"/>
      <c r="S1095" s="11"/>
      <c r="T1095" s="11"/>
      <c r="U1095" s="11"/>
      <c r="V1095" s="11"/>
      <c r="W1095" s="11"/>
      <c r="X1095" s="11"/>
      <c r="Y1095" s="11"/>
    </row>
    <row r="1096" spans="1:25" x14ac:dyDescent="0.2">
      <c r="A1096" s="11"/>
      <c r="B1096" s="11"/>
      <c r="C1096" s="11"/>
      <c r="D1096" s="11"/>
      <c r="E1096" s="18" t="str">
        <f t="shared" si="84"/>
        <v/>
      </c>
      <c r="F1096" s="19" t="str">
        <f t="shared" si="81"/>
        <v/>
      </c>
      <c r="G1096" s="19" t="str">
        <f t="shared" si="82"/>
        <v/>
      </c>
      <c r="H1096" s="19" t="str">
        <f t="shared" si="83"/>
        <v/>
      </c>
      <c r="I1096" s="20" t="str">
        <f t="shared" si="85"/>
        <v/>
      </c>
      <c r="J1096" s="11"/>
      <c r="K1096" s="11"/>
      <c r="L1096" s="11"/>
      <c r="M1096" s="11"/>
      <c r="N1096" s="11"/>
      <c r="O1096" s="11"/>
      <c r="P1096" s="11"/>
      <c r="Q1096" s="11"/>
      <c r="R1096" s="11"/>
      <c r="S1096" s="11"/>
      <c r="T1096" s="11"/>
      <c r="U1096" s="11"/>
      <c r="V1096" s="11"/>
      <c r="W1096" s="11"/>
      <c r="X1096" s="11"/>
      <c r="Y1096" s="11"/>
    </row>
    <row r="1097" spans="1:25" x14ac:dyDescent="0.2">
      <c r="A1097" s="11"/>
      <c r="B1097" s="11"/>
      <c r="C1097" s="11"/>
      <c r="D1097" s="11"/>
      <c r="E1097" s="18" t="str">
        <f t="shared" si="84"/>
        <v/>
      </c>
      <c r="F1097" s="19" t="str">
        <f t="shared" si="81"/>
        <v/>
      </c>
      <c r="G1097" s="19" t="str">
        <f t="shared" si="82"/>
        <v/>
      </c>
      <c r="H1097" s="19" t="str">
        <f t="shared" si="83"/>
        <v/>
      </c>
      <c r="I1097" s="20" t="str">
        <f t="shared" si="85"/>
        <v/>
      </c>
      <c r="J1097" s="11"/>
      <c r="K1097" s="11"/>
      <c r="L1097" s="11"/>
      <c r="M1097" s="11"/>
      <c r="N1097" s="11"/>
      <c r="O1097" s="11"/>
      <c r="P1097" s="11"/>
      <c r="Q1097" s="11"/>
      <c r="R1097" s="11"/>
      <c r="S1097" s="11"/>
      <c r="T1097" s="11"/>
      <c r="U1097" s="11"/>
      <c r="V1097" s="11"/>
      <c r="W1097" s="11"/>
      <c r="X1097" s="11"/>
      <c r="Y1097" s="11"/>
    </row>
    <row r="1098" spans="1:25" x14ac:dyDescent="0.2">
      <c r="A1098" s="11"/>
      <c r="B1098" s="11"/>
      <c r="C1098" s="11"/>
      <c r="D1098" s="11"/>
      <c r="E1098" s="18" t="str">
        <f t="shared" si="84"/>
        <v/>
      </c>
      <c r="F1098" s="19" t="str">
        <f t="shared" si="81"/>
        <v/>
      </c>
      <c r="G1098" s="19" t="str">
        <f t="shared" si="82"/>
        <v/>
      </c>
      <c r="H1098" s="19" t="str">
        <f t="shared" si="83"/>
        <v/>
      </c>
      <c r="I1098" s="20" t="str">
        <f t="shared" si="85"/>
        <v/>
      </c>
      <c r="J1098" s="11"/>
      <c r="K1098" s="11"/>
      <c r="L1098" s="11"/>
      <c r="M1098" s="11"/>
      <c r="N1098" s="11"/>
      <c r="O1098" s="11"/>
      <c r="P1098" s="11"/>
      <c r="Q1098" s="11"/>
      <c r="R1098" s="11"/>
      <c r="S1098" s="11"/>
      <c r="T1098" s="11"/>
      <c r="U1098" s="11"/>
      <c r="V1098" s="11"/>
      <c r="W1098" s="11"/>
      <c r="X1098" s="11"/>
      <c r="Y1098" s="11"/>
    </row>
    <row r="1099" spans="1:25" x14ac:dyDescent="0.2">
      <c r="A1099" s="11"/>
      <c r="B1099" s="11"/>
      <c r="C1099" s="11"/>
      <c r="D1099" s="11"/>
      <c r="E1099" s="18" t="str">
        <f t="shared" si="84"/>
        <v/>
      </c>
      <c r="F1099" s="19" t="str">
        <f t="shared" si="81"/>
        <v/>
      </c>
      <c r="G1099" s="19" t="str">
        <f t="shared" si="82"/>
        <v/>
      </c>
      <c r="H1099" s="19" t="str">
        <f t="shared" si="83"/>
        <v/>
      </c>
      <c r="I1099" s="20" t="str">
        <f t="shared" si="85"/>
        <v/>
      </c>
      <c r="J1099" s="11"/>
      <c r="K1099" s="11"/>
      <c r="L1099" s="11"/>
      <c r="M1099" s="11"/>
      <c r="N1099" s="11"/>
      <c r="O1099" s="11"/>
      <c r="P1099" s="11"/>
      <c r="Q1099" s="11"/>
      <c r="R1099" s="11"/>
      <c r="S1099" s="11"/>
      <c r="T1099" s="11"/>
      <c r="U1099" s="11"/>
      <c r="V1099" s="11"/>
      <c r="W1099" s="11"/>
      <c r="X1099" s="11"/>
      <c r="Y1099" s="11"/>
    </row>
    <row r="1100" spans="1:25" x14ac:dyDescent="0.2">
      <c r="A1100" s="11"/>
      <c r="B1100" s="11"/>
      <c r="C1100" s="11"/>
      <c r="D1100" s="11"/>
      <c r="E1100" s="18" t="str">
        <f t="shared" si="84"/>
        <v/>
      </c>
      <c r="F1100" s="19" t="str">
        <f t="shared" si="81"/>
        <v/>
      </c>
      <c r="G1100" s="19" t="str">
        <f t="shared" si="82"/>
        <v/>
      </c>
      <c r="H1100" s="19" t="str">
        <f t="shared" si="83"/>
        <v/>
      </c>
      <c r="I1100" s="20" t="str">
        <f t="shared" si="85"/>
        <v/>
      </c>
      <c r="J1100" s="11"/>
      <c r="K1100" s="11"/>
      <c r="L1100" s="11"/>
      <c r="M1100" s="11"/>
      <c r="N1100" s="11"/>
      <c r="O1100" s="11"/>
      <c r="P1100" s="11"/>
      <c r="Q1100" s="11"/>
      <c r="R1100" s="11"/>
      <c r="S1100" s="11"/>
      <c r="T1100" s="11"/>
      <c r="U1100" s="11"/>
      <c r="V1100" s="11"/>
      <c r="W1100" s="11"/>
      <c r="X1100" s="11"/>
      <c r="Y1100" s="11"/>
    </row>
    <row r="1101" spans="1:25" x14ac:dyDescent="0.2">
      <c r="A1101" s="11"/>
      <c r="B1101" s="11"/>
      <c r="C1101" s="11"/>
      <c r="D1101" s="11"/>
      <c r="E1101" s="18" t="str">
        <f t="shared" si="84"/>
        <v/>
      </c>
      <c r="F1101" s="19" t="str">
        <f t="shared" si="81"/>
        <v/>
      </c>
      <c r="G1101" s="19" t="str">
        <f t="shared" si="82"/>
        <v/>
      </c>
      <c r="H1101" s="19" t="str">
        <f t="shared" si="83"/>
        <v/>
      </c>
      <c r="I1101" s="20" t="str">
        <f t="shared" si="85"/>
        <v/>
      </c>
      <c r="J1101" s="11"/>
      <c r="K1101" s="11"/>
      <c r="L1101" s="11"/>
      <c r="M1101" s="11"/>
      <c r="N1101" s="11"/>
      <c r="O1101" s="11"/>
      <c r="P1101" s="11"/>
      <c r="Q1101" s="11"/>
      <c r="R1101" s="11"/>
      <c r="S1101" s="11"/>
      <c r="T1101" s="11"/>
      <c r="U1101" s="11"/>
      <c r="V1101" s="11"/>
      <c r="W1101" s="11"/>
      <c r="X1101" s="11"/>
      <c r="Y1101" s="11"/>
    </row>
    <row r="1102" spans="1:25" x14ac:dyDescent="0.2">
      <c r="A1102" s="11"/>
      <c r="B1102" s="11"/>
      <c r="C1102" s="11"/>
      <c r="D1102" s="11"/>
      <c r="E1102" s="18" t="str">
        <f t="shared" si="84"/>
        <v/>
      </c>
      <c r="F1102" s="19" t="str">
        <f t="shared" si="81"/>
        <v/>
      </c>
      <c r="G1102" s="19" t="str">
        <f t="shared" si="82"/>
        <v/>
      </c>
      <c r="H1102" s="19" t="str">
        <f t="shared" si="83"/>
        <v/>
      </c>
      <c r="I1102" s="20" t="str">
        <f t="shared" si="85"/>
        <v/>
      </c>
      <c r="J1102" s="11"/>
      <c r="K1102" s="11"/>
      <c r="L1102" s="11"/>
      <c r="M1102" s="11"/>
      <c r="N1102" s="11"/>
      <c r="O1102" s="11"/>
      <c r="P1102" s="11"/>
      <c r="Q1102" s="11"/>
      <c r="R1102" s="11"/>
      <c r="S1102" s="11"/>
      <c r="T1102" s="11"/>
      <c r="U1102" s="11"/>
      <c r="V1102" s="11"/>
      <c r="W1102" s="11"/>
      <c r="X1102" s="11"/>
      <c r="Y1102" s="11"/>
    </row>
    <row r="1103" spans="1:25" x14ac:dyDescent="0.2">
      <c r="A1103" s="11"/>
      <c r="B1103" s="11"/>
      <c r="C1103" s="11"/>
      <c r="D1103" s="11"/>
      <c r="E1103" s="18" t="str">
        <f t="shared" si="84"/>
        <v/>
      </c>
      <c r="F1103" s="19" t="str">
        <f t="shared" si="81"/>
        <v/>
      </c>
      <c r="G1103" s="19" t="str">
        <f t="shared" si="82"/>
        <v/>
      </c>
      <c r="H1103" s="19" t="str">
        <f t="shared" si="83"/>
        <v/>
      </c>
      <c r="I1103" s="20" t="str">
        <f t="shared" si="85"/>
        <v/>
      </c>
      <c r="J1103" s="11"/>
      <c r="K1103" s="11"/>
      <c r="L1103" s="11"/>
      <c r="M1103" s="11"/>
      <c r="N1103" s="11"/>
      <c r="O1103" s="11"/>
      <c r="P1103" s="11"/>
      <c r="Q1103" s="11"/>
      <c r="R1103" s="11"/>
      <c r="S1103" s="11"/>
      <c r="T1103" s="11"/>
      <c r="U1103" s="11"/>
      <c r="V1103" s="11"/>
      <c r="W1103" s="11"/>
      <c r="X1103" s="11"/>
      <c r="Y1103" s="11"/>
    </row>
    <row r="1104" spans="1:25" x14ac:dyDescent="0.2">
      <c r="A1104" s="11"/>
      <c r="B1104" s="11"/>
      <c r="C1104" s="11"/>
      <c r="D1104" s="11"/>
      <c r="E1104" s="18" t="str">
        <f t="shared" si="84"/>
        <v/>
      </c>
      <c r="F1104" s="19" t="str">
        <f t="shared" si="81"/>
        <v/>
      </c>
      <c r="G1104" s="19" t="str">
        <f t="shared" si="82"/>
        <v/>
      </c>
      <c r="H1104" s="19" t="str">
        <f t="shared" si="83"/>
        <v/>
      </c>
      <c r="I1104" s="20" t="str">
        <f t="shared" si="85"/>
        <v/>
      </c>
      <c r="J1104" s="11"/>
      <c r="K1104" s="11"/>
      <c r="L1104" s="11"/>
      <c r="M1104" s="11"/>
      <c r="N1104" s="11"/>
      <c r="O1104" s="11"/>
      <c r="P1104" s="11"/>
      <c r="Q1104" s="11"/>
      <c r="R1104" s="11"/>
      <c r="S1104" s="11"/>
      <c r="T1104" s="11"/>
      <c r="U1104" s="11"/>
      <c r="V1104" s="11"/>
      <c r="W1104" s="11"/>
      <c r="X1104" s="11"/>
      <c r="Y1104" s="11"/>
    </row>
    <row r="1105" spans="1:25" x14ac:dyDescent="0.2">
      <c r="A1105" s="11"/>
      <c r="B1105" s="11"/>
      <c r="C1105" s="11"/>
      <c r="D1105" s="11"/>
      <c r="E1105" s="18" t="str">
        <f t="shared" si="84"/>
        <v/>
      </c>
      <c r="F1105" s="19" t="str">
        <f t="shared" si="81"/>
        <v/>
      </c>
      <c r="G1105" s="19" t="str">
        <f t="shared" si="82"/>
        <v/>
      </c>
      <c r="H1105" s="19" t="str">
        <f t="shared" si="83"/>
        <v/>
      </c>
      <c r="I1105" s="20" t="str">
        <f t="shared" si="85"/>
        <v/>
      </c>
      <c r="J1105" s="11"/>
      <c r="K1105" s="11"/>
      <c r="L1105" s="11"/>
      <c r="M1105" s="11"/>
      <c r="N1105" s="11"/>
      <c r="O1105" s="11"/>
      <c r="P1105" s="11"/>
      <c r="Q1105" s="11"/>
      <c r="R1105" s="11"/>
      <c r="S1105" s="11"/>
      <c r="T1105" s="11"/>
      <c r="U1105" s="11"/>
      <c r="V1105" s="11"/>
      <c r="W1105" s="11"/>
      <c r="X1105" s="11"/>
      <c r="Y1105" s="11"/>
    </row>
    <row r="1106" spans="1:25" x14ac:dyDescent="0.2">
      <c r="A1106" s="11"/>
      <c r="B1106" s="11"/>
      <c r="C1106" s="11"/>
      <c r="D1106" s="11"/>
      <c r="E1106" s="18" t="str">
        <f t="shared" si="84"/>
        <v/>
      </c>
      <c r="F1106" s="19" t="str">
        <f t="shared" si="81"/>
        <v/>
      </c>
      <c r="G1106" s="19" t="str">
        <f t="shared" si="82"/>
        <v/>
      </c>
      <c r="H1106" s="19" t="str">
        <f t="shared" si="83"/>
        <v/>
      </c>
      <c r="I1106" s="20" t="str">
        <f t="shared" si="85"/>
        <v/>
      </c>
      <c r="J1106" s="11"/>
      <c r="K1106" s="11"/>
      <c r="L1106" s="11"/>
      <c r="M1106" s="11"/>
      <c r="N1106" s="11"/>
      <c r="O1106" s="11"/>
      <c r="P1106" s="11"/>
      <c r="Q1106" s="11"/>
      <c r="R1106" s="11"/>
      <c r="S1106" s="11"/>
      <c r="T1106" s="11"/>
      <c r="U1106" s="11"/>
      <c r="V1106" s="11"/>
      <c r="W1106" s="11"/>
      <c r="X1106" s="11"/>
      <c r="Y1106" s="11"/>
    </row>
    <row r="1107" spans="1:25" x14ac:dyDescent="0.2">
      <c r="A1107" s="11"/>
      <c r="B1107" s="11"/>
      <c r="C1107" s="11"/>
      <c r="D1107" s="11"/>
      <c r="E1107" s="18" t="str">
        <f t="shared" si="84"/>
        <v/>
      </c>
      <c r="F1107" s="19" t="str">
        <f t="shared" si="81"/>
        <v/>
      </c>
      <c r="G1107" s="19" t="str">
        <f t="shared" si="82"/>
        <v/>
      </c>
      <c r="H1107" s="19" t="str">
        <f t="shared" si="83"/>
        <v/>
      </c>
      <c r="I1107" s="20" t="str">
        <f t="shared" si="85"/>
        <v/>
      </c>
      <c r="J1107" s="11"/>
      <c r="K1107" s="11"/>
      <c r="L1107" s="11"/>
      <c r="M1107" s="11"/>
      <c r="N1107" s="11"/>
      <c r="O1107" s="11"/>
      <c r="P1107" s="11"/>
      <c r="Q1107" s="11"/>
      <c r="R1107" s="11"/>
      <c r="S1107" s="11"/>
      <c r="T1107" s="11"/>
      <c r="U1107" s="11"/>
      <c r="V1107" s="11"/>
      <c r="W1107" s="11"/>
      <c r="X1107" s="11"/>
      <c r="Y1107" s="11"/>
    </row>
    <row r="1108" spans="1:25" x14ac:dyDescent="0.2">
      <c r="A1108" s="11"/>
      <c r="B1108" s="11"/>
      <c r="C1108" s="11"/>
      <c r="D1108" s="11"/>
      <c r="E1108" s="18" t="str">
        <f t="shared" si="84"/>
        <v/>
      </c>
      <c r="F1108" s="19" t="str">
        <f t="shared" si="81"/>
        <v/>
      </c>
      <c r="G1108" s="19" t="str">
        <f t="shared" si="82"/>
        <v/>
      </c>
      <c r="H1108" s="19" t="str">
        <f t="shared" si="83"/>
        <v/>
      </c>
      <c r="I1108" s="20" t="str">
        <f t="shared" si="85"/>
        <v/>
      </c>
      <c r="J1108" s="11"/>
      <c r="K1108" s="11"/>
      <c r="L1108" s="11"/>
      <c r="M1108" s="11"/>
      <c r="N1108" s="11"/>
      <c r="O1108" s="11"/>
      <c r="P1108" s="11"/>
      <c r="Q1108" s="11"/>
      <c r="R1108" s="11"/>
      <c r="S1108" s="11"/>
      <c r="T1108" s="11"/>
      <c r="U1108" s="11"/>
      <c r="V1108" s="11"/>
      <c r="W1108" s="11"/>
      <c r="X1108" s="11"/>
      <c r="Y1108" s="11"/>
    </row>
    <row r="1109" spans="1:25" x14ac:dyDescent="0.2">
      <c r="A1109" s="11"/>
      <c r="B1109" s="11"/>
      <c r="C1109" s="11"/>
      <c r="D1109" s="11"/>
      <c r="E1109" s="18" t="str">
        <f t="shared" si="84"/>
        <v/>
      </c>
      <c r="F1109" s="19" t="str">
        <f t="shared" si="81"/>
        <v/>
      </c>
      <c r="G1109" s="19" t="str">
        <f t="shared" si="82"/>
        <v/>
      </c>
      <c r="H1109" s="19" t="str">
        <f t="shared" si="83"/>
        <v/>
      </c>
      <c r="I1109" s="20" t="str">
        <f t="shared" si="85"/>
        <v/>
      </c>
      <c r="J1109" s="11"/>
      <c r="K1109" s="11"/>
      <c r="L1109" s="11"/>
      <c r="M1109" s="11"/>
      <c r="N1109" s="11"/>
      <c r="O1109" s="11"/>
      <c r="P1109" s="11"/>
      <c r="Q1109" s="11"/>
      <c r="R1109" s="11"/>
      <c r="S1109" s="11"/>
      <c r="T1109" s="11"/>
      <c r="U1109" s="11"/>
      <c r="V1109" s="11"/>
      <c r="W1109" s="11"/>
      <c r="X1109" s="11"/>
      <c r="Y1109" s="11"/>
    </row>
    <row r="1110" spans="1:25" x14ac:dyDescent="0.2">
      <c r="A1110" s="11"/>
      <c r="B1110" s="11"/>
      <c r="C1110" s="11"/>
      <c r="D1110" s="11"/>
      <c r="E1110" s="18" t="str">
        <f t="shared" si="84"/>
        <v/>
      </c>
      <c r="F1110" s="19" t="str">
        <f t="shared" si="81"/>
        <v/>
      </c>
      <c r="G1110" s="19" t="str">
        <f t="shared" si="82"/>
        <v/>
      </c>
      <c r="H1110" s="19" t="str">
        <f t="shared" si="83"/>
        <v/>
      </c>
      <c r="I1110" s="20" t="str">
        <f t="shared" si="85"/>
        <v/>
      </c>
      <c r="J1110" s="11"/>
      <c r="K1110" s="11"/>
      <c r="L1110" s="11"/>
      <c r="M1110" s="11"/>
      <c r="N1110" s="11"/>
      <c r="O1110" s="11"/>
      <c r="P1110" s="11"/>
      <c r="Q1110" s="11"/>
      <c r="R1110" s="11"/>
      <c r="S1110" s="11"/>
      <c r="T1110" s="11"/>
      <c r="U1110" s="11"/>
      <c r="V1110" s="11"/>
      <c r="W1110" s="11"/>
      <c r="X1110" s="11"/>
      <c r="Y1110" s="11"/>
    </row>
    <row r="1111" spans="1:25" x14ac:dyDescent="0.2">
      <c r="A1111" s="11"/>
      <c r="B1111" s="11"/>
      <c r="C1111" s="11"/>
      <c r="D1111" s="11"/>
      <c r="E1111" s="18" t="str">
        <f t="shared" si="84"/>
        <v/>
      </c>
      <c r="F1111" s="19" t="str">
        <f t="shared" si="81"/>
        <v/>
      </c>
      <c r="G1111" s="19" t="str">
        <f t="shared" si="82"/>
        <v/>
      </c>
      <c r="H1111" s="19" t="str">
        <f t="shared" si="83"/>
        <v/>
      </c>
      <c r="I1111" s="20" t="str">
        <f t="shared" si="85"/>
        <v/>
      </c>
      <c r="J1111" s="11"/>
      <c r="K1111" s="11"/>
      <c r="L1111" s="11"/>
      <c r="M1111" s="11"/>
      <c r="N1111" s="11"/>
      <c r="O1111" s="11"/>
      <c r="P1111" s="11"/>
      <c r="Q1111" s="11"/>
      <c r="R1111" s="11"/>
      <c r="S1111" s="11"/>
      <c r="T1111" s="11"/>
      <c r="U1111" s="11"/>
      <c r="V1111" s="11"/>
      <c r="W1111" s="11"/>
      <c r="X1111" s="11"/>
      <c r="Y1111" s="11"/>
    </row>
    <row r="1112" spans="1:25" x14ac:dyDescent="0.2">
      <c r="A1112" s="11"/>
      <c r="B1112" s="11"/>
      <c r="C1112" s="11"/>
      <c r="D1112" s="11"/>
      <c r="E1112" s="18" t="str">
        <f t="shared" si="84"/>
        <v/>
      </c>
      <c r="F1112" s="19" t="str">
        <f t="shared" si="81"/>
        <v/>
      </c>
      <c r="G1112" s="19" t="str">
        <f t="shared" si="82"/>
        <v/>
      </c>
      <c r="H1112" s="19" t="str">
        <f t="shared" si="83"/>
        <v/>
      </c>
      <c r="I1112" s="20" t="str">
        <f t="shared" si="85"/>
        <v/>
      </c>
      <c r="J1112" s="11"/>
      <c r="K1112" s="11"/>
      <c r="L1112" s="11"/>
      <c r="M1112" s="11"/>
      <c r="N1112" s="11"/>
      <c r="O1112" s="11"/>
      <c r="P1112" s="11"/>
      <c r="Q1112" s="11"/>
      <c r="R1112" s="11"/>
      <c r="S1112" s="11"/>
      <c r="T1112" s="11"/>
      <c r="U1112" s="11"/>
      <c r="V1112" s="11"/>
      <c r="W1112" s="11"/>
      <c r="X1112" s="11"/>
      <c r="Y1112" s="11"/>
    </row>
    <row r="1113" spans="1:25" x14ac:dyDescent="0.2">
      <c r="A1113" s="11"/>
      <c r="B1113" s="11"/>
      <c r="C1113" s="11"/>
      <c r="D1113" s="11"/>
      <c r="E1113" s="18" t="str">
        <f t="shared" si="84"/>
        <v/>
      </c>
      <c r="F1113" s="19" t="str">
        <f t="shared" si="81"/>
        <v/>
      </c>
      <c r="G1113" s="19" t="str">
        <f t="shared" si="82"/>
        <v/>
      </c>
      <c r="H1113" s="19" t="str">
        <f t="shared" si="83"/>
        <v/>
      </c>
      <c r="I1113" s="20" t="str">
        <f t="shared" si="85"/>
        <v/>
      </c>
      <c r="J1113" s="11"/>
      <c r="K1113" s="11"/>
      <c r="L1113" s="11"/>
      <c r="M1113" s="11"/>
      <c r="N1113" s="11"/>
      <c r="O1113" s="11"/>
      <c r="P1113" s="11"/>
      <c r="Q1113" s="11"/>
      <c r="R1113" s="11"/>
      <c r="S1113" s="11"/>
      <c r="T1113" s="11"/>
      <c r="U1113" s="11"/>
      <c r="V1113" s="11"/>
      <c r="W1113" s="11"/>
      <c r="X1113" s="11"/>
      <c r="Y1113" s="11"/>
    </row>
    <row r="1114" spans="1:25" x14ac:dyDescent="0.2">
      <c r="A1114" s="11"/>
      <c r="B1114" s="11"/>
      <c r="C1114" s="11"/>
      <c r="D1114" s="11"/>
      <c r="E1114" s="18" t="str">
        <f t="shared" si="84"/>
        <v/>
      </c>
      <c r="F1114" s="19" t="str">
        <f t="shared" si="81"/>
        <v/>
      </c>
      <c r="G1114" s="19" t="str">
        <f t="shared" si="82"/>
        <v/>
      </c>
      <c r="H1114" s="19" t="str">
        <f t="shared" si="83"/>
        <v/>
      </c>
      <c r="I1114" s="20" t="str">
        <f t="shared" si="85"/>
        <v/>
      </c>
      <c r="J1114" s="11"/>
      <c r="K1114" s="11"/>
      <c r="L1114" s="11"/>
      <c r="M1114" s="11"/>
      <c r="N1114" s="11"/>
      <c r="O1114" s="11"/>
      <c r="P1114" s="11"/>
      <c r="Q1114" s="11"/>
      <c r="R1114" s="11"/>
      <c r="S1114" s="11"/>
      <c r="T1114" s="11"/>
      <c r="U1114" s="11"/>
      <c r="V1114" s="11"/>
      <c r="W1114" s="11"/>
      <c r="X1114" s="11"/>
      <c r="Y1114" s="11"/>
    </row>
    <row r="1115" spans="1:25" x14ac:dyDescent="0.2">
      <c r="A1115" s="11"/>
      <c r="B1115" s="11"/>
      <c r="C1115" s="11"/>
      <c r="D1115" s="11"/>
      <c r="E1115" s="18" t="str">
        <f t="shared" si="84"/>
        <v/>
      </c>
      <c r="F1115" s="19" t="str">
        <f t="shared" si="81"/>
        <v/>
      </c>
      <c r="G1115" s="19" t="str">
        <f t="shared" si="82"/>
        <v/>
      </c>
      <c r="H1115" s="19" t="str">
        <f t="shared" si="83"/>
        <v/>
      </c>
      <c r="I1115" s="20" t="str">
        <f t="shared" si="85"/>
        <v/>
      </c>
      <c r="J1115" s="11"/>
      <c r="K1115" s="11"/>
      <c r="L1115" s="11"/>
      <c r="M1115" s="11"/>
      <c r="N1115" s="11"/>
      <c r="O1115" s="11"/>
      <c r="P1115" s="11"/>
      <c r="Q1115" s="11"/>
      <c r="R1115" s="11"/>
      <c r="S1115" s="11"/>
      <c r="T1115" s="11"/>
      <c r="U1115" s="11"/>
      <c r="V1115" s="11"/>
      <c r="W1115" s="11"/>
      <c r="X1115" s="11"/>
      <c r="Y1115" s="11"/>
    </row>
    <row r="1116" spans="1:25" x14ac:dyDescent="0.2">
      <c r="A1116" s="11"/>
      <c r="B1116" s="11"/>
      <c r="C1116" s="11"/>
      <c r="D1116" s="11"/>
      <c r="E1116" s="18" t="str">
        <f t="shared" si="84"/>
        <v/>
      </c>
      <c r="F1116" s="19" t="str">
        <f t="shared" si="81"/>
        <v/>
      </c>
      <c r="G1116" s="19" t="str">
        <f t="shared" si="82"/>
        <v/>
      </c>
      <c r="H1116" s="19" t="str">
        <f t="shared" si="83"/>
        <v/>
      </c>
      <c r="I1116" s="20" t="str">
        <f t="shared" si="85"/>
        <v/>
      </c>
      <c r="J1116" s="11"/>
      <c r="K1116" s="11"/>
      <c r="L1116" s="11"/>
      <c r="M1116" s="11"/>
      <c r="N1116" s="11"/>
      <c r="O1116" s="11"/>
      <c r="P1116" s="11"/>
      <c r="Q1116" s="11"/>
      <c r="R1116" s="11"/>
      <c r="S1116" s="11"/>
      <c r="T1116" s="11"/>
      <c r="U1116" s="11"/>
      <c r="V1116" s="11"/>
      <c r="W1116" s="11"/>
      <c r="X1116" s="11"/>
      <c r="Y1116" s="11"/>
    </row>
    <row r="1117" spans="1:25" x14ac:dyDescent="0.2">
      <c r="A1117" s="11"/>
      <c r="B1117" s="11"/>
      <c r="C1117" s="11"/>
      <c r="D1117" s="11"/>
      <c r="E1117" s="18" t="str">
        <f t="shared" si="84"/>
        <v/>
      </c>
      <c r="F1117" s="19" t="str">
        <f t="shared" si="81"/>
        <v/>
      </c>
      <c r="G1117" s="19" t="str">
        <f t="shared" si="82"/>
        <v/>
      </c>
      <c r="H1117" s="19" t="str">
        <f t="shared" si="83"/>
        <v/>
      </c>
      <c r="I1117" s="20" t="str">
        <f t="shared" si="85"/>
        <v/>
      </c>
      <c r="J1117" s="11"/>
      <c r="K1117" s="11"/>
      <c r="L1117" s="11"/>
      <c r="M1117" s="11"/>
      <c r="N1117" s="11"/>
      <c r="O1117" s="11"/>
      <c r="P1117" s="11"/>
      <c r="Q1117" s="11"/>
      <c r="R1117" s="11"/>
      <c r="S1117" s="11"/>
      <c r="T1117" s="11"/>
      <c r="U1117" s="11"/>
      <c r="V1117" s="11"/>
      <c r="W1117" s="11"/>
      <c r="X1117" s="11"/>
      <c r="Y1117" s="11"/>
    </row>
    <row r="1118" spans="1:25" x14ac:dyDescent="0.2">
      <c r="A1118" s="11"/>
      <c r="B1118" s="11"/>
      <c r="C1118" s="11"/>
      <c r="D1118" s="11"/>
      <c r="E1118" s="18" t="str">
        <f t="shared" si="84"/>
        <v/>
      </c>
      <c r="F1118" s="19" t="str">
        <f t="shared" si="81"/>
        <v/>
      </c>
      <c r="G1118" s="19" t="str">
        <f t="shared" si="82"/>
        <v/>
      </c>
      <c r="H1118" s="19" t="str">
        <f t="shared" si="83"/>
        <v/>
      </c>
      <c r="I1118" s="20" t="str">
        <f t="shared" si="85"/>
        <v/>
      </c>
      <c r="J1118" s="11"/>
      <c r="K1118" s="11"/>
      <c r="L1118" s="11"/>
      <c r="M1118" s="11"/>
      <c r="N1118" s="11"/>
      <c r="O1118" s="11"/>
      <c r="P1118" s="11"/>
      <c r="Q1118" s="11"/>
      <c r="R1118" s="11"/>
      <c r="S1118" s="11"/>
      <c r="T1118" s="11"/>
      <c r="U1118" s="11"/>
      <c r="V1118" s="11"/>
      <c r="W1118" s="11"/>
      <c r="X1118" s="11"/>
      <c r="Y1118" s="11"/>
    </row>
    <row r="1119" spans="1:25" x14ac:dyDescent="0.2">
      <c r="A1119" s="11"/>
      <c r="B1119" s="11"/>
      <c r="C1119" s="11"/>
      <c r="D1119" s="11"/>
      <c r="E1119" s="18" t="str">
        <f t="shared" si="84"/>
        <v/>
      </c>
      <c r="F1119" s="19" t="str">
        <f t="shared" si="81"/>
        <v/>
      </c>
      <c r="G1119" s="19" t="str">
        <f t="shared" si="82"/>
        <v/>
      </c>
      <c r="H1119" s="19" t="str">
        <f t="shared" si="83"/>
        <v/>
      </c>
      <c r="I1119" s="20" t="str">
        <f t="shared" si="85"/>
        <v/>
      </c>
      <c r="J1119" s="11"/>
      <c r="K1119" s="11"/>
      <c r="L1119" s="11"/>
      <c r="M1119" s="11"/>
      <c r="N1119" s="11"/>
      <c r="O1119" s="11"/>
      <c r="P1119" s="11"/>
      <c r="Q1119" s="11"/>
      <c r="R1119" s="11"/>
      <c r="S1119" s="11"/>
      <c r="T1119" s="11"/>
      <c r="U1119" s="11"/>
      <c r="V1119" s="11"/>
      <c r="W1119" s="11"/>
      <c r="X1119" s="11"/>
      <c r="Y1119" s="11"/>
    </row>
    <row r="1120" spans="1:25" x14ac:dyDescent="0.2">
      <c r="A1120" s="11"/>
      <c r="B1120" s="11"/>
      <c r="C1120" s="11"/>
      <c r="D1120" s="11"/>
      <c r="E1120" s="18" t="str">
        <f t="shared" si="84"/>
        <v/>
      </c>
      <c r="F1120" s="19" t="str">
        <f t="shared" si="81"/>
        <v/>
      </c>
      <c r="G1120" s="19" t="str">
        <f t="shared" si="82"/>
        <v/>
      </c>
      <c r="H1120" s="19" t="str">
        <f t="shared" si="83"/>
        <v/>
      </c>
      <c r="I1120" s="20" t="str">
        <f t="shared" si="85"/>
        <v/>
      </c>
      <c r="J1120" s="11"/>
      <c r="K1120" s="11"/>
      <c r="L1120" s="11"/>
      <c r="M1120" s="11"/>
      <c r="N1120" s="11"/>
      <c r="O1120" s="11"/>
      <c r="P1120" s="11"/>
      <c r="Q1120" s="11"/>
      <c r="R1120" s="11"/>
      <c r="S1120" s="11"/>
      <c r="T1120" s="11"/>
      <c r="U1120" s="11"/>
      <c r="V1120" s="11"/>
      <c r="W1120" s="11"/>
      <c r="X1120" s="11"/>
      <c r="Y1120" s="11"/>
    </row>
    <row r="1121" spans="1:25" x14ac:dyDescent="0.2">
      <c r="A1121" s="11"/>
      <c r="B1121" s="11"/>
      <c r="C1121" s="11"/>
      <c r="D1121" s="11"/>
      <c r="E1121" s="18" t="str">
        <f t="shared" si="84"/>
        <v/>
      </c>
      <c r="F1121" s="19" t="str">
        <f t="shared" si="81"/>
        <v/>
      </c>
      <c r="G1121" s="19" t="str">
        <f t="shared" si="82"/>
        <v/>
      </c>
      <c r="H1121" s="19" t="str">
        <f t="shared" si="83"/>
        <v/>
      </c>
      <c r="I1121" s="20" t="str">
        <f t="shared" si="85"/>
        <v/>
      </c>
      <c r="J1121" s="11"/>
      <c r="K1121" s="11"/>
      <c r="L1121" s="11"/>
      <c r="M1121" s="11"/>
      <c r="N1121" s="11"/>
      <c r="O1121" s="11"/>
      <c r="P1121" s="11"/>
      <c r="Q1121" s="11"/>
      <c r="R1121" s="11"/>
      <c r="S1121" s="11"/>
      <c r="T1121" s="11"/>
      <c r="U1121" s="11"/>
      <c r="V1121" s="11"/>
      <c r="W1121" s="11"/>
      <c r="X1121" s="11"/>
      <c r="Y1121" s="11"/>
    </row>
    <row r="1122" spans="1:25" x14ac:dyDescent="0.2">
      <c r="A1122" s="11"/>
      <c r="B1122" s="11"/>
      <c r="C1122" s="11"/>
      <c r="D1122" s="11"/>
      <c r="E1122" s="18" t="str">
        <f t="shared" si="84"/>
        <v/>
      </c>
      <c r="F1122" s="19" t="str">
        <f t="shared" si="81"/>
        <v/>
      </c>
      <c r="G1122" s="19" t="str">
        <f t="shared" si="82"/>
        <v/>
      </c>
      <c r="H1122" s="19" t="str">
        <f t="shared" si="83"/>
        <v/>
      </c>
      <c r="I1122" s="20" t="str">
        <f t="shared" si="85"/>
        <v/>
      </c>
      <c r="J1122" s="11"/>
      <c r="K1122" s="11"/>
      <c r="L1122" s="11"/>
      <c r="M1122" s="11"/>
      <c r="N1122" s="11"/>
      <c r="O1122" s="11"/>
      <c r="P1122" s="11"/>
      <c r="Q1122" s="11"/>
      <c r="R1122" s="11"/>
      <c r="S1122" s="11"/>
      <c r="T1122" s="11"/>
      <c r="U1122" s="11"/>
      <c r="V1122" s="11"/>
      <c r="W1122" s="11"/>
      <c r="X1122" s="11"/>
      <c r="Y1122" s="11"/>
    </row>
    <row r="1123" spans="1:25" x14ac:dyDescent="0.2">
      <c r="A1123" s="11"/>
      <c r="B1123" s="11"/>
      <c r="C1123" s="11"/>
      <c r="D1123" s="11"/>
      <c r="E1123" s="18" t="str">
        <f t="shared" si="84"/>
        <v/>
      </c>
      <c r="F1123" s="19" t="str">
        <f t="shared" si="81"/>
        <v/>
      </c>
      <c r="G1123" s="19" t="str">
        <f t="shared" si="82"/>
        <v/>
      </c>
      <c r="H1123" s="19" t="str">
        <f t="shared" si="83"/>
        <v/>
      </c>
      <c r="I1123" s="20" t="str">
        <f t="shared" si="85"/>
        <v/>
      </c>
      <c r="J1123" s="11"/>
      <c r="K1123" s="11"/>
      <c r="L1123" s="11"/>
      <c r="M1123" s="11"/>
      <c r="N1123" s="11"/>
      <c r="O1123" s="11"/>
      <c r="P1123" s="11"/>
      <c r="Q1123" s="11"/>
      <c r="R1123" s="11"/>
      <c r="S1123" s="11"/>
      <c r="T1123" s="11"/>
      <c r="U1123" s="11"/>
      <c r="V1123" s="11"/>
      <c r="W1123" s="11"/>
      <c r="X1123" s="11"/>
      <c r="Y1123" s="11"/>
    </row>
    <row r="1124" spans="1:25" x14ac:dyDescent="0.2">
      <c r="A1124" s="11"/>
      <c r="B1124" s="11"/>
      <c r="C1124" s="11"/>
      <c r="D1124" s="11"/>
      <c r="E1124" s="18" t="str">
        <f t="shared" si="84"/>
        <v/>
      </c>
      <c r="F1124" s="19" t="str">
        <f t="shared" si="81"/>
        <v/>
      </c>
      <c r="G1124" s="19" t="str">
        <f t="shared" si="82"/>
        <v/>
      </c>
      <c r="H1124" s="19" t="str">
        <f t="shared" si="83"/>
        <v/>
      </c>
      <c r="I1124" s="20" t="str">
        <f t="shared" si="85"/>
        <v/>
      </c>
      <c r="J1124" s="11"/>
      <c r="K1124" s="11"/>
      <c r="L1124" s="11"/>
      <c r="M1124" s="11"/>
      <c r="N1124" s="11"/>
      <c r="O1124" s="11"/>
      <c r="P1124" s="11"/>
      <c r="Q1124" s="11"/>
      <c r="R1124" s="11"/>
      <c r="S1124" s="11"/>
      <c r="T1124" s="11"/>
      <c r="U1124" s="11"/>
      <c r="V1124" s="11"/>
      <c r="W1124" s="11"/>
      <c r="X1124" s="11"/>
      <c r="Y1124" s="11"/>
    </row>
    <row r="1125" spans="1:25" x14ac:dyDescent="0.2">
      <c r="A1125" s="11"/>
      <c r="B1125" s="11"/>
      <c r="C1125" s="11"/>
      <c r="D1125" s="11"/>
      <c r="E1125" s="18" t="str">
        <f t="shared" si="84"/>
        <v/>
      </c>
      <c r="F1125" s="19" t="str">
        <f t="shared" si="81"/>
        <v/>
      </c>
      <c r="G1125" s="19" t="str">
        <f t="shared" si="82"/>
        <v/>
      </c>
      <c r="H1125" s="19" t="str">
        <f t="shared" si="83"/>
        <v/>
      </c>
      <c r="I1125" s="20" t="str">
        <f t="shared" si="85"/>
        <v/>
      </c>
      <c r="J1125" s="11"/>
      <c r="K1125" s="11"/>
      <c r="L1125" s="11"/>
      <c r="M1125" s="11"/>
      <c r="N1125" s="11"/>
      <c r="O1125" s="11"/>
      <c r="P1125" s="11"/>
      <c r="Q1125" s="11"/>
      <c r="R1125" s="11"/>
      <c r="S1125" s="11"/>
      <c r="T1125" s="11"/>
      <c r="U1125" s="11"/>
      <c r="V1125" s="11"/>
      <c r="W1125" s="11"/>
      <c r="X1125" s="11"/>
      <c r="Y1125" s="11"/>
    </row>
    <row r="1126" spans="1:25" x14ac:dyDescent="0.2">
      <c r="A1126" s="11"/>
      <c r="B1126" s="11"/>
      <c r="C1126" s="11"/>
      <c r="D1126" s="11"/>
      <c r="E1126" s="18" t="str">
        <f t="shared" si="84"/>
        <v/>
      </c>
      <c r="F1126" s="19" t="str">
        <f t="shared" si="81"/>
        <v/>
      </c>
      <c r="G1126" s="19" t="str">
        <f t="shared" si="82"/>
        <v/>
      </c>
      <c r="H1126" s="19" t="str">
        <f t="shared" si="83"/>
        <v/>
      </c>
      <c r="I1126" s="20" t="str">
        <f t="shared" si="85"/>
        <v/>
      </c>
      <c r="J1126" s="11"/>
      <c r="K1126" s="11"/>
      <c r="L1126" s="11"/>
      <c r="M1126" s="11"/>
      <c r="N1126" s="11"/>
      <c r="O1126" s="11"/>
      <c r="P1126" s="11"/>
      <c r="Q1126" s="11"/>
      <c r="R1126" s="11"/>
      <c r="S1126" s="11"/>
      <c r="T1126" s="11"/>
      <c r="U1126" s="11"/>
      <c r="V1126" s="11"/>
      <c r="W1126" s="11"/>
      <c r="X1126" s="11"/>
      <c r="Y1126" s="11"/>
    </row>
    <row r="1127" spans="1:25" x14ac:dyDescent="0.2">
      <c r="A1127" s="11"/>
      <c r="B1127" s="11"/>
      <c r="C1127" s="11"/>
      <c r="D1127" s="11"/>
      <c r="E1127" s="18" t="str">
        <f t="shared" si="84"/>
        <v/>
      </c>
      <c r="F1127" s="19" t="str">
        <f t="shared" ref="F1127:F1190" si="86">IF(E1127="","",IF($E$15="SAC",G1127+H1127,PMT($E$29,$E$25,-$E$23,,0)))</f>
        <v/>
      </c>
      <c r="G1127" s="19" t="str">
        <f t="shared" ref="G1127:G1190" si="87">IF(E1127="","",IF($E$15="SAC",$E$23/$E$25,F1127-H1127))</f>
        <v/>
      </c>
      <c r="H1127" s="19" t="str">
        <f t="shared" ref="H1127:H1190" si="88">IF(E1127="","",IF($E$15="SAC",I1126*$E$29,I1126*$E$29))</f>
        <v/>
      </c>
      <c r="I1127" s="20" t="str">
        <f t="shared" si="85"/>
        <v/>
      </c>
      <c r="J1127" s="11"/>
      <c r="K1127" s="11"/>
      <c r="L1127" s="11"/>
      <c r="M1127" s="11"/>
      <c r="N1127" s="11"/>
      <c r="O1127" s="11"/>
      <c r="P1127" s="11"/>
      <c r="Q1127" s="11"/>
      <c r="R1127" s="11"/>
      <c r="S1127" s="11"/>
      <c r="T1127" s="11"/>
      <c r="U1127" s="11"/>
      <c r="V1127" s="11"/>
      <c r="W1127" s="11"/>
      <c r="X1127" s="11"/>
      <c r="Y1127" s="11"/>
    </row>
    <row r="1128" spans="1:25" x14ac:dyDescent="0.2">
      <c r="A1128" s="11"/>
      <c r="B1128" s="11"/>
      <c r="C1128" s="11"/>
      <c r="D1128" s="11"/>
      <c r="E1128" s="18" t="str">
        <f t="shared" ref="E1128:E1191" si="89">IFERROR(IF(E1127+1&gt;$E$25,"",E1127+1),"")</f>
        <v/>
      </c>
      <c r="F1128" s="19" t="str">
        <f t="shared" si="86"/>
        <v/>
      </c>
      <c r="G1128" s="19" t="str">
        <f t="shared" si="87"/>
        <v/>
      </c>
      <c r="H1128" s="19" t="str">
        <f t="shared" si="88"/>
        <v/>
      </c>
      <c r="I1128" s="20" t="str">
        <f t="shared" si="85"/>
        <v/>
      </c>
      <c r="J1128" s="11"/>
      <c r="K1128" s="11"/>
      <c r="L1128" s="11"/>
      <c r="M1128" s="11"/>
      <c r="N1128" s="11"/>
      <c r="O1128" s="11"/>
      <c r="P1128" s="11"/>
      <c r="Q1128" s="11"/>
      <c r="R1128" s="11"/>
      <c r="S1128" s="11"/>
      <c r="T1128" s="11"/>
      <c r="U1128" s="11"/>
      <c r="V1128" s="11"/>
      <c r="W1128" s="11"/>
      <c r="X1128" s="11"/>
      <c r="Y1128" s="11"/>
    </row>
    <row r="1129" spans="1:25" x14ac:dyDescent="0.2">
      <c r="A1129" s="11"/>
      <c r="B1129" s="11"/>
      <c r="C1129" s="11"/>
      <c r="D1129" s="11"/>
      <c r="E1129" s="18" t="str">
        <f t="shared" si="89"/>
        <v/>
      </c>
      <c r="F1129" s="19" t="str">
        <f t="shared" si="86"/>
        <v/>
      </c>
      <c r="G1129" s="19" t="str">
        <f t="shared" si="87"/>
        <v/>
      </c>
      <c r="H1129" s="19" t="str">
        <f t="shared" si="88"/>
        <v/>
      </c>
      <c r="I1129" s="20" t="str">
        <f t="shared" si="85"/>
        <v/>
      </c>
      <c r="J1129" s="11"/>
      <c r="K1129" s="11"/>
      <c r="L1129" s="11"/>
      <c r="M1129" s="11"/>
      <c r="N1129" s="11"/>
      <c r="O1129" s="11"/>
      <c r="P1129" s="11"/>
      <c r="Q1129" s="11"/>
      <c r="R1129" s="11"/>
      <c r="S1129" s="11"/>
      <c r="T1129" s="11"/>
      <c r="U1129" s="11"/>
      <c r="V1129" s="11"/>
      <c r="W1129" s="11"/>
      <c r="X1129" s="11"/>
      <c r="Y1129" s="11"/>
    </row>
    <row r="1130" spans="1:25" x14ac:dyDescent="0.2">
      <c r="A1130" s="11"/>
      <c r="B1130" s="11"/>
      <c r="C1130" s="11"/>
      <c r="D1130" s="11"/>
      <c r="E1130" s="18" t="str">
        <f t="shared" si="89"/>
        <v/>
      </c>
      <c r="F1130" s="19" t="str">
        <f t="shared" si="86"/>
        <v/>
      </c>
      <c r="G1130" s="19" t="str">
        <f t="shared" si="87"/>
        <v/>
      </c>
      <c r="H1130" s="19" t="str">
        <f t="shared" si="88"/>
        <v/>
      </c>
      <c r="I1130" s="20" t="str">
        <f t="shared" si="85"/>
        <v/>
      </c>
      <c r="J1130" s="11"/>
      <c r="K1130" s="11"/>
      <c r="L1130" s="11"/>
      <c r="M1130" s="11"/>
      <c r="N1130" s="11"/>
      <c r="O1130" s="11"/>
      <c r="P1130" s="11"/>
      <c r="Q1130" s="11"/>
      <c r="R1130" s="11"/>
      <c r="S1130" s="11"/>
      <c r="T1130" s="11"/>
      <c r="U1130" s="11"/>
      <c r="V1130" s="11"/>
      <c r="W1130" s="11"/>
      <c r="X1130" s="11"/>
      <c r="Y1130" s="11"/>
    </row>
    <row r="1131" spans="1:25" x14ac:dyDescent="0.2">
      <c r="A1131" s="11"/>
      <c r="B1131" s="11"/>
      <c r="C1131" s="11"/>
      <c r="D1131" s="11"/>
      <c r="E1131" s="18" t="str">
        <f t="shared" si="89"/>
        <v/>
      </c>
      <c r="F1131" s="19" t="str">
        <f t="shared" si="86"/>
        <v/>
      </c>
      <c r="G1131" s="19" t="str">
        <f t="shared" si="87"/>
        <v/>
      </c>
      <c r="H1131" s="19" t="str">
        <f t="shared" si="88"/>
        <v/>
      </c>
      <c r="I1131" s="20" t="str">
        <f t="shared" si="85"/>
        <v/>
      </c>
      <c r="J1131" s="11"/>
      <c r="K1131" s="11"/>
      <c r="L1131" s="11"/>
      <c r="M1131" s="11"/>
      <c r="N1131" s="11"/>
      <c r="O1131" s="11"/>
      <c r="P1131" s="11"/>
      <c r="Q1131" s="11"/>
      <c r="R1131" s="11"/>
      <c r="S1131" s="11"/>
      <c r="T1131" s="11"/>
      <c r="U1131" s="11"/>
      <c r="V1131" s="11"/>
      <c r="W1131" s="11"/>
      <c r="X1131" s="11"/>
      <c r="Y1131" s="11"/>
    </row>
    <row r="1132" spans="1:25" x14ac:dyDescent="0.2">
      <c r="A1132" s="11"/>
      <c r="B1132" s="11"/>
      <c r="C1132" s="11"/>
      <c r="D1132" s="11"/>
      <c r="E1132" s="18" t="str">
        <f t="shared" si="89"/>
        <v/>
      </c>
      <c r="F1132" s="19" t="str">
        <f t="shared" si="86"/>
        <v/>
      </c>
      <c r="G1132" s="19" t="str">
        <f t="shared" si="87"/>
        <v/>
      </c>
      <c r="H1132" s="19" t="str">
        <f t="shared" si="88"/>
        <v/>
      </c>
      <c r="I1132" s="20" t="str">
        <f t="shared" si="85"/>
        <v/>
      </c>
      <c r="J1132" s="11"/>
      <c r="K1132" s="11"/>
      <c r="L1132" s="11"/>
      <c r="M1132" s="11"/>
      <c r="N1132" s="11"/>
      <c r="O1132" s="11"/>
      <c r="P1132" s="11"/>
      <c r="Q1132" s="11"/>
      <c r="R1132" s="11"/>
      <c r="S1132" s="11"/>
      <c r="T1132" s="11"/>
      <c r="U1132" s="11"/>
      <c r="V1132" s="11"/>
      <c r="W1132" s="11"/>
      <c r="X1132" s="11"/>
      <c r="Y1132" s="11"/>
    </row>
    <row r="1133" spans="1:25" x14ac:dyDescent="0.2">
      <c r="A1133" s="11"/>
      <c r="B1133" s="11"/>
      <c r="C1133" s="11"/>
      <c r="D1133" s="11"/>
      <c r="E1133" s="18" t="str">
        <f t="shared" si="89"/>
        <v/>
      </c>
      <c r="F1133" s="19" t="str">
        <f t="shared" si="86"/>
        <v/>
      </c>
      <c r="G1133" s="19" t="str">
        <f t="shared" si="87"/>
        <v/>
      </c>
      <c r="H1133" s="19" t="str">
        <f t="shared" si="88"/>
        <v/>
      </c>
      <c r="I1133" s="20" t="str">
        <f t="shared" si="85"/>
        <v/>
      </c>
      <c r="J1133" s="11"/>
      <c r="K1133" s="11"/>
      <c r="L1133" s="11"/>
      <c r="M1133" s="11"/>
      <c r="N1133" s="11"/>
      <c r="O1133" s="11"/>
      <c r="P1133" s="11"/>
      <c r="Q1133" s="11"/>
      <c r="R1133" s="11"/>
      <c r="S1133" s="11"/>
      <c r="T1133" s="11"/>
      <c r="U1133" s="11"/>
      <c r="V1133" s="11"/>
      <c r="W1133" s="11"/>
      <c r="X1133" s="11"/>
      <c r="Y1133" s="11"/>
    </row>
    <row r="1134" spans="1:25" x14ac:dyDescent="0.2">
      <c r="A1134" s="11"/>
      <c r="B1134" s="11"/>
      <c r="C1134" s="11"/>
      <c r="D1134" s="11"/>
      <c r="E1134" s="18" t="str">
        <f t="shared" si="89"/>
        <v/>
      </c>
      <c r="F1134" s="19" t="str">
        <f t="shared" si="86"/>
        <v/>
      </c>
      <c r="G1134" s="19" t="str">
        <f t="shared" si="87"/>
        <v/>
      </c>
      <c r="H1134" s="19" t="str">
        <f t="shared" si="88"/>
        <v/>
      </c>
      <c r="I1134" s="20" t="str">
        <f t="shared" si="85"/>
        <v/>
      </c>
      <c r="J1134" s="11"/>
      <c r="K1134" s="11"/>
      <c r="L1134" s="11"/>
      <c r="M1134" s="11"/>
      <c r="N1134" s="11"/>
      <c r="O1134" s="11"/>
      <c r="P1134" s="11"/>
      <c r="Q1134" s="11"/>
      <c r="R1134" s="11"/>
      <c r="S1134" s="11"/>
      <c r="T1134" s="11"/>
      <c r="U1134" s="11"/>
      <c r="V1134" s="11"/>
      <c r="W1134" s="11"/>
      <c r="X1134" s="11"/>
      <c r="Y1134" s="11"/>
    </row>
    <row r="1135" spans="1:25" x14ac:dyDescent="0.2">
      <c r="A1135" s="11"/>
      <c r="B1135" s="11"/>
      <c r="C1135" s="11"/>
      <c r="D1135" s="11"/>
      <c r="E1135" s="18" t="str">
        <f t="shared" si="89"/>
        <v/>
      </c>
      <c r="F1135" s="19" t="str">
        <f t="shared" si="86"/>
        <v/>
      </c>
      <c r="G1135" s="19" t="str">
        <f t="shared" si="87"/>
        <v/>
      </c>
      <c r="H1135" s="19" t="str">
        <f t="shared" si="88"/>
        <v/>
      </c>
      <c r="I1135" s="20" t="str">
        <f t="shared" ref="I1135:I1198" si="90">IF(E1135="","",I1134-G1135)</f>
        <v/>
      </c>
      <c r="J1135" s="11"/>
      <c r="K1135" s="11"/>
      <c r="L1135" s="11"/>
      <c r="M1135" s="11"/>
      <c r="N1135" s="11"/>
      <c r="O1135" s="11"/>
      <c r="P1135" s="11"/>
      <c r="Q1135" s="11"/>
      <c r="R1135" s="11"/>
      <c r="S1135" s="11"/>
      <c r="T1135" s="11"/>
      <c r="U1135" s="11"/>
      <c r="V1135" s="11"/>
      <c r="W1135" s="11"/>
      <c r="X1135" s="11"/>
      <c r="Y1135" s="11"/>
    </row>
    <row r="1136" spans="1:25" x14ac:dyDescent="0.2">
      <c r="A1136" s="11"/>
      <c r="B1136" s="11"/>
      <c r="C1136" s="11"/>
      <c r="D1136" s="11"/>
      <c r="E1136" s="18" t="str">
        <f t="shared" si="89"/>
        <v/>
      </c>
      <c r="F1136" s="19" t="str">
        <f t="shared" si="86"/>
        <v/>
      </c>
      <c r="G1136" s="19" t="str">
        <f t="shared" si="87"/>
        <v/>
      </c>
      <c r="H1136" s="19" t="str">
        <f t="shared" si="88"/>
        <v/>
      </c>
      <c r="I1136" s="20" t="str">
        <f t="shared" si="90"/>
        <v/>
      </c>
      <c r="J1136" s="11"/>
      <c r="K1136" s="11"/>
      <c r="L1136" s="11"/>
      <c r="M1136" s="11"/>
      <c r="N1136" s="11"/>
      <c r="O1136" s="11"/>
      <c r="P1136" s="11"/>
      <c r="Q1136" s="11"/>
      <c r="R1136" s="11"/>
      <c r="S1136" s="11"/>
      <c r="T1136" s="11"/>
      <c r="U1136" s="11"/>
      <c r="V1136" s="11"/>
      <c r="W1136" s="11"/>
      <c r="X1136" s="11"/>
      <c r="Y1136" s="11"/>
    </row>
    <row r="1137" spans="1:25" x14ac:dyDescent="0.2">
      <c r="A1137" s="11"/>
      <c r="B1137" s="11"/>
      <c r="C1137" s="11"/>
      <c r="D1137" s="11"/>
      <c r="E1137" s="18" t="str">
        <f t="shared" si="89"/>
        <v/>
      </c>
      <c r="F1137" s="19" t="str">
        <f t="shared" si="86"/>
        <v/>
      </c>
      <c r="G1137" s="19" t="str">
        <f t="shared" si="87"/>
        <v/>
      </c>
      <c r="H1137" s="19" t="str">
        <f t="shared" si="88"/>
        <v/>
      </c>
      <c r="I1137" s="20" t="str">
        <f t="shared" si="90"/>
        <v/>
      </c>
      <c r="J1137" s="11"/>
      <c r="K1137" s="11"/>
      <c r="L1137" s="11"/>
      <c r="M1137" s="11"/>
      <c r="N1137" s="11"/>
      <c r="O1137" s="11"/>
      <c r="P1137" s="11"/>
      <c r="Q1137" s="11"/>
      <c r="R1137" s="11"/>
      <c r="S1137" s="11"/>
      <c r="T1137" s="11"/>
      <c r="U1137" s="11"/>
      <c r="V1137" s="11"/>
      <c r="W1137" s="11"/>
      <c r="X1137" s="11"/>
      <c r="Y1137" s="11"/>
    </row>
    <row r="1138" spans="1:25" x14ac:dyDescent="0.2">
      <c r="A1138" s="11"/>
      <c r="B1138" s="11"/>
      <c r="C1138" s="11"/>
      <c r="D1138" s="11"/>
      <c r="E1138" s="18" t="str">
        <f t="shared" si="89"/>
        <v/>
      </c>
      <c r="F1138" s="19" t="str">
        <f t="shared" si="86"/>
        <v/>
      </c>
      <c r="G1138" s="19" t="str">
        <f t="shared" si="87"/>
        <v/>
      </c>
      <c r="H1138" s="19" t="str">
        <f t="shared" si="88"/>
        <v/>
      </c>
      <c r="I1138" s="20" t="str">
        <f t="shared" si="90"/>
        <v/>
      </c>
      <c r="J1138" s="11"/>
      <c r="K1138" s="11"/>
      <c r="L1138" s="11"/>
      <c r="M1138" s="11"/>
      <c r="N1138" s="11"/>
      <c r="O1138" s="11"/>
      <c r="P1138" s="11"/>
      <c r="Q1138" s="11"/>
      <c r="R1138" s="11"/>
      <c r="S1138" s="11"/>
      <c r="T1138" s="11"/>
      <c r="U1138" s="11"/>
      <c r="V1138" s="11"/>
      <c r="W1138" s="11"/>
      <c r="X1138" s="11"/>
      <c r="Y1138" s="11"/>
    </row>
    <row r="1139" spans="1:25" x14ac:dyDescent="0.2">
      <c r="A1139" s="11"/>
      <c r="B1139" s="11"/>
      <c r="C1139" s="11"/>
      <c r="D1139" s="11"/>
      <c r="E1139" s="18" t="str">
        <f t="shared" si="89"/>
        <v/>
      </c>
      <c r="F1139" s="19" t="str">
        <f t="shared" si="86"/>
        <v/>
      </c>
      <c r="G1139" s="19" t="str">
        <f t="shared" si="87"/>
        <v/>
      </c>
      <c r="H1139" s="19" t="str">
        <f t="shared" si="88"/>
        <v/>
      </c>
      <c r="I1139" s="20" t="str">
        <f t="shared" si="90"/>
        <v/>
      </c>
      <c r="J1139" s="11"/>
      <c r="K1139" s="11"/>
      <c r="L1139" s="11"/>
      <c r="M1139" s="11"/>
      <c r="N1139" s="11"/>
      <c r="O1139" s="11"/>
      <c r="P1139" s="11"/>
      <c r="Q1139" s="11"/>
      <c r="R1139" s="11"/>
      <c r="S1139" s="11"/>
      <c r="T1139" s="11"/>
      <c r="U1139" s="11"/>
      <c r="V1139" s="11"/>
      <c r="W1139" s="11"/>
      <c r="X1139" s="11"/>
      <c r="Y1139" s="11"/>
    </row>
    <row r="1140" spans="1:25" x14ac:dyDescent="0.2">
      <c r="A1140" s="11"/>
      <c r="B1140" s="11"/>
      <c r="C1140" s="11"/>
      <c r="D1140" s="11"/>
      <c r="E1140" s="18" t="str">
        <f t="shared" si="89"/>
        <v/>
      </c>
      <c r="F1140" s="19" t="str">
        <f t="shared" si="86"/>
        <v/>
      </c>
      <c r="G1140" s="19" t="str">
        <f t="shared" si="87"/>
        <v/>
      </c>
      <c r="H1140" s="19" t="str">
        <f t="shared" si="88"/>
        <v/>
      </c>
      <c r="I1140" s="20" t="str">
        <f t="shared" si="90"/>
        <v/>
      </c>
      <c r="J1140" s="11"/>
      <c r="K1140" s="11"/>
      <c r="L1140" s="11"/>
      <c r="M1140" s="11"/>
      <c r="N1140" s="11"/>
      <c r="O1140" s="11"/>
      <c r="P1140" s="11"/>
      <c r="Q1140" s="11"/>
      <c r="R1140" s="11"/>
      <c r="S1140" s="11"/>
      <c r="T1140" s="11"/>
      <c r="U1140" s="11"/>
      <c r="V1140" s="11"/>
      <c r="W1140" s="11"/>
      <c r="X1140" s="11"/>
      <c r="Y1140" s="11"/>
    </row>
    <row r="1141" spans="1:25" x14ac:dyDescent="0.2">
      <c r="A1141" s="11"/>
      <c r="B1141" s="11"/>
      <c r="C1141" s="11"/>
      <c r="D1141" s="11"/>
      <c r="E1141" s="18" t="str">
        <f t="shared" si="89"/>
        <v/>
      </c>
      <c r="F1141" s="19" t="str">
        <f t="shared" si="86"/>
        <v/>
      </c>
      <c r="G1141" s="19" t="str">
        <f t="shared" si="87"/>
        <v/>
      </c>
      <c r="H1141" s="19" t="str">
        <f t="shared" si="88"/>
        <v/>
      </c>
      <c r="I1141" s="20" t="str">
        <f t="shared" si="90"/>
        <v/>
      </c>
      <c r="J1141" s="11"/>
      <c r="K1141" s="11"/>
      <c r="L1141" s="11"/>
      <c r="M1141" s="11"/>
      <c r="N1141" s="11"/>
      <c r="O1141" s="11"/>
      <c r="P1141" s="11"/>
      <c r="Q1141" s="11"/>
      <c r="R1141" s="11"/>
      <c r="S1141" s="11"/>
      <c r="T1141" s="11"/>
      <c r="U1141" s="11"/>
      <c r="V1141" s="11"/>
      <c r="W1141" s="11"/>
      <c r="X1141" s="11"/>
      <c r="Y1141" s="11"/>
    </row>
    <row r="1142" spans="1:25" x14ac:dyDescent="0.2">
      <c r="A1142" s="11"/>
      <c r="B1142" s="11"/>
      <c r="C1142" s="11"/>
      <c r="D1142" s="11"/>
      <c r="E1142" s="18" t="str">
        <f t="shared" si="89"/>
        <v/>
      </c>
      <c r="F1142" s="19" t="str">
        <f t="shared" si="86"/>
        <v/>
      </c>
      <c r="G1142" s="19" t="str">
        <f t="shared" si="87"/>
        <v/>
      </c>
      <c r="H1142" s="19" t="str">
        <f t="shared" si="88"/>
        <v/>
      </c>
      <c r="I1142" s="20" t="str">
        <f t="shared" si="90"/>
        <v/>
      </c>
      <c r="J1142" s="11"/>
      <c r="K1142" s="11"/>
      <c r="L1142" s="11"/>
      <c r="M1142" s="11"/>
      <c r="N1142" s="11"/>
      <c r="O1142" s="11"/>
      <c r="P1142" s="11"/>
      <c r="Q1142" s="11"/>
      <c r="R1142" s="11"/>
      <c r="S1142" s="11"/>
      <c r="T1142" s="11"/>
      <c r="U1142" s="11"/>
      <c r="V1142" s="11"/>
      <c r="W1142" s="11"/>
      <c r="X1142" s="11"/>
      <c r="Y1142" s="11"/>
    </row>
    <row r="1143" spans="1:25" x14ac:dyDescent="0.2">
      <c r="A1143" s="11"/>
      <c r="B1143" s="11"/>
      <c r="C1143" s="11"/>
      <c r="D1143" s="11"/>
      <c r="E1143" s="18" t="str">
        <f t="shared" si="89"/>
        <v/>
      </c>
      <c r="F1143" s="19" t="str">
        <f t="shared" si="86"/>
        <v/>
      </c>
      <c r="G1143" s="19" t="str">
        <f t="shared" si="87"/>
        <v/>
      </c>
      <c r="H1143" s="19" t="str">
        <f t="shared" si="88"/>
        <v/>
      </c>
      <c r="I1143" s="20" t="str">
        <f t="shared" si="90"/>
        <v/>
      </c>
      <c r="J1143" s="11"/>
      <c r="K1143" s="11"/>
      <c r="L1143" s="11"/>
      <c r="M1143" s="11"/>
      <c r="N1143" s="11"/>
      <c r="O1143" s="11"/>
      <c r="P1143" s="11"/>
      <c r="Q1143" s="11"/>
      <c r="R1143" s="11"/>
      <c r="S1143" s="11"/>
      <c r="T1143" s="11"/>
      <c r="U1143" s="11"/>
      <c r="V1143" s="11"/>
      <c r="W1143" s="11"/>
      <c r="X1143" s="11"/>
      <c r="Y1143" s="11"/>
    </row>
    <row r="1144" spans="1:25" x14ac:dyDescent="0.2">
      <c r="A1144" s="11"/>
      <c r="B1144" s="11"/>
      <c r="C1144" s="11"/>
      <c r="D1144" s="11"/>
      <c r="E1144" s="18" t="str">
        <f t="shared" si="89"/>
        <v/>
      </c>
      <c r="F1144" s="19" t="str">
        <f t="shared" si="86"/>
        <v/>
      </c>
      <c r="G1144" s="19" t="str">
        <f t="shared" si="87"/>
        <v/>
      </c>
      <c r="H1144" s="19" t="str">
        <f t="shared" si="88"/>
        <v/>
      </c>
      <c r="I1144" s="20" t="str">
        <f t="shared" si="90"/>
        <v/>
      </c>
      <c r="J1144" s="11"/>
      <c r="K1144" s="11"/>
      <c r="L1144" s="11"/>
      <c r="M1144" s="11"/>
      <c r="N1144" s="11"/>
      <c r="O1144" s="11"/>
      <c r="P1144" s="11"/>
      <c r="Q1144" s="11"/>
      <c r="R1144" s="11"/>
      <c r="S1144" s="11"/>
      <c r="T1144" s="11"/>
      <c r="U1144" s="11"/>
      <c r="V1144" s="11"/>
      <c r="W1144" s="11"/>
      <c r="X1144" s="11"/>
      <c r="Y1144" s="11"/>
    </row>
    <row r="1145" spans="1:25" x14ac:dyDescent="0.2">
      <c r="A1145" s="11"/>
      <c r="B1145" s="11"/>
      <c r="C1145" s="11"/>
      <c r="D1145" s="11"/>
      <c r="E1145" s="18" t="str">
        <f t="shared" si="89"/>
        <v/>
      </c>
      <c r="F1145" s="19" t="str">
        <f t="shared" si="86"/>
        <v/>
      </c>
      <c r="G1145" s="19" t="str">
        <f t="shared" si="87"/>
        <v/>
      </c>
      <c r="H1145" s="19" t="str">
        <f t="shared" si="88"/>
        <v/>
      </c>
      <c r="I1145" s="20" t="str">
        <f t="shared" si="90"/>
        <v/>
      </c>
      <c r="J1145" s="11"/>
      <c r="K1145" s="11"/>
      <c r="L1145" s="11"/>
      <c r="M1145" s="11"/>
      <c r="N1145" s="11"/>
      <c r="O1145" s="11"/>
      <c r="P1145" s="11"/>
      <c r="Q1145" s="11"/>
      <c r="R1145" s="11"/>
      <c r="S1145" s="11"/>
      <c r="T1145" s="11"/>
      <c r="U1145" s="11"/>
      <c r="V1145" s="11"/>
      <c r="W1145" s="11"/>
      <c r="X1145" s="11"/>
      <c r="Y1145" s="11"/>
    </row>
    <row r="1146" spans="1:25" x14ac:dyDescent="0.2">
      <c r="A1146" s="11"/>
      <c r="B1146" s="11"/>
      <c r="C1146" s="11"/>
      <c r="D1146" s="11"/>
      <c r="E1146" s="18" t="str">
        <f t="shared" si="89"/>
        <v/>
      </c>
      <c r="F1146" s="19" t="str">
        <f t="shared" si="86"/>
        <v/>
      </c>
      <c r="G1146" s="19" t="str">
        <f t="shared" si="87"/>
        <v/>
      </c>
      <c r="H1146" s="19" t="str">
        <f t="shared" si="88"/>
        <v/>
      </c>
      <c r="I1146" s="20" t="str">
        <f t="shared" si="90"/>
        <v/>
      </c>
      <c r="J1146" s="11"/>
      <c r="K1146" s="11"/>
      <c r="L1146" s="11"/>
      <c r="M1146" s="11"/>
      <c r="N1146" s="11"/>
      <c r="O1146" s="11"/>
      <c r="P1146" s="11"/>
      <c r="Q1146" s="11"/>
      <c r="R1146" s="11"/>
      <c r="S1146" s="11"/>
      <c r="T1146" s="11"/>
      <c r="U1146" s="11"/>
      <c r="V1146" s="11"/>
      <c r="W1146" s="11"/>
      <c r="X1146" s="11"/>
      <c r="Y1146" s="11"/>
    </row>
    <row r="1147" spans="1:25" x14ac:dyDescent="0.2">
      <c r="A1147" s="11"/>
      <c r="B1147" s="11"/>
      <c r="C1147" s="11"/>
      <c r="D1147" s="11"/>
      <c r="E1147" s="18" t="str">
        <f t="shared" si="89"/>
        <v/>
      </c>
      <c r="F1147" s="19" t="str">
        <f t="shared" si="86"/>
        <v/>
      </c>
      <c r="G1147" s="19" t="str">
        <f t="shared" si="87"/>
        <v/>
      </c>
      <c r="H1147" s="19" t="str">
        <f t="shared" si="88"/>
        <v/>
      </c>
      <c r="I1147" s="20" t="str">
        <f t="shared" si="90"/>
        <v/>
      </c>
      <c r="J1147" s="11"/>
      <c r="K1147" s="11"/>
      <c r="L1147" s="11"/>
      <c r="M1147" s="11"/>
      <c r="N1147" s="11"/>
      <c r="O1147" s="11"/>
      <c r="P1147" s="11"/>
      <c r="Q1147" s="11"/>
      <c r="R1147" s="11"/>
      <c r="S1147" s="11"/>
      <c r="T1147" s="11"/>
      <c r="U1147" s="11"/>
      <c r="V1147" s="11"/>
      <c r="W1147" s="11"/>
      <c r="X1147" s="11"/>
      <c r="Y1147" s="11"/>
    </row>
    <row r="1148" spans="1:25" x14ac:dyDescent="0.2">
      <c r="A1148" s="11"/>
      <c r="B1148" s="11"/>
      <c r="C1148" s="11"/>
      <c r="D1148" s="11"/>
      <c r="E1148" s="18" t="str">
        <f t="shared" si="89"/>
        <v/>
      </c>
      <c r="F1148" s="19" t="str">
        <f t="shared" si="86"/>
        <v/>
      </c>
      <c r="G1148" s="19" t="str">
        <f t="shared" si="87"/>
        <v/>
      </c>
      <c r="H1148" s="19" t="str">
        <f t="shared" si="88"/>
        <v/>
      </c>
      <c r="I1148" s="20" t="str">
        <f t="shared" si="90"/>
        <v/>
      </c>
      <c r="J1148" s="11"/>
      <c r="K1148" s="11"/>
      <c r="L1148" s="11"/>
      <c r="M1148" s="11"/>
      <c r="N1148" s="11"/>
      <c r="O1148" s="11"/>
      <c r="P1148" s="11"/>
      <c r="Q1148" s="11"/>
      <c r="R1148" s="11"/>
      <c r="S1148" s="11"/>
      <c r="T1148" s="11"/>
      <c r="U1148" s="11"/>
      <c r="V1148" s="11"/>
      <c r="W1148" s="11"/>
      <c r="X1148" s="11"/>
      <c r="Y1148" s="11"/>
    </row>
    <row r="1149" spans="1:25" x14ac:dyDescent="0.2">
      <c r="A1149" s="11"/>
      <c r="B1149" s="11"/>
      <c r="C1149" s="11"/>
      <c r="D1149" s="11"/>
      <c r="E1149" s="18" t="str">
        <f t="shared" si="89"/>
        <v/>
      </c>
      <c r="F1149" s="19" t="str">
        <f t="shared" si="86"/>
        <v/>
      </c>
      <c r="G1149" s="19" t="str">
        <f t="shared" si="87"/>
        <v/>
      </c>
      <c r="H1149" s="19" t="str">
        <f t="shared" si="88"/>
        <v/>
      </c>
      <c r="I1149" s="20" t="str">
        <f t="shared" si="90"/>
        <v/>
      </c>
      <c r="J1149" s="11"/>
      <c r="K1149" s="11"/>
      <c r="L1149" s="11"/>
      <c r="M1149" s="11"/>
      <c r="N1149" s="11"/>
      <c r="O1149" s="11"/>
      <c r="P1149" s="11"/>
      <c r="Q1149" s="11"/>
      <c r="R1149" s="11"/>
      <c r="S1149" s="11"/>
      <c r="T1149" s="11"/>
      <c r="U1149" s="11"/>
      <c r="V1149" s="11"/>
      <c r="W1149" s="11"/>
      <c r="X1149" s="11"/>
      <c r="Y1149" s="11"/>
    </row>
    <row r="1150" spans="1:25" x14ac:dyDescent="0.2">
      <c r="A1150" s="11"/>
      <c r="B1150" s="11"/>
      <c r="C1150" s="11"/>
      <c r="D1150" s="11"/>
      <c r="E1150" s="18" t="str">
        <f t="shared" si="89"/>
        <v/>
      </c>
      <c r="F1150" s="19" t="str">
        <f t="shared" si="86"/>
        <v/>
      </c>
      <c r="G1150" s="19" t="str">
        <f t="shared" si="87"/>
        <v/>
      </c>
      <c r="H1150" s="19" t="str">
        <f t="shared" si="88"/>
        <v/>
      </c>
      <c r="I1150" s="20" t="str">
        <f t="shared" si="90"/>
        <v/>
      </c>
      <c r="J1150" s="11"/>
      <c r="K1150" s="11"/>
      <c r="L1150" s="11"/>
      <c r="M1150" s="11"/>
      <c r="N1150" s="11"/>
      <c r="O1150" s="11"/>
      <c r="P1150" s="11"/>
      <c r="Q1150" s="11"/>
      <c r="R1150" s="11"/>
      <c r="S1150" s="11"/>
      <c r="T1150" s="11"/>
      <c r="U1150" s="11"/>
      <c r="V1150" s="11"/>
      <c r="W1150" s="11"/>
      <c r="X1150" s="11"/>
      <c r="Y1150" s="11"/>
    </row>
    <row r="1151" spans="1:25" x14ac:dyDescent="0.2">
      <c r="A1151" s="11"/>
      <c r="B1151" s="11"/>
      <c r="C1151" s="11"/>
      <c r="D1151" s="11"/>
      <c r="E1151" s="18" t="str">
        <f t="shared" si="89"/>
        <v/>
      </c>
      <c r="F1151" s="19" t="str">
        <f t="shared" si="86"/>
        <v/>
      </c>
      <c r="G1151" s="19" t="str">
        <f t="shared" si="87"/>
        <v/>
      </c>
      <c r="H1151" s="19" t="str">
        <f t="shared" si="88"/>
        <v/>
      </c>
      <c r="I1151" s="20" t="str">
        <f t="shared" si="90"/>
        <v/>
      </c>
      <c r="J1151" s="11"/>
      <c r="K1151" s="11"/>
      <c r="L1151" s="11"/>
      <c r="M1151" s="11"/>
      <c r="N1151" s="11"/>
      <c r="O1151" s="11"/>
      <c r="P1151" s="11"/>
      <c r="Q1151" s="11"/>
      <c r="R1151" s="11"/>
      <c r="S1151" s="11"/>
      <c r="T1151" s="11"/>
      <c r="U1151" s="11"/>
      <c r="V1151" s="11"/>
      <c r="W1151" s="11"/>
      <c r="X1151" s="11"/>
      <c r="Y1151" s="11"/>
    </row>
    <row r="1152" spans="1:25" x14ac:dyDescent="0.2">
      <c r="A1152" s="11"/>
      <c r="B1152" s="11"/>
      <c r="C1152" s="11"/>
      <c r="D1152" s="11"/>
      <c r="E1152" s="18" t="str">
        <f t="shared" si="89"/>
        <v/>
      </c>
      <c r="F1152" s="19" t="str">
        <f t="shared" si="86"/>
        <v/>
      </c>
      <c r="G1152" s="19" t="str">
        <f t="shared" si="87"/>
        <v/>
      </c>
      <c r="H1152" s="19" t="str">
        <f t="shared" si="88"/>
        <v/>
      </c>
      <c r="I1152" s="20" t="str">
        <f t="shared" si="90"/>
        <v/>
      </c>
      <c r="J1152" s="11"/>
      <c r="K1152" s="11"/>
      <c r="L1152" s="11"/>
      <c r="M1152" s="11"/>
      <c r="N1152" s="11"/>
      <c r="O1152" s="11"/>
      <c r="P1152" s="11"/>
      <c r="Q1152" s="11"/>
      <c r="R1152" s="11"/>
      <c r="S1152" s="11"/>
      <c r="T1152" s="11"/>
      <c r="U1152" s="11"/>
      <c r="V1152" s="11"/>
      <c r="W1152" s="11"/>
      <c r="X1152" s="11"/>
      <c r="Y1152" s="11"/>
    </row>
    <row r="1153" spans="1:25" x14ac:dyDescent="0.2">
      <c r="A1153" s="11"/>
      <c r="B1153" s="11"/>
      <c r="C1153" s="11"/>
      <c r="D1153" s="11"/>
      <c r="E1153" s="18" t="str">
        <f t="shared" si="89"/>
        <v/>
      </c>
      <c r="F1153" s="19" t="str">
        <f t="shared" si="86"/>
        <v/>
      </c>
      <c r="G1153" s="19" t="str">
        <f t="shared" si="87"/>
        <v/>
      </c>
      <c r="H1153" s="19" t="str">
        <f t="shared" si="88"/>
        <v/>
      </c>
      <c r="I1153" s="20" t="str">
        <f t="shared" si="90"/>
        <v/>
      </c>
      <c r="J1153" s="11"/>
      <c r="K1153" s="11"/>
      <c r="L1153" s="11"/>
      <c r="M1153" s="11"/>
      <c r="N1153" s="11"/>
      <c r="O1153" s="11"/>
      <c r="P1153" s="11"/>
      <c r="Q1153" s="11"/>
      <c r="R1153" s="11"/>
      <c r="S1153" s="11"/>
      <c r="T1153" s="11"/>
      <c r="U1153" s="11"/>
      <c r="V1153" s="11"/>
      <c r="W1153" s="11"/>
      <c r="X1153" s="11"/>
      <c r="Y1153" s="11"/>
    </row>
    <row r="1154" spans="1:25" x14ac:dyDescent="0.2">
      <c r="A1154" s="11"/>
      <c r="B1154" s="11"/>
      <c r="C1154" s="11"/>
      <c r="D1154" s="11"/>
      <c r="E1154" s="18" t="str">
        <f t="shared" si="89"/>
        <v/>
      </c>
      <c r="F1154" s="19" t="str">
        <f t="shared" si="86"/>
        <v/>
      </c>
      <c r="G1154" s="19" t="str">
        <f t="shared" si="87"/>
        <v/>
      </c>
      <c r="H1154" s="19" t="str">
        <f t="shared" si="88"/>
        <v/>
      </c>
      <c r="I1154" s="20" t="str">
        <f t="shared" si="90"/>
        <v/>
      </c>
      <c r="J1154" s="11"/>
      <c r="K1154" s="11"/>
      <c r="L1154" s="11"/>
      <c r="M1154" s="11"/>
      <c r="N1154" s="11"/>
      <c r="O1154" s="11"/>
      <c r="P1154" s="11"/>
      <c r="Q1154" s="11"/>
      <c r="R1154" s="11"/>
      <c r="S1154" s="11"/>
      <c r="T1154" s="11"/>
      <c r="U1154" s="11"/>
      <c r="V1154" s="11"/>
      <c r="W1154" s="11"/>
      <c r="X1154" s="11"/>
      <c r="Y1154" s="11"/>
    </row>
    <row r="1155" spans="1:25" x14ac:dyDescent="0.2">
      <c r="A1155" s="11"/>
      <c r="B1155" s="11"/>
      <c r="C1155" s="11"/>
      <c r="D1155" s="11"/>
      <c r="E1155" s="18" t="str">
        <f t="shared" si="89"/>
        <v/>
      </c>
      <c r="F1155" s="19" t="str">
        <f t="shared" si="86"/>
        <v/>
      </c>
      <c r="G1155" s="19" t="str">
        <f t="shared" si="87"/>
        <v/>
      </c>
      <c r="H1155" s="19" t="str">
        <f t="shared" si="88"/>
        <v/>
      </c>
      <c r="I1155" s="20" t="str">
        <f t="shared" si="90"/>
        <v/>
      </c>
      <c r="J1155" s="11"/>
      <c r="K1155" s="11"/>
      <c r="L1155" s="11"/>
      <c r="M1155" s="11"/>
      <c r="N1155" s="11"/>
      <c r="O1155" s="11"/>
      <c r="P1155" s="11"/>
      <c r="Q1155" s="11"/>
      <c r="R1155" s="11"/>
      <c r="S1155" s="11"/>
      <c r="T1155" s="11"/>
      <c r="U1155" s="11"/>
      <c r="V1155" s="11"/>
      <c r="W1155" s="11"/>
      <c r="X1155" s="11"/>
      <c r="Y1155" s="11"/>
    </row>
    <row r="1156" spans="1:25" x14ac:dyDescent="0.2">
      <c r="A1156" s="11"/>
      <c r="B1156" s="11"/>
      <c r="C1156" s="11"/>
      <c r="D1156" s="11"/>
      <c r="E1156" s="18" t="str">
        <f t="shared" si="89"/>
        <v/>
      </c>
      <c r="F1156" s="19" t="str">
        <f t="shared" si="86"/>
        <v/>
      </c>
      <c r="G1156" s="19" t="str">
        <f t="shared" si="87"/>
        <v/>
      </c>
      <c r="H1156" s="19" t="str">
        <f t="shared" si="88"/>
        <v/>
      </c>
      <c r="I1156" s="20" t="str">
        <f t="shared" si="90"/>
        <v/>
      </c>
      <c r="J1156" s="11"/>
      <c r="K1156" s="11"/>
      <c r="L1156" s="11"/>
      <c r="M1156" s="11"/>
      <c r="N1156" s="11"/>
      <c r="O1156" s="11"/>
      <c r="P1156" s="11"/>
      <c r="Q1156" s="11"/>
      <c r="R1156" s="11"/>
      <c r="S1156" s="11"/>
      <c r="T1156" s="11"/>
      <c r="U1156" s="11"/>
      <c r="V1156" s="11"/>
      <c r="W1156" s="11"/>
      <c r="X1156" s="11"/>
      <c r="Y1156" s="11"/>
    </row>
    <row r="1157" spans="1:25" x14ac:dyDescent="0.2">
      <c r="A1157" s="11"/>
      <c r="B1157" s="11"/>
      <c r="C1157" s="11"/>
      <c r="D1157" s="11"/>
      <c r="E1157" s="18" t="str">
        <f t="shared" si="89"/>
        <v/>
      </c>
      <c r="F1157" s="19" t="str">
        <f t="shared" si="86"/>
        <v/>
      </c>
      <c r="G1157" s="19" t="str">
        <f t="shared" si="87"/>
        <v/>
      </c>
      <c r="H1157" s="19" t="str">
        <f t="shared" si="88"/>
        <v/>
      </c>
      <c r="I1157" s="20" t="str">
        <f t="shared" si="90"/>
        <v/>
      </c>
      <c r="J1157" s="11"/>
      <c r="K1157" s="11"/>
      <c r="L1157" s="11"/>
      <c r="M1157" s="11"/>
      <c r="N1157" s="11"/>
      <c r="O1157" s="11"/>
      <c r="P1157" s="11"/>
      <c r="Q1157" s="11"/>
      <c r="R1157" s="11"/>
      <c r="S1157" s="11"/>
      <c r="T1157" s="11"/>
      <c r="U1157" s="11"/>
      <c r="V1157" s="11"/>
      <c r="W1157" s="11"/>
      <c r="X1157" s="11"/>
      <c r="Y1157" s="11"/>
    </row>
    <row r="1158" spans="1:25" x14ac:dyDescent="0.2">
      <c r="A1158" s="11"/>
      <c r="B1158" s="11"/>
      <c r="C1158" s="11"/>
      <c r="D1158" s="11"/>
      <c r="E1158" s="18" t="str">
        <f t="shared" si="89"/>
        <v/>
      </c>
      <c r="F1158" s="19" t="str">
        <f t="shared" si="86"/>
        <v/>
      </c>
      <c r="G1158" s="19" t="str">
        <f t="shared" si="87"/>
        <v/>
      </c>
      <c r="H1158" s="19" t="str">
        <f t="shared" si="88"/>
        <v/>
      </c>
      <c r="I1158" s="20" t="str">
        <f t="shared" si="90"/>
        <v/>
      </c>
      <c r="J1158" s="11"/>
      <c r="K1158" s="11"/>
      <c r="L1158" s="11"/>
      <c r="M1158" s="11"/>
      <c r="N1158" s="11"/>
      <c r="O1158" s="11"/>
      <c r="P1158" s="11"/>
      <c r="Q1158" s="11"/>
      <c r="R1158" s="11"/>
      <c r="S1158" s="11"/>
      <c r="T1158" s="11"/>
      <c r="U1158" s="11"/>
      <c r="V1158" s="11"/>
      <c r="W1158" s="11"/>
      <c r="X1158" s="11"/>
      <c r="Y1158" s="11"/>
    </row>
    <row r="1159" spans="1:25" x14ac:dyDescent="0.2">
      <c r="A1159" s="11"/>
      <c r="B1159" s="11"/>
      <c r="C1159" s="11"/>
      <c r="D1159" s="11"/>
      <c r="E1159" s="18" t="str">
        <f t="shared" si="89"/>
        <v/>
      </c>
      <c r="F1159" s="19" t="str">
        <f t="shared" si="86"/>
        <v/>
      </c>
      <c r="G1159" s="19" t="str">
        <f t="shared" si="87"/>
        <v/>
      </c>
      <c r="H1159" s="19" t="str">
        <f t="shared" si="88"/>
        <v/>
      </c>
      <c r="I1159" s="20" t="str">
        <f t="shared" si="90"/>
        <v/>
      </c>
      <c r="J1159" s="11"/>
      <c r="K1159" s="11"/>
      <c r="L1159" s="11"/>
      <c r="M1159" s="11"/>
      <c r="N1159" s="11"/>
      <c r="O1159" s="11"/>
      <c r="P1159" s="11"/>
      <c r="Q1159" s="11"/>
      <c r="R1159" s="11"/>
      <c r="S1159" s="11"/>
      <c r="T1159" s="11"/>
      <c r="U1159" s="11"/>
      <c r="V1159" s="11"/>
      <c r="W1159" s="11"/>
      <c r="X1159" s="11"/>
      <c r="Y1159" s="11"/>
    </row>
    <row r="1160" spans="1:25" x14ac:dyDescent="0.2">
      <c r="A1160" s="11"/>
      <c r="B1160" s="11"/>
      <c r="C1160" s="11"/>
      <c r="D1160" s="11"/>
      <c r="E1160" s="18" t="str">
        <f t="shared" si="89"/>
        <v/>
      </c>
      <c r="F1160" s="19" t="str">
        <f t="shared" si="86"/>
        <v/>
      </c>
      <c r="G1160" s="19" t="str">
        <f t="shared" si="87"/>
        <v/>
      </c>
      <c r="H1160" s="19" t="str">
        <f t="shared" si="88"/>
        <v/>
      </c>
      <c r="I1160" s="20" t="str">
        <f t="shared" si="90"/>
        <v/>
      </c>
      <c r="J1160" s="11"/>
      <c r="K1160" s="11"/>
      <c r="L1160" s="11"/>
      <c r="M1160" s="11"/>
      <c r="N1160" s="11"/>
      <c r="O1160" s="11"/>
      <c r="P1160" s="11"/>
      <c r="Q1160" s="11"/>
      <c r="R1160" s="11"/>
      <c r="S1160" s="11"/>
      <c r="T1160" s="11"/>
      <c r="U1160" s="11"/>
      <c r="V1160" s="11"/>
      <c r="W1160" s="11"/>
      <c r="X1160" s="11"/>
      <c r="Y1160" s="11"/>
    </row>
    <row r="1161" spans="1:25" x14ac:dyDescent="0.2">
      <c r="A1161" s="11"/>
      <c r="B1161" s="11"/>
      <c r="C1161" s="11"/>
      <c r="D1161" s="11"/>
      <c r="E1161" s="18" t="str">
        <f t="shared" si="89"/>
        <v/>
      </c>
      <c r="F1161" s="19" t="str">
        <f t="shared" si="86"/>
        <v/>
      </c>
      <c r="G1161" s="19" t="str">
        <f t="shared" si="87"/>
        <v/>
      </c>
      <c r="H1161" s="19" t="str">
        <f t="shared" si="88"/>
        <v/>
      </c>
      <c r="I1161" s="20" t="str">
        <f t="shared" si="90"/>
        <v/>
      </c>
      <c r="J1161" s="11"/>
      <c r="K1161" s="11"/>
      <c r="L1161" s="11"/>
      <c r="M1161" s="11"/>
      <c r="N1161" s="11"/>
      <c r="O1161" s="11"/>
      <c r="P1161" s="11"/>
      <c r="Q1161" s="11"/>
      <c r="R1161" s="11"/>
      <c r="S1161" s="11"/>
      <c r="T1161" s="11"/>
      <c r="U1161" s="11"/>
      <c r="V1161" s="11"/>
      <c r="W1161" s="11"/>
      <c r="X1161" s="11"/>
      <c r="Y1161" s="11"/>
    </row>
    <row r="1162" spans="1:25" x14ac:dyDescent="0.2">
      <c r="A1162" s="11"/>
      <c r="B1162" s="11"/>
      <c r="C1162" s="11"/>
      <c r="D1162" s="11"/>
      <c r="E1162" s="18" t="str">
        <f t="shared" si="89"/>
        <v/>
      </c>
      <c r="F1162" s="19" t="str">
        <f t="shared" si="86"/>
        <v/>
      </c>
      <c r="G1162" s="19" t="str">
        <f t="shared" si="87"/>
        <v/>
      </c>
      <c r="H1162" s="19" t="str">
        <f t="shared" si="88"/>
        <v/>
      </c>
      <c r="I1162" s="20" t="str">
        <f t="shared" si="90"/>
        <v/>
      </c>
      <c r="J1162" s="11"/>
      <c r="K1162" s="11"/>
      <c r="L1162" s="11"/>
      <c r="M1162" s="11"/>
      <c r="N1162" s="11"/>
      <c r="O1162" s="11"/>
      <c r="P1162" s="11"/>
      <c r="Q1162" s="11"/>
      <c r="R1162" s="11"/>
      <c r="S1162" s="11"/>
      <c r="T1162" s="11"/>
      <c r="U1162" s="11"/>
      <c r="V1162" s="11"/>
      <c r="W1162" s="11"/>
      <c r="X1162" s="11"/>
      <c r="Y1162" s="11"/>
    </row>
    <row r="1163" spans="1:25" x14ac:dyDescent="0.2">
      <c r="A1163" s="11"/>
      <c r="B1163" s="11"/>
      <c r="C1163" s="11"/>
      <c r="D1163" s="11"/>
      <c r="E1163" s="18" t="str">
        <f t="shared" si="89"/>
        <v/>
      </c>
      <c r="F1163" s="19" t="str">
        <f t="shared" si="86"/>
        <v/>
      </c>
      <c r="G1163" s="19" t="str">
        <f t="shared" si="87"/>
        <v/>
      </c>
      <c r="H1163" s="19" t="str">
        <f t="shared" si="88"/>
        <v/>
      </c>
      <c r="I1163" s="20" t="str">
        <f t="shared" si="90"/>
        <v/>
      </c>
      <c r="J1163" s="11"/>
      <c r="K1163" s="11"/>
      <c r="L1163" s="11"/>
      <c r="M1163" s="11"/>
      <c r="N1163" s="11"/>
      <c r="O1163" s="11"/>
      <c r="P1163" s="11"/>
      <c r="Q1163" s="11"/>
      <c r="R1163" s="11"/>
      <c r="S1163" s="11"/>
      <c r="T1163" s="11"/>
      <c r="U1163" s="11"/>
      <c r="V1163" s="11"/>
      <c r="W1163" s="11"/>
      <c r="X1163" s="11"/>
      <c r="Y1163" s="11"/>
    </row>
    <row r="1164" spans="1:25" x14ac:dyDescent="0.2">
      <c r="A1164" s="11"/>
      <c r="B1164" s="11"/>
      <c r="C1164" s="11"/>
      <c r="D1164" s="11"/>
      <c r="E1164" s="18" t="str">
        <f t="shared" si="89"/>
        <v/>
      </c>
      <c r="F1164" s="19" t="str">
        <f t="shared" si="86"/>
        <v/>
      </c>
      <c r="G1164" s="19" t="str">
        <f t="shared" si="87"/>
        <v/>
      </c>
      <c r="H1164" s="19" t="str">
        <f t="shared" si="88"/>
        <v/>
      </c>
      <c r="I1164" s="20" t="str">
        <f t="shared" si="90"/>
        <v/>
      </c>
      <c r="J1164" s="11"/>
      <c r="K1164" s="11"/>
      <c r="L1164" s="11"/>
      <c r="M1164" s="11"/>
      <c r="N1164" s="11"/>
      <c r="O1164" s="11"/>
      <c r="P1164" s="11"/>
      <c r="Q1164" s="11"/>
      <c r="R1164" s="11"/>
      <c r="S1164" s="11"/>
      <c r="T1164" s="11"/>
      <c r="U1164" s="11"/>
      <c r="V1164" s="11"/>
      <c r="W1164" s="11"/>
      <c r="X1164" s="11"/>
      <c r="Y1164" s="11"/>
    </row>
    <row r="1165" spans="1:25" x14ac:dyDescent="0.2">
      <c r="A1165" s="11"/>
      <c r="B1165" s="11"/>
      <c r="C1165" s="11"/>
      <c r="D1165" s="11"/>
      <c r="E1165" s="18" t="str">
        <f t="shared" si="89"/>
        <v/>
      </c>
      <c r="F1165" s="19" t="str">
        <f t="shared" si="86"/>
        <v/>
      </c>
      <c r="G1165" s="19" t="str">
        <f t="shared" si="87"/>
        <v/>
      </c>
      <c r="H1165" s="19" t="str">
        <f t="shared" si="88"/>
        <v/>
      </c>
      <c r="I1165" s="20" t="str">
        <f t="shared" si="90"/>
        <v/>
      </c>
      <c r="J1165" s="11"/>
      <c r="K1165" s="11"/>
      <c r="L1165" s="11"/>
      <c r="M1165" s="11"/>
      <c r="N1165" s="11"/>
      <c r="O1165" s="11"/>
      <c r="P1165" s="11"/>
      <c r="Q1165" s="11"/>
      <c r="R1165" s="11"/>
      <c r="S1165" s="11"/>
      <c r="T1165" s="11"/>
      <c r="U1165" s="11"/>
      <c r="V1165" s="11"/>
      <c r="W1165" s="11"/>
      <c r="X1165" s="11"/>
      <c r="Y1165" s="11"/>
    </row>
    <row r="1166" spans="1:25" x14ac:dyDescent="0.2">
      <c r="A1166" s="11"/>
      <c r="B1166" s="11"/>
      <c r="C1166" s="11"/>
      <c r="D1166" s="11"/>
      <c r="E1166" s="18" t="str">
        <f t="shared" si="89"/>
        <v/>
      </c>
      <c r="F1166" s="19" t="str">
        <f t="shared" si="86"/>
        <v/>
      </c>
      <c r="G1166" s="19" t="str">
        <f t="shared" si="87"/>
        <v/>
      </c>
      <c r="H1166" s="19" t="str">
        <f t="shared" si="88"/>
        <v/>
      </c>
      <c r="I1166" s="20" t="str">
        <f t="shared" si="90"/>
        <v/>
      </c>
      <c r="J1166" s="11"/>
      <c r="K1166" s="11"/>
      <c r="L1166" s="11"/>
      <c r="M1166" s="11"/>
      <c r="N1166" s="11"/>
      <c r="O1166" s="11"/>
      <c r="P1166" s="11"/>
      <c r="Q1166" s="11"/>
      <c r="R1166" s="11"/>
      <c r="S1166" s="11"/>
      <c r="T1166" s="11"/>
      <c r="U1166" s="11"/>
      <c r="V1166" s="11"/>
      <c r="W1166" s="11"/>
      <c r="X1166" s="11"/>
      <c r="Y1166" s="11"/>
    </row>
    <row r="1167" spans="1:25" x14ac:dyDescent="0.2">
      <c r="A1167" s="11"/>
      <c r="B1167" s="11"/>
      <c r="C1167" s="11"/>
      <c r="D1167" s="11"/>
      <c r="E1167" s="18" t="str">
        <f t="shared" si="89"/>
        <v/>
      </c>
      <c r="F1167" s="19" t="str">
        <f t="shared" si="86"/>
        <v/>
      </c>
      <c r="G1167" s="19" t="str">
        <f t="shared" si="87"/>
        <v/>
      </c>
      <c r="H1167" s="19" t="str">
        <f t="shared" si="88"/>
        <v/>
      </c>
      <c r="I1167" s="20" t="str">
        <f t="shared" si="90"/>
        <v/>
      </c>
      <c r="J1167" s="11"/>
      <c r="K1167" s="11"/>
      <c r="L1167" s="11"/>
      <c r="M1167" s="11"/>
      <c r="N1167" s="11"/>
      <c r="O1167" s="11"/>
      <c r="P1167" s="11"/>
      <c r="Q1167" s="11"/>
      <c r="R1167" s="11"/>
      <c r="S1167" s="11"/>
      <c r="T1167" s="11"/>
      <c r="U1167" s="11"/>
      <c r="V1167" s="11"/>
      <c r="W1167" s="11"/>
      <c r="X1167" s="11"/>
      <c r="Y1167" s="11"/>
    </row>
    <row r="1168" spans="1:25" x14ac:dyDescent="0.2">
      <c r="A1168" s="11"/>
      <c r="B1168" s="11"/>
      <c r="C1168" s="11"/>
      <c r="D1168" s="11"/>
      <c r="E1168" s="18" t="str">
        <f t="shared" si="89"/>
        <v/>
      </c>
      <c r="F1168" s="19" t="str">
        <f t="shared" si="86"/>
        <v/>
      </c>
      <c r="G1168" s="19" t="str">
        <f t="shared" si="87"/>
        <v/>
      </c>
      <c r="H1168" s="19" t="str">
        <f t="shared" si="88"/>
        <v/>
      </c>
      <c r="I1168" s="20" t="str">
        <f t="shared" si="90"/>
        <v/>
      </c>
      <c r="J1168" s="11"/>
      <c r="K1168" s="11"/>
      <c r="L1168" s="11"/>
      <c r="M1168" s="11"/>
      <c r="N1168" s="11"/>
      <c r="O1168" s="11"/>
      <c r="P1168" s="11"/>
      <c r="Q1168" s="11"/>
      <c r="R1168" s="11"/>
      <c r="S1168" s="11"/>
      <c r="T1168" s="11"/>
      <c r="U1168" s="11"/>
      <c r="V1168" s="11"/>
      <c r="W1168" s="11"/>
      <c r="X1168" s="11"/>
      <c r="Y1168" s="11"/>
    </row>
    <row r="1169" spans="1:25" x14ac:dyDescent="0.2">
      <c r="A1169" s="11"/>
      <c r="B1169" s="11"/>
      <c r="C1169" s="11"/>
      <c r="D1169" s="11"/>
      <c r="E1169" s="18" t="str">
        <f t="shared" si="89"/>
        <v/>
      </c>
      <c r="F1169" s="19" t="str">
        <f t="shared" si="86"/>
        <v/>
      </c>
      <c r="G1169" s="19" t="str">
        <f t="shared" si="87"/>
        <v/>
      </c>
      <c r="H1169" s="19" t="str">
        <f t="shared" si="88"/>
        <v/>
      </c>
      <c r="I1169" s="20" t="str">
        <f t="shared" si="90"/>
        <v/>
      </c>
      <c r="J1169" s="11"/>
      <c r="K1169" s="11"/>
      <c r="L1169" s="11"/>
      <c r="M1169" s="11"/>
      <c r="N1169" s="11"/>
      <c r="O1169" s="11"/>
      <c r="P1169" s="11"/>
      <c r="Q1169" s="11"/>
      <c r="R1169" s="11"/>
      <c r="S1169" s="11"/>
      <c r="T1169" s="11"/>
      <c r="U1169" s="11"/>
      <c r="V1169" s="11"/>
      <c r="W1169" s="11"/>
      <c r="X1169" s="11"/>
      <c r="Y1169" s="11"/>
    </row>
    <row r="1170" spans="1:25" x14ac:dyDescent="0.2">
      <c r="A1170" s="11"/>
      <c r="B1170" s="11"/>
      <c r="C1170" s="11"/>
      <c r="D1170" s="11"/>
      <c r="E1170" s="18" t="str">
        <f t="shared" si="89"/>
        <v/>
      </c>
      <c r="F1170" s="19" t="str">
        <f t="shared" si="86"/>
        <v/>
      </c>
      <c r="G1170" s="19" t="str">
        <f t="shared" si="87"/>
        <v/>
      </c>
      <c r="H1170" s="19" t="str">
        <f t="shared" si="88"/>
        <v/>
      </c>
      <c r="I1170" s="20" t="str">
        <f t="shared" si="90"/>
        <v/>
      </c>
      <c r="J1170" s="11"/>
      <c r="K1170" s="11"/>
      <c r="L1170" s="11"/>
      <c r="M1170" s="11"/>
      <c r="N1170" s="11"/>
      <c r="O1170" s="11"/>
      <c r="P1170" s="11"/>
      <c r="Q1170" s="11"/>
      <c r="R1170" s="11"/>
      <c r="S1170" s="11"/>
      <c r="T1170" s="11"/>
      <c r="U1170" s="11"/>
      <c r="V1170" s="11"/>
      <c r="W1170" s="11"/>
      <c r="X1170" s="11"/>
      <c r="Y1170" s="11"/>
    </row>
    <row r="1171" spans="1:25" x14ac:dyDescent="0.2">
      <c r="A1171" s="11"/>
      <c r="B1171" s="11"/>
      <c r="C1171" s="11"/>
      <c r="D1171" s="11"/>
      <c r="E1171" s="18" t="str">
        <f t="shared" si="89"/>
        <v/>
      </c>
      <c r="F1171" s="19" t="str">
        <f t="shared" si="86"/>
        <v/>
      </c>
      <c r="G1171" s="19" t="str">
        <f t="shared" si="87"/>
        <v/>
      </c>
      <c r="H1171" s="19" t="str">
        <f t="shared" si="88"/>
        <v/>
      </c>
      <c r="I1171" s="20" t="str">
        <f t="shared" si="90"/>
        <v/>
      </c>
      <c r="J1171" s="11"/>
      <c r="K1171" s="11"/>
      <c r="L1171" s="11"/>
      <c r="M1171" s="11"/>
      <c r="N1171" s="11"/>
      <c r="O1171" s="11"/>
      <c r="P1171" s="11"/>
      <c r="Q1171" s="11"/>
      <c r="R1171" s="11"/>
      <c r="S1171" s="11"/>
      <c r="T1171" s="11"/>
      <c r="U1171" s="11"/>
      <c r="V1171" s="11"/>
      <c r="W1171" s="11"/>
      <c r="X1171" s="11"/>
      <c r="Y1171" s="11"/>
    </row>
    <row r="1172" spans="1:25" x14ac:dyDescent="0.2">
      <c r="A1172" s="11"/>
      <c r="B1172" s="11"/>
      <c r="C1172" s="11"/>
      <c r="D1172" s="11"/>
      <c r="E1172" s="18" t="str">
        <f t="shared" si="89"/>
        <v/>
      </c>
      <c r="F1172" s="19" t="str">
        <f t="shared" si="86"/>
        <v/>
      </c>
      <c r="G1172" s="19" t="str">
        <f t="shared" si="87"/>
        <v/>
      </c>
      <c r="H1172" s="19" t="str">
        <f t="shared" si="88"/>
        <v/>
      </c>
      <c r="I1172" s="20" t="str">
        <f t="shared" si="90"/>
        <v/>
      </c>
      <c r="J1172" s="11"/>
      <c r="K1172" s="11"/>
      <c r="L1172" s="11"/>
      <c r="M1172" s="11"/>
      <c r="N1172" s="11"/>
      <c r="O1172" s="11"/>
      <c r="P1172" s="11"/>
      <c r="Q1172" s="11"/>
      <c r="R1172" s="11"/>
      <c r="S1172" s="11"/>
      <c r="T1172" s="11"/>
      <c r="U1172" s="11"/>
      <c r="V1172" s="11"/>
      <c r="W1172" s="11"/>
      <c r="X1172" s="11"/>
      <c r="Y1172" s="11"/>
    </row>
    <row r="1173" spans="1:25" x14ac:dyDescent="0.2">
      <c r="A1173" s="11"/>
      <c r="B1173" s="11"/>
      <c r="C1173" s="11"/>
      <c r="D1173" s="11"/>
      <c r="E1173" s="18" t="str">
        <f t="shared" si="89"/>
        <v/>
      </c>
      <c r="F1173" s="19" t="str">
        <f t="shared" si="86"/>
        <v/>
      </c>
      <c r="G1173" s="19" t="str">
        <f t="shared" si="87"/>
        <v/>
      </c>
      <c r="H1173" s="19" t="str">
        <f t="shared" si="88"/>
        <v/>
      </c>
      <c r="I1173" s="20" t="str">
        <f t="shared" si="90"/>
        <v/>
      </c>
      <c r="J1173" s="11"/>
      <c r="K1173" s="11"/>
      <c r="L1173" s="11"/>
      <c r="M1173" s="11"/>
      <c r="N1173" s="11"/>
      <c r="O1173" s="11"/>
      <c r="P1173" s="11"/>
      <c r="Q1173" s="11"/>
      <c r="R1173" s="11"/>
      <c r="S1173" s="11"/>
      <c r="T1173" s="11"/>
      <c r="U1173" s="11"/>
      <c r="V1173" s="11"/>
      <c r="W1173" s="11"/>
      <c r="X1173" s="11"/>
      <c r="Y1173" s="11"/>
    </row>
    <row r="1174" spans="1:25" x14ac:dyDescent="0.2">
      <c r="A1174" s="11"/>
      <c r="B1174" s="11"/>
      <c r="C1174" s="11"/>
      <c r="D1174" s="11"/>
      <c r="E1174" s="18" t="str">
        <f t="shared" si="89"/>
        <v/>
      </c>
      <c r="F1174" s="19" t="str">
        <f t="shared" si="86"/>
        <v/>
      </c>
      <c r="G1174" s="19" t="str">
        <f t="shared" si="87"/>
        <v/>
      </c>
      <c r="H1174" s="19" t="str">
        <f t="shared" si="88"/>
        <v/>
      </c>
      <c r="I1174" s="20" t="str">
        <f t="shared" si="90"/>
        <v/>
      </c>
      <c r="J1174" s="11"/>
      <c r="K1174" s="11"/>
      <c r="L1174" s="11"/>
      <c r="M1174" s="11"/>
      <c r="N1174" s="11"/>
      <c r="O1174" s="11"/>
      <c r="P1174" s="11"/>
      <c r="Q1174" s="11"/>
      <c r="R1174" s="11"/>
      <c r="S1174" s="11"/>
      <c r="T1174" s="11"/>
      <c r="U1174" s="11"/>
      <c r="V1174" s="11"/>
      <c r="W1174" s="11"/>
      <c r="X1174" s="11"/>
      <c r="Y1174" s="11"/>
    </row>
    <row r="1175" spans="1:25" x14ac:dyDescent="0.2">
      <c r="A1175" s="11"/>
      <c r="B1175" s="11"/>
      <c r="C1175" s="11"/>
      <c r="D1175" s="11"/>
      <c r="E1175" s="18" t="str">
        <f t="shared" si="89"/>
        <v/>
      </c>
      <c r="F1175" s="19" t="str">
        <f t="shared" si="86"/>
        <v/>
      </c>
      <c r="G1175" s="19" t="str">
        <f t="shared" si="87"/>
        <v/>
      </c>
      <c r="H1175" s="19" t="str">
        <f t="shared" si="88"/>
        <v/>
      </c>
      <c r="I1175" s="20" t="str">
        <f t="shared" si="90"/>
        <v/>
      </c>
      <c r="J1175" s="11"/>
      <c r="K1175" s="11"/>
      <c r="L1175" s="11"/>
      <c r="M1175" s="11"/>
      <c r="N1175" s="11"/>
      <c r="O1175" s="11"/>
      <c r="P1175" s="11"/>
      <c r="Q1175" s="11"/>
      <c r="R1175" s="11"/>
      <c r="S1175" s="11"/>
      <c r="T1175" s="11"/>
      <c r="U1175" s="11"/>
      <c r="V1175" s="11"/>
      <c r="W1175" s="11"/>
      <c r="X1175" s="11"/>
      <c r="Y1175" s="11"/>
    </row>
    <row r="1176" spans="1:25" x14ac:dyDescent="0.2">
      <c r="A1176" s="11"/>
      <c r="B1176" s="11"/>
      <c r="C1176" s="11"/>
      <c r="D1176" s="11"/>
      <c r="E1176" s="18" t="str">
        <f t="shared" si="89"/>
        <v/>
      </c>
      <c r="F1176" s="19" t="str">
        <f t="shared" si="86"/>
        <v/>
      </c>
      <c r="G1176" s="19" t="str">
        <f t="shared" si="87"/>
        <v/>
      </c>
      <c r="H1176" s="19" t="str">
        <f t="shared" si="88"/>
        <v/>
      </c>
      <c r="I1176" s="20" t="str">
        <f t="shared" si="90"/>
        <v/>
      </c>
      <c r="J1176" s="11"/>
      <c r="K1176" s="11"/>
      <c r="L1176" s="11"/>
      <c r="M1176" s="11"/>
      <c r="N1176" s="11"/>
      <c r="O1176" s="11"/>
      <c r="P1176" s="11"/>
      <c r="Q1176" s="11"/>
      <c r="R1176" s="11"/>
      <c r="S1176" s="11"/>
      <c r="T1176" s="11"/>
      <c r="U1176" s="11"/>
      <c r="V1176" s="11"/>
      <c r="W1176" s="11"/>
      <c r="X1176" s="11"/>
      <c r="Y1176" s="11"/>
    </row>
    <row r="1177" spans="1:25" x14ac:dyDescent="0.2">
      <c r="A1177" s="11"/>
      <c r="B1177" s="11"/>
      <c r="C1177" s="11"/>
      <c r="D1177" s="11"/>
      <c r="E1177" s="18" t="str">
        <f t="shared" si="89"/>
        <v/>
      </c>
      <c r="F1177" s="19" t="str">
        <f t="shared" si="86"/>
        <v/>
      </c>
      <c r="G1177" s="19" t="str">
        <f t="shared" si="87"/>
        <v/>
      </c>
      <c r="H1177" s="19" t="str">
        <f t="shared" si="88"/>
        <v/>
      </c>
      <c r="I1177" s="20" t="str">
        <f t="shared" si="90"/>
        <v/>
      </c>
      <c r="J1177" s="11"/>
      <c r="K1177" s="11"/>
      <c r="L1177" s="11"/>
      <c r="M1177" s="11"/>
      <c r="N1177" s="11"/>
      <c r="O1177" s="11"/>
      <c r="P1177" s="11"/>
      <c r="Q1177" s="11"/>
      <c r="R1177" s="11"/>
      <c r="S1177" s="11"/>
      <c r="T1177" s="11"/>
      <c r="U1177" s="11"/>
      <c r="V1177" s="11"/>
      <c r="W1177" s="11"/>
      <c r="X1177" s="11"/>
      <c r="Y1177" s="11"/>
    </row>
    <row r="1178" spans="1:25" x14ac:dyDescent="0.2">
      <c r="A1178" s="11"/>
      <c r="B1178" s="11"/>
      <c r="C1178" s="11"/>
      <c r="D1178" s="11"/>
      <c r="E1178" s="18" t="str">
        <f t="shared" si="89"/>
        <v/>
      </c>
      <c r="F1178" s="19" t="str">
        <f t="shared" si="86"/>
        <v/>
      </c>
      <c r="G1178" s="19" t="str">
        <f t="shared" si="87"/>
        <v/>
      </c>
      <c r="H1178" s="19" t="str">
        <f t="shared" si="88"/>
        <v/>
      </c>
      <c r="I1178" s="20" t="str">
        <f t="shared" si="90"/>
        <v/>
      </c>
      <c r="J1178" s="11"/>
      <c r="K1178" s="11"/>
      <c r="L1178" s="11"/>
      <c r="M1178" s="11"/>
      <c r="N1178" s="11"/>
      <c r="O1178" s="11"/>
      <c r="P1178" s="11"/>
      <c r="Q1178" s="11"/>
      <c r="R1178" s="11"/>
      <c r="S1178" s="11"/>
      <c r="T1178" s="11"/>
      <c r="U1178" s="11"/>
      <c r="V1178" s="11"/>
      <c r="W1178" s="11"/>
      <c r="X1178" s="11"/>
      <c r="Y1178" s="11"/>
    </row>
    <row r="1179" spans="1:25" x14ac:dyDescent="0.2">
      <c r="A1179" s="11"/>
      <c r="B1179" s="11"/>
      <c r="C1179" s="11"/>
      <c r="D1179" s="11"/>
      <c r="E1179" s="18" t="str">
        <f t="shared" si="89"/>
        <v/>
      </c>
      <c r="F1179" s="19" t="str">
        <f t="shared" si="86"/>
        <v/>
      </c>
      <c r="G1179" s="19" t="str">
        <f t="shared" si="87"/>
        <v/>
      </c>
      <c r="H1179" s="19" t="str">
        <f t="shared" si="88"/>
        <v/>
      </c>
      <c r="I1179" s="20" t="str">
        <f t="shared" si="90"/>
        <v/>
      </c>
      <c r="J1179" s="11"/>
      <c r="K1179" s="11"/>
      <c r="L1179" s="11"/>
      <c r="M1179" s="11"/>
      <c r="N1179" s="11"/>
      <c r="O1179" s="11"/>
      <c r="P1179" s="11"/>
      <c r="Q1179" s="11"/>
      <c r="R1179" s="11"/>
      <c r="S1179" s="11"/>
      <c r="T1179" s="11"/>
      <c r="U1179" s="11"/>
      <c r="V1179" s="11"/>
      <c r="W1179" s="11"/>
      <c r="X1179" s="11"/>
      <c r="Y1179" s="11"/>
    </row>
    <row r="1180" spans="1:25" x14ac:dyDescent="0.2">
      <c r="A1180" s="11"/>
      <c r="B1180" s="11"/>
      <c r="C1180" s="11"/>
      <c r="D1180" s="11"/>
      <c r="E1180" s="18" t="str">
        <f t="shared" si="89"/>
        <v/>
      </c>
      <c r="F1180" s="19" t="str">
        <f t="shared" si="86"/>
        <v/>
      </c>
      <c r="G1180" s="19" t="str">
        <f t="shared" si="87"/>
        <v/>
      </c>
      <c r="H1180" s="19" t="str">
        <f t="shared" si="88"/>
        <v/>
      </c>
      <c r="I1180" s="20" t="str">
        <f t="shared" si="90"/>
        <v/>
      </c>
      <c r="J1180" s="11"/>
      <c r="K1180" s="11"/>
      <c r="L1180" s="11"/>
      <c r="M1180" s="11"/>
      <c r="N1180" s="11"/>
      <c r="O1180" s="11"/>
      <c r="P1180" s="11"/>
      <c r="Q1180" s="11"/>
      <c r="R1180" s="11"/>
      <c r="S1180" s="11"/>
      <c r="T1180" s="11"/>
      <c r="U1180" s="11"/>
      <c r="V1180" s="11"/>
      <c r="W1180" s="11"/>
      <c r="X1180" s="11"/>
      <c r="Y1180" s="11"/>
    </row>
    <row r="1181" spans="1:25" x14ac:dyDescent="0.2">
      <c r="A1181" s="11"/>
      <c r="B1181" s="11"/>
      <c r="C1181" s="11"/>
      <c r="D1181" s="11"/>
      <c r="E1181" s="18" t="str">
        <f t="shared" si="89"/>
        <v/>
      </c>
      <c r="F1181" s="19" t="str">
        <f t="shared" si="86"/>
        <v/>
      </c>
      <c r="G1181" s="19" t="str">
        <f t="shared" si="87"/>
        <v/>
      </c>
      <c r="H1181" s="19" t="str">
        <f t="shared" si="88"/>
        <v/>
      </c>
      <c r="I1181" s="20" t="str">
        <f t="shared" si="90"/>
        <v/>
      </c>
      <c r="J1181" s="11"/>
      <c r="K1181" s="11"/>
      <c r="L1181" s="11"/>
      <c r="M1181" s="11"/>
      <c r="N1181" s="11"/>
      <c r="O1181" s="11"/>
      <c r="P1181" s="11"/>
      <c r="Q1181" s="11"/>
      <c r="R1181" s="11"/>
      <c r="S1181" s="11"/>
      <c r="T1181" s="11"/>
      <c r="U1181" s="11"/>
      <c r="V1181" s="11"/>
      <c r="W1181" s="11"/>
      <c r="X1181" s="11"/>
      <c r="Y1181" s="11"/>
    </row>
    <row r="1182" spans="1:25" x14ac:dyDescent="0.2">
      <c r="A1182" s="11"/>
      <c r="B1182" s="11"/>
      <c r="C1182" s="11"/>
      <c r="D1182" s="11"/>
      <c r="E1182" s="18" t="str">
        <f t="shared" si="89"/>
        <v/>
      </c>
      <c r="F1182" s="19" t="str">
        <f t="shared" si="86"/>
        <v/>
      </c>
      <c r="G1182" s="19" t="str">
        <f t="shared" si="87"/>
        <v/>
      </c>
      <c r="H1182" s="19" t="str">
        <f t="shared" si="88"/>
        <v/>
      </c>
      <c r="I1182" s="20" t="str">
        <f t="shared" si="90"/>
        <v/>
      </c>
      <c r="J1182" s="11"/>
      <c r="K1182" s="11"/>
      <c r="L1182" s="11"/>
      <c r="M1182" s="11"/>
      <c r="N1182" s="11"/>
      <c r="O1182" s="11"/>
      <c r="P1182" s="11"/>
      <c r="Q1182" s="11"/>
      <c r="R1182" s="11"/>
      <c r="S1182" s="11"/>
      <c r="T1182" s="11"/>
      <c r="U1182" s="11"/>
      <c r="V1182" s="11"/>
      <c r="W1182" s="11"/>
      <c r="X1182" s="11"/>
      <c r="Y1182" s="11"/>
    </row>
    <row r="1183" spans="1:25" x14ac:dyDescent="0.2">
      <c r="A1183" s="11"/>
      <c r="B1183" s="11"/>
      <c r="C1183" s="11"/>
      <c r="D1183" s="11"/>
      <c r="E1183" s="18" t="str">
        <f t="shared" si="89"/>
        <v/>
      </c>
      <c r="F1183" s="19" t="str">
        <f t="shared" si="86"/>
        <v/>
      </c>
      <c r="G1183" s="19" t="str">
        <f t="shared" si="87"/>
        <v/>
      </c>
      <c r="H1183" s="19" t="str">
        <f t="shared" si="88"/>
        <v/>
      </c>
      <c r="I1183" s="20" t="str">
        <f t="shared" si="90"/>
        <v/>
      </c>
      <c r="J1183" s="11"/>
      <c r="K1183" s="11"/>
      <c r="L1183" s="11"/>
      <c r="M1183" s="11"/>
      <c r="N1183" s="11"/>
      <c r="O1183" s="11"/>
      <c r="P1183" s="11"/>
      <c r="Q1183" s="11"/>
      <c r="R1183" s="11"/>
      <c r="S1183" s="11"/>
      <c r="T1183" s="11"/>
      <c r="U1183" s="11"/>
      <c r="V1183" s="11"/>
      <c r="W1183" s="11"/>
      <c r="X1183" s="11"/>
      <c r="Y1183" s="11"/>
    </row>
    <row r="1184" spans="1:25" x14ac:dyDescent="0.2">
      <c r="A1184" s="11"/>
      <c r="B1184" s="11"/>
      <c r="C1184" s="11"/>
      <c r="D1184" s="11"/>
      <c r="E1184" s="18" t="str">
        <f t="shared" si="89"/>
        <v/>
      </c>
      <c r="F1184" s="19" t="str">
        <f t="shared" si="86"/>
        <v/>
      </c>
      <c r="G1184" s="19" t="str">
        <f t="shared" si="87"/>
        <v/>
      </c>
      <c r="H1184" s="19" t="str">
        <f t="shared" si="88"/>
        <v/>
      </c>
      <c r="I1184" s="20" t="str">
        <f t="shared" si="90"/>
        <v/>
      </c>
      <c r="J1184" s="11"/>
      <c r="K1184" s="11"/>
      <c r="L1184" s="11"/>
      <c r="M1184" s="11"/>
      <c r="N1184" s="11"/>
      <c r="O1184" s="11"/>
      <c r="P1184" s="11"/>
      <c r="Q1184" s="11"/>
      <c r="R1184" s="11"/>
      <c r="S1184" s="11"/>
      <c r="T1184" s="11"/>
      <c r="U1184" s="11"/>
      <c r="V1184" s="11"/>
      <c r="W1184" s="11"/>
      <c r="X1184" s="11"/>
      <c r="Y1184" s="11"/>
    </row>
    <row r="1185" spans="1:25" x14ac:dyDescent="0.2">
      <c r="A1185" s="11"/>
      <c r="B1185" s="11"/>
      <c r="C1185" s="11"/>
      <c r="D1185" s="11"/>
      <c r="E1185" s="18" t="str">
        <f t="shared" si="89"/>
        <v/>
      </c>
      <c r="F1185" s="19" t="str">
        <f t="shared" si="86"/>
        <v/>
      </c>
      <c r="G1185" s="19" t="str">
        <f t="shared" si="87"/>
        <v/>
      </c>
      <c r="H1185" s="19" t="str">
        <f t="shared" si="88"/>
        <v/>
      </c>
      <c r="I1185" s="20" t="str">
        <f t="shared" si="90"/>
        <v/>
      </c>
      <c r="J1185" s="11"/>
      <c r="K1185" s="11"/>
      <c r="L1185" s="11"/>
      <c r="M1185" s="11"/>
      <c r="N1185" s="11"/>
      <c r="O1185" s="11"/>
      <c r="P1185" s="11"/>
      <c r="Q1185" s="11"/>
      <c r="R1185" s="11"/>
      <c r="S1185" s="11"/>
      <c r="T1185" s="11"/>
      <c r="U1185" s="11"/>
      <c r="V1185" s="11"/>
      <c r="W1185" s="11"/>
      <c r="X1185" s="11"/>
      <c r="Y1185" s="11"/>
    </row>
    <row r="1186" spans="1:25" x14ac:dyDescent="0.2">
      <c r="A1186" s="11"/>
      <c r="B1186" s="11"/>
      <c r="C1186" s="11"/>
      <c r="D1186" s="11"/>
      <c r="E1186" s="18" t="str">
        <f t="shared" si="89"/>
        <v/>
      </c>
      <c r="F1186" s="19" t="str">
        <f t="shared" si="86"/>
        <v/>
      </c>
      <c r="G1186" s="19" t="str">
        <f t="shared" si="87"/>
        <v/>
      </c>
      <c r="H1186" s="19" t="str">
        <f t="shared" si="88"/>
        <v/>
      </c>
      <c r="I1186" s="20" t="str">
        <f t="shared" si="90"/>
        <v/>
      </c>
      <c r="J1186" s="11"/>
      <c r="K1186" s="11"/>
      <c r="L1186" s="11"/>
      <c r="M1186" s="11"/>
      <c r="N1186" s="11"/>
      <c r="O1186" s="11"/>
      <c r="P1186" s="11"/>
      <c r="Q1186" s="11"/>
      <c r="R1186" s="11"/>
      <c r="S1186" s="11"/>
      <c r="T1186" s="11"/>
      <c r="U1186" s="11"/>
      <c r="V1186" s="11"/>
      <c r="W1186" s="11"/>
      <c r="X1186" s="11"/>
      <c r="Y1186" s="11"/>
    </row>
    <row r="1187" spans="1:25" x14ac:dyDescent="0.2">
      <c r="A1187" s="11"/>
      <c r="B1187" s="11"/>
      <c r="C1187" s="11"/>
      <c r="D1187" s="11"/>
      <c r="E1187" s="18" t="str">
        <f t="shared" si="89"/>
        <v/>
      </c>
      <c r="F1187" s="19" t="str">
        <f t="shared" si="86"/>
        <v/>
      </c>
      <c r="G1187" s="19" t="str">
        <f t="shared" si="87"/>
        <v/>
      </c>
      <c r="H1187" s="19" t="str">
        <f t="shared" si="88"/>
        <v/>
      </c>
      <c r="I1187" s="20" t="str">
        <f t="shared" si="90"/>
        <v/>
      </c>
      <c r="J1187" s="11"/>
      <c r="K1187" s="11"/>
      <c r="L1187" s="11"/>
      <c r="M1187" s="11"/>
      <c r="N1187" s="11"/>
      <c r="O1187" s="11"/>
      <c r="P1187" s="11"/>
      <c r="Q1187" s="11"/>
      <c r="R1187" s="11"/>
      <c r="S1187" s="11"/>
      <c r="T1187" s="11"/>
      <c r="U1187" s="11"/>
      <c r="V1187" s="11"/>
      <c r="W1187" s="11"/>
      <c r="X1187" s="11"/>
      <c r="Y1187" s="11"/>
    </row>
    <row r="1188" spans="1:25" x14ac:dyDescent="0.2">
      <c r="A1188" s="11"/>
      <c r="B1188" s="11"/>
      <c r="C1188" s="11"/>
      <c r="D1188" s="11"/>
      <c r="E1188" s="18" t="str">
        <f t="shared" si="89"/>
        <v/>
      </c>
      <c r="F1188" s="19" t="str">
        <f t="shared" si="86"/>
        <v/>
      </c>
      <c r="G1188" s="19" t="str">
        <f t="shared" si="87"/>
        <v/>
      </c>
      <c r="H1188" s="19" t="str">
        <f t="shared" si="88"/>
        <v/>
      </c>
      <c r="I1188" s="20" t="str">
        <f t="shared" si="90"/>
        <v/>
      </c>
      <c r="J1188" s="11"/>
      <c r="K1188" s="11"/>
      <c r="L1188" s="11"/>
      <c r="M1188" s="11"/>
      <c r="N1188" s="11"/>
      <c r="O1188" s="11"/>
      <c r="P1188" s="11"/>
      <c r="Q1188" s="11"/>
      <c r="R1188" s="11"/>
      <c r="S1188" s="11"/>
      <c r="T1188" s="11"/>
      <c r="U1188" s="11"/>
      <c r="V1188" s="11"/>
      <c r="W1188" s="11"/>
      <c r="X1188" s="11"/>
      <c r="Y1188" s="11"/>
    </row>
    <row r="1189" spans="1:25" x14ac:dyDescent="0.2">
      <c r="A1189" s="11"/>
      <c r="B1189" s="11"/>
      <c r="C1189" s="11"/>
      <c r="D1189" s="11"/>
      <c r="E1189" s="18" t="str">
        <f t="shared" si="89"/>
        <v/>
      </c>
      <c r="F1189" s="19" t="str">
        <f t="shared" si="86"/>
        <v/>
      </c>
      <c r="G1189" s="19" t="str">
        <f t="shared" si="87"/>
        <v/>
      </c>
      <c r="H1189" s="19" t="str">
        <f t="shared" si="88"/>
        <v/>
      </c>
      <c r="I1189" s="20" t="str">
        <f t="shared" si="90"/>
        <v/>
      </c>
      <c r="J1189" s="11"/>
      <c r="K1189" s="11"/>
      <c r="L1189" s="11"/>
      <c r="M1189" s="11"/>
      <c r="N1189" s="11"/>
      <c r="O1189" s="11"/>
      <c r="P1189" s="11"/>
      <c r="Q1189" s="11"/>
      <c r="R1189" s="11"/>
      <c r="S1189" s="11"/>
      <c r="T1189" s="11"/>
      <c r="U1189" s="11"/>
      <c r="V1189" s="11"/>
      <c r="W1189" s="11"/>
      <c r="X1189" s="11"/>
      <c r="Y1189" s="11"/>
    </row>
    <row r="1190" spans="1:25" x14ac:dyDescent="0.2">
      <c r="A1190" s="11"/>
      <c r="B1190" s="11"/>
      <c r="C1190" s="11"/>
      <c r="D1190" s="11"/>
      <c r="E1190" s="18" t="str">
        <f t="shared" si="89"/>
        <v/>
      </c>
      <c r="F1190" s="19" t="str">
        <f t="shared" si="86"/>
        <v/>
      </c>
      <c r="G1190" s="19" t="str">
        <f t="shared" si="87"/>
        <v/>
      </c>
      <c r="H1190" s="19" t="str">
        <f t="shared" si="88"/>
        <v/>
      </c>
      <c r="I1190" s="20" t="str">
        <f t="shared" si="90"/>
        <v/>
      </c>
      <c r="J1190" s="11"/>
      <c r="K1190" s="11"/>
      <c r="L1190" s="11"/>
      <c r="M1190" s="11"/>
      <c r="N1190" s="11"/>
      <c r="O1190" s="11"/>
      <c r="P1190" s="11"/>
      <c r="Q1190" s="11"/>
      <c r="R1190" s="11"/>
      <c r="S1190" s="11"/>
      <c r="T1190" s="11"/>
      <c r="U1190" s="11"/>
      <c r="V1190" s="11"/>
      <c r="W1190" s="11"/>
      <c r="X1190" s="11"/>
      <c r="Y1190" s="11"/>
    </row>
    <row r="1191" spans="1:25" x14ac:dyDescent="0.2">
      <c r="A1191" s="11"/>
      <c r="B1191" s="11"/>
      <c r="C1191" s="11"/>
      <c r="D1191" s="11"/>
      <c r="E1191" s="18" t="str">
        <f t="shared" si="89"/>
        <v/>
      </c>
      <c r="F1191" s="19" t="str">
        <f t="shared" ref="F1191:F1238" si="91">IF(E1191="","",IF($E$15="SAC",G1191+H1191,PMT($E$29,$E$25,-$E$23,,0)))</f>
        <v/>
      </c>
      <c r="G1191" s="19" t="str">
        <f t="shared" ref="G1191:G1238" si="92">IF(E1191="","",IF($E$15="SAC",$E$23/$E$25,F1191-H1191))</f>
        <v/>
      </c>
      <c r="H1191" s="19" t="str">
        <f t="shared" ref="H1191:H1238" si="93">IF(E1191="","",IF($E$15="SAC",I1190*$E$29,I1190*$E$29))</f>
        <v/>
      </c>
      <c r="I1191" s="20" t="str">
        <f t="shared" si="90"/>
        <v/>
      </c>
      <c r="J1191" s="11"/>
      <c r="K1191" s="11"/>
      <c r="L1191" s="11"/>
      <c r="M1191" s="11"/>
      <c r="N1191" s="11"/>
      <c r="O1191" s="11"/>
      <c r="P1191" s="11"/>
      <c r="Q1191" s="11"/>
      <c r="R1191" s="11"/>
      <c r="S1191" s="11"/>
      <c r="T1191" s="11"/>
      <c r="U1191" s="11"/>
      <c r="V1191" s="11"/>
      <c r="W1191" s="11"/>
      <c r="X1191" s="11"/>
      <c r="Y1191" s="11"/>
    </row>
    <row r="1192" spans="1:25" x14ac:dyDescent="0.2">
      <c r="A1192" s="11"/>
      <c r="B1192" s="11"/>
      <c r="C1192" s="11"/>
      <c r="D1192" s="11"/>
      <c r="E1192" s="18" t="str">
        <f t="shared" ref="E1192:E1238" si="94">IFERROR(IF(E1191+1&gt;$E$25,"",E1191+1),"")</f>
        <v/>
      </c>
      <c r="F1192" s="19" t="str">
        <f t="shared" si="91"/>
        <v/>
      </c>
      <c r="G1192" s="19" t="str">
        <f t="shared" si="92"/>
        <v/>
      </c>
      <c r="H1192" s="19" t="str">
        <f t="shared" si="93"/>
        <v/>
      </c>
      <c r="I1192" s="20" t="str">
        <f t="shared" si="90"/>
        <v/>
      </c>
      <c r="J1192" s="11"/>
      <c r="K1192" s="11"/>
      <c r="L1192" s="11"/>
      <c r="M1192" s="11"/>
      <c r="N1192" s="11"/>
      <c r="O1192" s="11"/>
      <c r="P1192" s="11"/>
      <c r="Q1192" s="11"/>
      <c r="R1192" s="11"/>
      <c r="S1192" s="11"/>
      <c r="T1192" s="11"/>
      <c r="U1192" s="11"/>
      <c r="V1192" s="11"/>
      <c r="W1192" s="11"/>
      <c r="X1192" s="11"/>
      <c r="Y1192" s="11"/>
    </row>
    <row r="1193" spans="1:25" x14ac:dyDescent="0.2">
      <c r="A1193" s="11"/>
      <c r="B1193" s="11"/>
      <c r="C1193" s="11"/>
      <c r="D1193" s="11"/>
      <c r="E1193" s="18" t="str">
        <f t="shared" si="94"/>
        <v/>
      </c>
      <c r="F1193" s="19" t="str">
        <f t="shared" si="91"/>
        <v/>
      </c>
      <c r="G1193" s="19" t="str">
        <f t="shared" si="92"/>
        <v/>
      </c>
      <c r="H1193" s="19" t="str">
        <f t="shared" si="93"/>
        <v/>
      </c>
      <c r="I1193" s="20" t="str">
        <f t="shared" si="90"/>
        <v/>
      </c>
      <c r="J1193" s="11"/>
      <c r="K1193" s="11"/>
      <c r="L1193" s="11"/>
      <c r="M1193" s="11"/>
      <c r="N1193" s="11"/>
      <c r="O1193" s="11"/>
      <c r="P1193" s="11"/>
      <c r="Q1193" s="11"/>
      <c r="R1193" s="11"/>
      <c r="S1193" s="11"/>
      <c r="T1193" s="11"/>
      <c r="U1193" s="11"/>
      <c r="V1193" s="11"/>
      <c r="W1193" s="11"/>
      <c r="X1193" s="11"/>
      <c r="Y1193" s="11"/>
    </row>
    <row r="1194" spans="1:25" x14ac:dyDescent="0.2">
      <c r="A1194" s="11"/>
      <c r="B1194" s="11"/>
      <c r="C1194" s="11"/>
      <c r="D1194" s="11"/>
      <c r="E1194" s="18" t="str">
        <f t="shared" si="94"/>
        <v/>
      </c>
      <c r="F1194" s="19" t="str">
        <f t="shared" si="91"/>
        <v/>
      </c>
      <c r="G1194" s="19" t="str">
        <f t="shared" si="92"/>
        <v/>
      </c>
      <c r="H1194" s="19" t="str">
        <f t="shared" si="93"/>
        <v/>
      </c>
      <c r="I1194" s="20" t="str">
        <f t="shared" si="90"/>
        <v/>
      </c>
      <c r="J1194" s="11"/>
      <c r="K1194" s="11"/>
      <c r="L1194" s="11"/>
      <c r="M1194" s="11"/>
      <c r="N1194" s="11"/>
      <c r="O1194" s="11"/>
      <c r="P1194" s="11"/>
      <c r="Q1194" s="11"/>
      <c r="R1194" s="11"/>
      <c r="S1194" s="11"/>
      <c r="T1194" s="11"/>
      <c r="U1194" s="11"/>
      <c r="V1194" s="11"/>
      <c r="W1194" s="11"/>
      <c r="X1194" s="11"/>
      <c r="Y1194" s="11"/>
    </row>
    <row r="1195" spans="1:25" x14ac:dyDescent="0.2">
      <c r="A1195" s="11"/>
      <c r="B1195" s="11"/>
      <c r="C1195" s="11"/>
      <c r="D1195" s="11"/>
      <c r="E1195" s="18" t="str">
        <f t="shared" si="94"/>
        <v/>
      </c>
      <c r="F1195" s="19" t="str">
        <f t="shared" si="91"/>
        <v/>
      </c>
      <c r="G1195" s="19" t="str">
        <f t="shared" si="92"/>
        <v/>
      </c>
      <c r="H1195" s="19" t="str">
        <f t="shared" si="93"/>
        <v/>
      </c>
      <c r="I1195" s="20" t="str">
        <f t="shared" si="90"/>
        <v/>
      </c>
      <c r="J1195" s="11"/>
      <c r="K1195" s="11"/>
      <c r="L1195" s="11"/>
      <c r="M1195" s="11"/>
      <c r="N1195" s="11"/>
      <c r="O1195" s="11"/>
      <c r="P1195" s="11"/>
      <c r="Q1195" s="11"/>
      <c r="R1195" s="11"/>
      <c r="S1195" s="11"/>
      <c r="T1195" s="11"/>
      <c r="U1195" s="11"/>
      <c r="V1195" s="11"/>
      <c r="W1195" s="11"/>
      <c r="X1195" s="11"/>
      <c r="Y1195" s="11"/>
    </row>
    <row r="1196" spans="1:25" x14ac:dyDescent="0.2">
      <c r="A1196" s="11"/>
      <c r="B1196" s="11"/>
      <c r="C1196" s="11"/>
      <c r="D1196" s="11"/>
      <c r="E1196" s="18" t="str">
        <f t="shared" si="94"/>
        <v/>
      </c>
      <c r="F1196" s="19" t="str">
        <f t="shared" si="91"/>
        <v/>
      </c>
      <c r="G1196" s="19" t="str">
        <f t="shared" si="92"/>
        <v/>
      </c>
      <c r="H1196" s="19" t="str">
        <f t="shared" si="93"/>
        <v/>
      </c>
      <c r="I1196" s="20" t="str">
        <f t="shared" si="90"/>
        <v/>
      </c>
      <c r="J1196" s="11"/>
      <c r="K1196" s="11"/>
      <c r="L1196" s="11"/>
      <c r="M1196" s="11"/>
      <c r="N1196" s="11"/>
      <c r="O1196" s="11"/>
      <c r="P1196" s="11"/>
      <c r="Q1196" s="11"/>
      <c r="R1196" s="11"/>
      <c r="S1196" s="11"/>
      <c r="T1196" s="11"/>
      <c r="U1196" s="11"/>
      <c r="V1196" s="11"/>
      <c r="W1196" s="11"/>
      <c r="X1196" s="11"/>
      <c r="Y1196" s="11"/>
    </row>
    <row r="1197" spans="1:25" x14ac:dyDescent="0.2">
      <c r="A1197" s="11"/>
      <c r="B1197" s="11"/>
      <c r="C1197" s="11"/>
      <c r="D1197" s="11"/>
      <c r="E1197" s="18" t="str">
        <f t="shared" si="94"/>
        <v/>
      </c>
      <c r="F1197" s="19" t="str">
        <f t="shared" si="91"/>
        <v/>
      </c>
      <c r="G1197" s="19" t="str">
        <f t="shared" si="92"/>
        <v/>
      </c>
      <c r="H1197" s="19" t="str">
        <f t="shared" si="93"/>
        <v/>
      </c>
      <c r="I1197" s="20" t="str">
        <f t="shared" si="90"/>
        <v/>
      </c>
      <c r="J1197" s="11"/>
      <c r="K1197" s="11"/>
      <c r="L1197" s="11"/>
      <c r="M1197" s="11"/>
      <c r="N1197" s="11"/>
      <c r="O1197" s="11"/>
      <c r="P1197" s="11"/>
      <c r="Q1197" s="11"/>
      <c r="R1197" s="11"/>
      <c r="S1197" s="11"/>
      <c r="T1197" s="11"/>
      <c r="U1197" s="11"/>
      <c r="V1197" s="11"/>
      <c r="W1197" s="11"/>
      <c r="X1197" s="11"/>
      <c r="Y1197" s="11"/>
    </row>
    <row r="1198" spans="1:25" x14ac:dyDescent="0.2">
      <c r="A1198" s="11"/>
      <c r="B1198" s="11"/>
      <c r="C1198" s="11"/>
      <c r="D1198" s="11"/>
      <c r="E1198" s="18" t="str">
        <f t="shared" si="94"/>
        <v/>
      </c>
      <c r="F1198" s="19" t="str">
        <f t="shared" si="91"/>
        <v/>
      </c>
      <c r="G1198" s="19" t="str">
        <f t="shared" si="92"/>
        <v/>
      </c>
      <c r="H1198" s="19" t="str">
        <f t="shared" si="93"/>
        <v/>
      </c>
      <c r="I1198" s="20" t="str">
        <f t="shared" si="90"/>
        <v/>
      </c>
      <c r="J1198" s="11"/>
      <c r="K1198" s="11"/>
      <c r="L1198" s="11"/>
      <c r="M1198" s="11"/>
      <c r="N1198" s="11"/>
      <c r="O1198" s="11"/>
      <c r="P1198" s="11"/>
      <c r="Q1198" s="11"/>
      <c r="R1198" s="11"/>
      <c r="S1198" s="11"/>
      <c r="T1198" s="11"/>
      <c r="U1198" s="11"/>
      <c r="V1198" s="11"/>
      <c r="W1198" s="11"/>
      <c r="X1198" s="11"/>
      <c r="Y1198" s="11"/>
    </row>
    <row r="1199" spans="1:25" x14ac:dyDescent="0.2">
      <c r="A1199" s="11"/>
      <c r="B1199" s="11"/>
      <c r="C1199" s="11"/>
      <c r="D1199" s="11"/>
      <c r="E1199" s="18" t="str">
        <f t="shared" si="94"/>
        <v/>
      </c>
      <c r="F1199" s="19" t="str">
        <f t="shared" si="91"/>
        <v/>
      </c>
      <c r="G1199" s="19" t="str">
        <f t="shared" si="92"/>
        <v/>
      </c>
      <c r="H1199" s="19" t="str">
        <f t="shared" si="93"/>
        <v/>
      </c>
      <c r="I1199" s="20" t="str">
        <f t="shared" ref="I1199:I1238" si="95">IF(E1199="","",I1198-G1199)</f>
        <v/>
      </c>
      <c r="J1199" s="11"/>
      <c r="K1199" s="11"/>
      <c r="L1199" s="11"/>
      <c r="M1199" s="11"/>
      <c r="N1199" s="11"/>
      <c r="O1199" s="11"/>
      <c r="P1199" s="11"/>
      <c r="Q1199" s="11"/>
      <c r="R1199" s="11"/>
      <c r="S1199" s="11"/>
      <c r="T1199" s="11"/>
      <c r="U1199" s="11"/>
      <c r="V1199" s="11"/>
      <c r="W1199" s="11"/>
      <c r="X1199" s="11"/>
      <c r="Y1199" s="11"/>
    </row>
    <row r="1200" spans="1:25" x14ac:dyDescent="0.2">
      <c r="A1200" s="11"/>
      <c r="B1200" s="11"/>
      <c r="C1200" s="11"/>
      <c r="D1200" s="11"/>
      <c r="E1200" s="18" t="str">
        <f t="shared" si="94"/>
        <v/>
      </c>
      <c r="F1200" s="19" t="str">
        <f t="shared" si="91"/>
        <v/>
      </c>
      <c r="G1200" s="19" t="str">
        <f t="shared" si="92"/>
        <v/>
      </c>
      <c r="H1200" s="19" t="str">
        <f t="shared" si="93"/>
        <v/>
      </c>
      <c r="I1200" s="20" t="str">
        <f t="shared" si="95"/>
        <v/>
      </c>
      <c r="J1200" s="11"/>
      <c r="K1200" s="11"/>
      <c r="L1200" s="11"/>
      <c r="M1200" s="11"/>
      <c r="N1200" s="11"/>
      <c r="O1200" s="11"/>
      <c r="P1200" s="11"/>
      <c r="Q1200" s="11"/>
      <c r="R1200" s="11"/>
      <c r="S1200" s="11"/>
      <c r="T1200" s="11"/>
      <c r="U1200" s="11"/>
      <c r="V1200" s="11"/>
      <c r="W1200" s="11"/>
      <c r="X1200" s="11"/>
      <c r="Y1200" s="11"/>
    </row>
    <row r="1201" spans="1:25" x14ac:dyDescent="0.2">
      <c r="A1201" s="11"/>
      <c r="B1201" s="11"/>
      <c r="C1201" s="11"/>
      <c r="D1201" s="11"/>
      <c r="E1201" s="18" t="str">
        <f t="shared" si="94"/>
        <v/>
      </c>
      <c r="F1201" s="19" t="str">
        <f t="shared" si="91"/>
        <v/>
      </c>
      <c r="G1201" s="19" t="str">
        <f t="shared" si="92"/>
        <v/>
      </c>
      <c r="H1201" s="19" t="str">
        <f t="shared" si="93"/>
        <v/>
      </c>
      <c r="I1201" s="20" t="str">
        <f t="shared" si="95"/>
        <v/>
      </c>
      <c r="J1201" s="11"/>
      <c r="K1201" s="11"/>
      <c r="L1201" s="11"/>
      <c r="M1201" s="11"/>
      <c r="N1201" s="11"/>
      <c r="O1201" s="11"/>
      <c r="P1201" s="11"/>
      <c r="Q1201" s="11"/>
      <c r="R1201" s="11"/>
      <c r="S1201" s="11"/>
      <c r="T1201" s="11"/>
      <c r="U1201" s="11"/>
      <c r="V1201" s="11"/>
      <c r="W1201" s="11"/>
      <c r="X1201" s="11"/>
      <c r="Y1201" s="11"/>
    </row>
    <row r="1202" spans="1:25" x14ac:dyDescent="0.2">
      <c r="A1202" s="11"/>
      <c r="B1202" s="11"/>
      <c r="C1202" s="11"/>
      <c r="D1202" s="11"/>
      <c r="E1202" s="18" t="str">
        <f t="shared" si="94"/>
        <v/>
      </c>
      <c r="F1202" s="19" t="str">
        <f t="shared" si="91"/>
        <v/>
      </c>
      <c r="G1202" s="19" t="str">
        <f t="shared" si="92"/>
        <v/>
      </c>
      <c r="H1202" s="19" t="str">
        <f t="shared" si="93"/>
        <v/>
      </c>
      <c r="I1202" s="20" t="str">
        <f t="shared" si="95"/>
        <v/>
      </c>
      <c r="J1202" s="11"/>
      <c r="K1202" s="11"/>
      <c r="L1202" s="11"/>
      <c r="M1202" s="11"/>
      <c r="N1202" s="11"/>
      <c r="O1202" s="11"/>
      <c r="P1202" s="11"/>
      <c r="Q1202" s="11"/>
      <c r="R1202" s="11"/>
      <c r="S1202" s="11"/>
      <c r="T1202" s="11"/>
      <c r="U1202" s="11"/>
      <c r="V1202" s="11"/>
      <c r="W1202" s="11"/>
      <c r="X1202" s="11"/>
      <c r="Y1202" s="11"/>
    </row>
    <row r="1203" spans="1:25" x14ac:dyDescent="0.2">
      <c r="A1203" s="11"/>
      <c r="B1203" s="11"/>
      <c r="C1203" s="11"/>
      <c r="D1203" s="11"/>
      <c r="E1203" s="18" t="str">
        <f t="shared" si="94"/>
        <v/>
      </c>
      <c r="F1203" s="19" t="str">
        <f t="shared" si="91"/>
        <v/>
      </c>
      <c r="G1203" s="19" t="str">
        <f t="shared" si="92"/>
        <v/>
      </c>
      <c r="H1203" s="19" t="str">
        <f t="shared" si="93"/>
        <v/>
      </c>
      <c r="I1203" s="20" t="str">
        <f t="shared" si="95"/>
        <v/>
      </c>
      <c r="J1203" s="11"/>
      <c r="K1203" s="11"/>
      <c r="L1203" s="11"/>
      <c r="M1203" s="11"/>
      <c r="N1203" s="11"/>
      <c r="O1203" s="11"/>
      <c r="P1203" s="11"/>
      <c r="Q1203" s="11"/>
      <c r="R1203" s="11"/>
      <c r="S1203" s="11"/>
      <c r="T1203" s="11"/>
      <c r="U1203" s="11"/>
      <c r="V1203" s="11"/>
      <c r="W1203" s="11"/>
      <c r="X1203" s="11"/>
      <c r="Y1203" s="11"/>
    </row>
    <row r="1204" spans="1:25" x14ac:dyDescent="0.2">
      <c r="A1204" s="11"/>
      <c r="B1204" s="11"/>
      <c r="C1204" s="11"/>
      <c r="D1204" s="11"/>
      <c r="E1204" s="18" t="str">
        <f t="shared" si="94"/>
        <v/>
      </c>
      <c r="F1204" s="19" t="str">
        <f t="shared" si="91"/>
        <v/>
      </c>
      <c r="G1204" s="19" t="str">
        <f t="shared" si="92"/>
        <v/>
      </c>
      <c r="H1204" s="19" t="str">
        <f t="shared" si="93"/>
        <v/>
      </c>
      <c r="I1204" s="20" t="str">
        <f t="shared" si="95"/>
        <v/>
      </c>
      <c r="J1204" s="11"/>
      <c r="K1204" s="11"/>
      <c r="L1204" s="11"/>
      <c r="M1204" s="11"/>
      <c r="N1204" s="11"/>
      <c r="O1204" s="11"/>
      <c r="P1204" s="11"/>
      <c r="Q1204" s="11"/>
      <c r="R1204" s="11"/>
      <c r="S1204" s="11"/>
      <c r="T1204" s="11"/>
      <c r="U1204" s="11"/>
      <c r="V1204" s="11"/>
      <c r="W1204" s="11"/>
      <c r="X1204" s="11"/>
      <c r="Y1204" s="11"/>
    </row>
    <row r="1205" spans="1:25" x14ac:dyDescent="0.2">
      <c r="A1205" s="11"/>
      <c r="B1205" s="11"/>
      <c r="C1205" s="11"/>
      <c r="D1205" s="11"/>
      <c r="E1205" s="18" t="str">
        <f t="shared" si="94"/>
        <v/>
      </c>
      <c r="F1205" s="19" t="str">
        <f t="shared" si="91"/>
        <v/>
      </c>
      <c r="G1205" s="19" t="str">
        <f t="shared" si="92"/>
        <v/>
      </c>
      <c r="H1205" s="19" t="str">
        <f t="shared" si="93"/>
        <v/>
      </c>
      <c r="I1205" s="20" t="str">
        <f t="shared" si="95"/>
        <v/>
      </c>
      <c r="J1205" s="11"/>
      <c r="K1205" s="11"/>
      <c r="L1205" s="11"/>
      <c r="M1205" s="11"/>
      <c r="N1205" s="11"/>
      <c r="O1205" s="11"/>
      <c r="P1205" s="11"/>
      <c r="Q1205" s="11"/>
      <c r="R1205" s="11"/>
      <c r="S1205" s="11"/>
      <c r="T1205" s="11"/>
      <c r="U1205" s="11"/>
      <c r="V1205" s="11"/>
      <c r="W1205" s="11"/>
      <c r="X1205" s="11"/>
      <c r="Y1205" s="11"/>
    </row>
    <row r="1206" spans="1:25" x14ac:dyDescent="0.2">
      <c r="A1206" s="11"/>
      <c r="B1206" s="11"/>
      <c r="C1206" s="11"/>
      <c r="D1206" s="11"/>
      <c r="E1206" s="18" t="str">
        <f t="shared" si="94"/>
        <v/>
      </c>
      <c r="F1206" s="19" t="str">
        <f t="shared" si="91"/>
        <v/>
      </c>
      <c r="G1206" s="19" t="str">
        <f t="shared" si="92"/>
        <v/>
      </c>
      <c r="H1206" s="19" t="str">
        <f t="shared" si="93"/>
        <v/>
      </c>
      <c r="I1206" s="20" t="str">
        <f t="shared" si="95"/>
        <v/>
      </c>
      <c r="J1206" s="11"/>
      <c r="K1206" s="11"/>
      <c r="L1206" s="11"/>
      <c r="M1206" s="11"/>
      <c r="N1206" s="11"/>
      <c r="O1206" s="11"/>
      <c r="P1206" s="11"/>
      <c r="Q1206" s="11"/>
      <c r="R1206" s="11"/>
      <c r="S1206" s="11"/>
      <c r="T1206" s="11"/>
      <c r="U1206" s="11"/>
      <c r="V1206" s="11"/>
      <c r="W1206" s="11"/>
      <c r="X1206" s="11"/>
      <c r="Y1206" s="11"/>
    </row>
    <row r="1207" spans="1:25" x14ac:dyDescent="0.2">
      <c r="A1207" s="11"/>
      <c r="B1207" s="11"/>
      <c r="C1207" s="11"/>
      <c r="D1207" s="11"/>
      <c r="E1207" s="18" t="str">
        <f t="shared" si="94"/>
        <v/>
      </c>
      <c r="F1207" s="19" t="str">
        <f t="shared" si="91"/>
        <v/>
      </c>
      <c r="G1207" s="19" t="str">
        <f t="shared" si="92"/>
        <v/>
      </c>
      <c r="H1207" s="19" t="str">
        <f t="shared" si="93"/>
        <v/>
      </c>
      <c r="I1207" s="20" t="str">
        <f t="shared" si="95"/>
        <v/>
      </c>
      <c r="J1207" s="11"/>
      <c r="K1207" s="11"/>
      <c r="L1207" s="11"/>
      <c r="M1207" s="11"/>
      <c r="N1207" s="11"/>
      <c r="O1207" s="11"/>
      <c r="P1207" s="11"/>
      <c r="Q1207" s="11"/>
      <c r="R1207" s="11"/>
      <c r="S1207" s="11"/>
      <c r="T1207" s="11"/>
      <c r="U1207" s="11"/>
      <c r="V1207" s="11"/>
      <c r="W1207" s="11"/>
      <c r="X1207" s="11"/>
      <c r="Y1207" s="11"/>
    </row>
    <row r="1208" spans="1:25" x14ac:dyDescent="0.2">
      <c r="A1208" s="11"/>
      <c r="B1208" s="11"/>
      <c r="C1208" s="11"/>
      <c r="D1208" s="11"/>
      <c r="E1208" s="18" t="str">
        <f t="shared" si="94"/>
        <v/>
      </c>
      <c r="F1208" s="19" t="str">
        <f t="shared" si="91"/>
        <v/>
      </c>
      <c r="G1208" s="19" t="str">
        <f t="shared" si="92"/>
        <v/>
      </c>
      <c r="H1208" s="19" t="str">
        <f t="shared" si="93"/>
        <v/>
      </c>
      <c r="I1208" s="20" t="str">
        <f t="shared" si="95"/>
        <v/>
      </c>
      <c r="J1208" s="11"/>
      <c r="K1208" s="11"/>
      <c r="L1208" s="11"/>
      <c r="M1208" s="11"/>
      <c r="N1208" s="11"/>
      <c r="O1208" s="11"/>
      <c r="P1208" s="11"/>
      <c r="Q1208" s="11"/>
      <c r="R1208" s="11"/>
      <c r="S1208" s="11"/>
      <c r="T1208" s="11"/>
      <c r="U1208" s="11"/>
      <c r="V1208" s="11"/>
      <c r="W1208" s="11"/>
      <c r="X1208" s="11"/>
      <c r="Y1208" s="11"/>
    </row>
    <row r="1209" spans="1:25" x14ac:dyDescent="0.2">
      <c r="A1209" s="11"/>
      <c r="B1209" s="11"/>
      <c r="C1209" s="11"/>
      <c r="D1209" s="11"/>
      <c r="E1209" s="18" t="str">
        <f t="shared" si="94"/>
        <v/>
      </c>
      <c r="F1209" s="19" t="str">
        <f t="shared" si="91"/>
        <v/>
      </c>
      <c r="G1209" s="19" t="str">
        <f t="shared" si="92"/>
        <v/>
      </c>
      <c r="H1209" s="19" t="str">
        <f t="shared" si="93"/>
        <v/>
      </c>
      <c r="I1209" s="20" t="str">
        <f t="shared" si="95"/>
        <v/>
      </c>
      <c r="J1209" s="11"/>
      <c r="K1209" s="11"/>
      <c r="L1209" s="11"/>
      <c r="M1209" s="11"/>
      <c r="N1209" s="11"/>
      <c r="O1209" s="11"/>
      <c r="P1209" s="11"/>
      <c r="Q1209" s="11"/>
      <c r="R1209" s="11"/>
      <c r="S1209" s="11"/>
      <c r="T1209" s="11"/>
      <c r="U1209" s="11"/>
      <c r="V1209" s="11"/>
      <c r="W1209" s="11"/>
      <c r="X1209" s="11"/>
      <c r="Y1209" s="11"/>
    </row>
    <row r="1210" spans="1:25" x14ac:dyDescent="0.2">
      <c r="A1210" s="11"/>
      <c r="B1210" s="11"/>
      <c r="C1210" s="11"/>
      <c r="D1210" s="11"/>
      <c r="E1210" s="18" t="str">
        <f t="shared" si="94"/>
        <v/>
      </c>
      <c r="F1210" s="19" t="str">
        <f t="shared" si="91"/>
        <v/>
      </c>
      <c r="G1210" s="19" t="str">
        <f t="shared" si="92"/>
        <v/>
      </c>
      <c r="H1210" s="19" t="str">
        <f t="shared" si="93"/>
        <v/>
      </c>
      <c r="I1210" s="20" t="str">
        <f t="shared" si="95"/>
        <v/>
      </c>
      <c r="J1210" s="11"/>
      <c r="K1210" s="11"/>
      <c r="L1210" s="11"/>
      <c r="M1210" s="11"/>
      <c r="N1210" s="11"/>
      <c r="O1210" s="11"/>
      <c r="P1210" s="11"/>
      <c r="Q1210" s="11"/>
      <c r="R1210" s="11"/>
      <c r="S1210" s="11"/>
      <c r="T1210" s="11"/>
      <c r="U1210" s="11"/>
      <c r="V1210" s="11"/>
      <c r="W1210" s="11"/>
      <c r="X1210" s="11"/>
      <c r="Y1210" s="11"/>
    </row>
    <row r="1211" spans="1:25" x14ac:dyDescent="0.2">
      <c r="A1211" s="11"/>
      <c r="B1211" s="11"/>
      <c r="C1211" s="11"/>
      <c r="D1211" s="11"/>
      <c r="E1211" s="18" t="str">
        <f t="shared" si="94"/>
        <v/>
      </c>
      <c r="F1211" s="19" t="str">
        <f t="shared" si="91"/>
        <v/>
      </c>
      <c r="G1211" s="19" t="str">
        <f t="shared" si="92"/>
        <v/>
      </c>
      <c r="H1211" s="19" t="str">
        <f t="shared" si="93"/>
        <v/>
      </c>
      <c r="I1211" s="20" t="str">
        <f t="shared" si="95"/>
        <v/>
      </c>
      <c r="J1211" s="11"/>
      <c r="K1211" s="11"/>
      <c r="L1211" s="11"/>
      <c r="M1211" s="11"/>
      <c r="N1211" s="11"/>
      <c r="O1211" s="11"/>
      <c r="P1211" s="11"/>
      <c r="Q1211" s="11"/>
      <c r="R1211" s="11"/>
      <c r="S1211" s="11"/>
      <c r="T1211" s="11"/>
      <c r="U1211" s="11"/>
      <c r="V1211" s="11"/>
      <c r="W1211" s="11"/>
      <c r="X1211" s="11"/>
      <c r="Y1211" s="11"/>
    </row>
    <row r="1212" spans="1:25" x14ac:dyDescent="0.2">
      <c r="A1212" s="11"/>
      <c r="B1212" s="11"/>
      <c r="C1212" s="11"/>
      <c r="D1212" s="11"/>
      <c r="E1212" s="18" t="str">
        <f t="shared" si="94"/>
        <v/>
      </c>
      <c r="F1212" s="19" t="str">
        <f t="shared" si="91"/>
        <v/>
      </c>
      <c r="G1212" s="19" t="str">
        <f t="shared" si="92"/>
        <v/>
      </c>
      <c r="H1212" s="19" t="str">
        <f t="shared" si="93"/>
        <v/>
      </c>
      <c r="I1212" s="20" t="str">
        <f t="shared" si="95"/>
        <v/>
      </c>
      <c r="J1212" s="11"/>
      <c r="K1212" s="11"/>
      <c r="L1212" s="11"/>
      <c r="M1212" s="11"/>
      <c r="N1212" s="11"/>
      <c r="O1212" s="11"/>
      <c r="P1212" s="11"/>
      <c r="Q1212" s="11"/>
      <c r="R1212" s="11"/>
      <c r="S1212" s="11"/>
      <c r="T1212" s="11"/>
      <c r="U1212" s="11"/>
      <c r="V1212" s="11"/>
      <c r="W1212" s="11"/>
      <c r="X1212" s="11"/>
      <c r="Y1212" s="11"/>
    </row>
    <row r="1213" spans="1:25" x14ac:dyDescent="0.2">
      <c r="A1213" s="11"/>
      <c r="B1213" s="11"/>
      <c r="C1213" s="11"/>
      <c r="D1213" s="11"/>
      <c r="E1213" s="18" t="str">
        <f t="shared" si="94"/>
        <v/>
      </c>
      <c r="F1213" s="19" t="str">
        <f t="shared" si="91"/>
        <v/>
      </c>
      <c r="G1213" s="19" t="str">
        <f t="shared" si="92"/>
        <v/>
      </c>
      <c r="H1213" s="19" t="str">
        <f t="shared" si="93"/>
        <v/>
      </c>
      <c r="I1213" s="20" t="str">
        <f t="shared" si="95"/>
        <v/>
      </c>
      <c r="J1213" s="11"/>
      <c r="K1213" s="11"/>
      <c r="L1213" s="11"/>
      <c r="M1213" s="11"/>
      <c r="N1213" s="11"/>
      <c r="O1213" s="11"/>
      <c r="P1213" s="11"/>
      <c r="Q1213" s="11"/>
      <c r="R1213" s="11"/>
      <c r="S1213" s="11"/>
      <c r="T1213" s="11"/>
      <c r="U1213" s="11"/>
      <c r="V1213" s="11"/>
      <c r="W1213" s="11"/>
      <c r="X1213" s="11"/>
      <c r="Y1213" s="11"/>
    </row>
    <row r="1214" spans="1:25" x14ac:dyDescent="0.2">
      <c r="A1214" s="11"/>
      <c r="B1214" s="11"/>
      <c r="C1214" s="11"/>
      <c r="D1214" s="11"/>
      <c r="E1214" s="18" t="str">
        <f t="shared" si="94"/>
        <v/>
      </c>
      <c r="F1214" s="19" t="str">
        <f t="shared" si="91"/>
        <v/>
      </c>
      <c r="G1214" s="19" t="str">
        <f t="shared" si="92"/>
        <v/>
      </c>
      <c r="H1214" s="19" t="str">
        <f t="shared" si="93"/>
        <v/>
      </c>
      <c r="I1214" s="20" t="str">
        <f t="shared" si="95"/>
        <v/>
      </c>
      <c r="J1214" s="11"/>
      <c r="K1214" s="11"/>
      <c r="L1214" s="11"/>
      <c r="M1214" s="11"/>
      <c r="N1214" s="11"/>
      <c r="O1214" s="11"/>
      <c r="P1214" s="11"/>
      <c r="Q1214" s="11"/>
      <c r="R1214" s="11"/>
      <c r="S1214" s="11"/>
      <c r="T1214" s="11"/>
      <c r="U1214" s="11"/>
      <c r="V1214" s="11"/>
      <c r="W1214" s="11"/>
      <c r="X1214" s="11"/>
      <c r="Y1214" s="11"/>
    </row>
    <row r="1215" spans="1:25" x14ac:dyDescent="0.2">
      <c r="A1215" s="11"/>
      <c r="B1215" s="11"/>
      <c r="C1215" s="11"/>
      <c r="D1215" s="11"/>
      <c r="E1215" s="18" t="str">
        <f t="shared" si="94"/>
        <v/>
      </c>
      <c r="F1215" s="19" t="str">
        <f t="shared" si="91"/>
        <v/>
      </c>
      <c r="G1215" s="19" t="str">
        <f t="shared" si="92"/>
        <v/>
      </c>
      <c r="H1215" s="19" t="str">
        <f t="shared" si="93"/>
        <v/>
      </c>
      <c r="I1215" s="20" t="str">
        <f t="shared" si="95"/>
        <v/>
      </c>
      <c r="J1215" s="11"/>
      <c r="K1215" s="11"/>
      <c r="L1215" s="11"/>
      <c r="M1215" s="11"/>
      <c r="N1215" s="11"/>
      <c r="O1215" s="11"/>
      <c r="P1215" s="11"/>
      <c r="Q1215" s="11"/>
      <c r="R1215" s="11"/>
      <c r="S1215" s="11"/>
      <c r="T1215" s="11"/>
      <c r="U1215" s="11"/>
      <c r="V1215" s="11"/>
      <c r="W1215" s="11"/>
      <c r="X1215" s="11"/>
      <c r="Y1215" s="11"/>
    </row>
    <row r="1216" spans="1:25" x14ac:dyDescent="0.2">
      <c r="A1216" s="11"/>
      <c r="B1216" s="11"/>
      <c r="C1216" s="11"/>
      <c r="D1216" s="11"/>
      <c r="E1216" s="18" t="str">
        <f t="shared" si="94"/>
        <v/>
      </c>
      <c r="F1216" s="19" t="str">
        <f t="shared" si="91"/>
        <v/>
      </c>
      <c r="G1216" s="19" t="str">
        <f t="shared" si="92"/>
        <v/>
      </c>
      <c r="H1216" s="19" t="str">
        <f t="shared" si="93"/>
        <v/>
      </c>
      <c r="I1216" s="20" t="str">
        <f t="shared" si="95"/>
        <v/>
      </c>
      <c r="J1216" s="11"/>
      <c r="K1216" s="11"/>
      <c r="L1216" s="11"/>
      <c r="M1216" s="11"/>
      <c r="N1216" s="11"/>
      <c r="O1216" s="11"/>
      <c r="P1216" s="11"/>
      <c r="Q1216" s="11"/>
      <c r="R1216" s="11"/>
      <c r="S1216" s="11"/>
      <c r="T1216" s="11"/>
      <c r="U1216" s="11"/>
      <c r="V1216" s="11"/>
      <c r="W1216" s="11"/>
      <c r="X1216" s="11"/>
      <c r="Y1216" s="11"/>
    </row>
    <row r="1217" spans="1:25" x14ac:dyDescent="0.2">
      <c r="A1217" s="11"/>
      <c r="B1217" s="11"/>
      <c r="C1217" s="11"/>
      <c r="D1217" s="11"/>
      <c r="E1217" s="18" t="str">
        <f t="shared" si="94"/>
        <v/>
      </c>
      <c r="F1217" s="19" t="str">
        <f t="shared" si="91"/>
        <v/>
      </c>
      <c r="G1217" s="19" t="str">
        <f t="shared" si="92"/>
        <v/>
      </c>
      <c r="H1217" s="19" t="str">
        <f t="shared" si="93"/>
        <v/>
      </c>
      <c r="I1217" s="20" t="str">
        <f t="shared" si="95"/>
        <v/>
      </c>
      <c r="J1217" s="11"/>
      <c r="K1217" s="11"/>
      <c r="L1217" s="11"/>
      <c r="M1217" s="11"/>
      <c r="N1217" s="11"/>
      <c r="O1217" s="11"/>
      <c r="P1217" s="11"/>
      <c r="Q1217" s="11"/>
      <c r="R1217" s="11"/>
      <c r="S1217" s="11"/>
      <c r="T1217" s="11"/>
      <c r="U1217" s="11"/>
      <c r="V1217" s="11"/>
      <c r="W1217" s="11"/>
      <c r="X1217" s="11"/>
      <c r="Y1217" s="11"/>
    </row>
    <row r="1218" spans="1:25" x14ac:dyDescent="0.2">
      <c r="A1218" s="11"/>
      <c r="B1218" s="11"/>
      <c r="C1218" s="11"/>
      <c r="D1218" s="11"/>
      <c r="E1218" s="18" t="str">
        <f t="shared" si="94"/>
        <v/>
      </c>
      <c r="F1218" s="19" t="str">
        <f t="shared" si="91"/>
        <v/>
      </c>
      <c r="G1218" s="19" t="str">
        <f t="shared" si="92"/>
        <v/>
      </c>
      <c r="H1218" s="19" t="str">
        <f t="shared" si="93"/>
        <v/>
      </c>
      <c r="I1218" s="20" t="str">
        <f t="shared" si="95"/>
        <v/>
      </c>
      <c r="J1218" s="11"/>
      <c r="K1218" s="11"/>
      <c r="L1218" s="11"/>
      <c r="M1218" s="11"/>
      <c r="N1218" s="11"/>
      <c r="O1218" s="11"/>
      <c r="P1218" s="11"/>
      <c r="Q1218" s="11"/>
      <c r="R1218" s="11"/>
      <c r="S1218" s="11"/>
      <c r="T1218" s="11"/>
      <c r="U1218" s="11"/>
      <c r="V1218" s="11"/>
      <c r="W1218" s="11"/>
      <c r="X1218" s="11"/>
      <c r="Y1218" s="11"/>
    </row>
    <row r="1219" spans="1:25" x14ac:dyDescent="0.2">
      <c r="A1219" s="11"/>
      <c r="B1219" s="11"/>
      <c r="C1219" s="11"/>
      <c r="D1219" s="11"/>
      <c r="E1219" s="18" t="str">
        <f t="shared" si="94"/>
        <v/>
      </c>
      <c r="F1219" s="19" t="str">
        <f t="shared" si="91"/>
        <v/>
      </c>
      <c r="G1219" s="19" t="str">
        <f t="shared" si="92"/>
        <v/>
      </c>
      <c r="H1219" s="19" t="str">
        <f t="shared" si="93"/>
        <v/>
      </c>
      <c r="I1219" s="20" t="str">
        <f t="shared" si="95"/>
        <v/>
      </c>
      <c r="J1219" s="11"/>
      <c r="K1219" s="11"/>
      <c r="L1219" s="11"/>
      <c r="M1219" s="11"/>
      <c r="N1219" s="11"/>
      <c r="O1219" s="11"/>
      <c r="P1219" s="11"/>
      <c r="Q1219" s="11"/>
      <c r="R1219" s="11"/>
      <c r="S1219" s="11"/>
      <c r="T1219" s="11"/>
      <c r="U1219" s="11"/>
      <c r="V1219" s="11"/>
      <c r="W1219" s="11"/>
      <c r="X1219" s="11"/>
      <c r="Y1219" s="11"/>
    </row>
    <row r="1220" spans="1:25" x14ac:dyDescent="0.2">
      <c r="A1220" s="11"/>
      <c r="B1220" s="11"/>
      <c r="C1220" s="11"/>
      <c r="D1220" s="11"/>
      <c r="E1220" s="18" t="str">
        <f t="shared" si="94"/>
        <v/>
      </c>
      <c r="F1220" s="19" t="str">
        <f t="shared" si="91"/>
        <v/>
      </c>
      <c r="G1220" s="19" t="str">
        <f t="shared" si="92"/>
        <v/>
      </c>
      <c r="H1220" s="19" t="str">
        <f t="shared" si="93"/>
        <v/>
      </c>
      <c r="I1220" s="20" t="str">
        <f t="shared" si="95"/>
        <v/>
      </c>
      <c r="J1220" s="11"/>
      <c r="K1220" s="11"/>
      <c r="L1220" s="11"/>
      <c r="M1220" s="11"/>
      <c r="N1220" s="11"/>
      <c r="O1220" s="11"/>
      <c r="P1220" s="11"/>
      <c r="Q1220" s="11"/>
      <c r="R1220" s="11"/>
      <c r="S1220" s="11"/>
      <c r="T1220" s="11"/>
      <c r="U1220" s="11"/>
      <c r="V1220" s="11"/>
      <c r="W1220" s="11"/>
      <c r="X1220" s="11"/>
      <c r="Y1220" s="11"/>
    </row>
    <row r="1221" spans="1:25" x14ac:dyDescent="0.2">
      <c r="A1221" s="11"/>
      <c r="B1221" s="11"/>
      <c r="C1221" s="11"/>
      <c r="D1221" s="11"/>
      <c r="E1221" s="18" t="str">
        <f t="shared" si="94"/>
        <v/>
      </c>
      <c r="F1221" s="19" t="str">
        <f t="shared" si="91"/>
        <v/>
      </c>
      <c r="G1221" s="19" t="str">
        <f t="shared" si="92"/>
        <v/>
      </c>
      <c r="H1221" s="19" t="str">
        <f t="shared" si="93"/>
        <v/>
      </c>
      <c r="I1221" s="20" t="str">
        <f t="shared" si="95"/>
        <v/>
      </c>
      <c r="J1221" s="11"/>
      <c r="K1221" s="11"/>
      <c r="L1221" s="11"/>
      <c r="M1221" s="11"/>
      <c r="N1221" s="11"/>
      <c r="O1221" s="11"/>
      <c r="P1221" s="11"/>
      <c r="Q1221" s="11"/>
      <c r="R1221" s="11"/>
      <c r="S1221" s="11"/>
      <c r="T1221" s="11"/>
      <c r="U1221" s="11"/>
      <c r="V1221" s="11"/>
      <c r="W1221" s="11"/>
      <c r="X1221" s="11"/>
      <c r="Y1221" s="11"/>
    </row>
    <row r="1222" spans="1:25" x14ac:dyDescent="0.2">
      <c r="A1222" s="11"/>
      <c r="B1222" s="11"/>
      <c r="C1222" s="11"/>
      <c r="D1222" s="11"/>
      <c r="E1222" s="18" t="str">
        <f t="shared" si="94"/>
        <v/>
      </c>
      <c r="F1222" s="19" t="str">
        <f t="shared" si="91"/>
        <v/>
      </c>
      <c r="G1222" s="19" t="str">
        <f t="shared" si="92"/>
        <v/>
      </c>
      <c r="H1222" s="19" t="str">
        <f t="shared" si="93"/>
        <v/>
      </c>
      <c r="I1222" s="20" t="str">
        <f t="shared" si="95"/>
        <v/>
      </c>
      <c r="J1222" s="11"/>
      <c r="K1222" s="11"/>
      <c r="L1222" s="11"/>
      <c r="M1222" s="11"/>
      <c r="N1222" s="11"/>
      <c r="O1222" s="11"/>
      <c r="P1222" s="11"/>
      <c r="Q1222" s="11"/>
      <c r="R1222" s="11"/>
      <c r="S1222" s="11"/>
      <c r="T1222" s="11"/>
      <c r="U1222" s="11"/>
      <c r="V1222" s="11"/>
      <c r="W1222" s="11"/>
      <c r="X1222" s="11"/>
      <c r="Y1222" s="11"/>
    </row>
    <row r="1223" spans="1:25" x14ac:dyDescent="0.2">
      <c r="A1223" s="11"/>
      <c r="B1223" s="11"/>
      <c r="C1223" s="11"/>
      <c r="D1223" s="11"/>
      <c r="E1223" s="18" t="str">
        <f t="shared" si="94"/>
        <v/>
      </c>
      <c r="F1223" s="19" t="str">
        <f t="shared" si="91"/>
        <v/>
      </c>
      <c r="G1223" s="19" t="str">
        <f t="shared" si="92"/>
        <v/>
      </c>
      <c r="H1223" s="19" t="str">
        <f t="shared" si="93"/>
        <v/>
      </c>
      <c r="I1223" s="20" t="str">
        <f t="shared" si="95"/>
        <v/>
      </c>
      <c r="J1223" s="11"/>
      <c r="K1223" s="11"/>
      <c r="L1223" s="11"/>
      <c r="M1223" s="11"/>
      <c r="N1223" s="11"/>
      <c r="O1223" s="11"/>
      <c r="P1223" s="11"/>
      <c r="Q1223" s="11"/>
      <c r="R1223" s="11"/>
      <c r="S1223" s="11"/>
      <c r="T1223" s="11"/>
      <c r="U1223" s="11"/>
      <c r="V1223" s="11"/>
      <c r="W1223" s="11"/>
      <c r="X1223" s="11"/>
      <c r="Y1223" s="11"/>
    </row>
    <row r="1224" spans="1:25" x14ac:dyDescent="0.2">
      <c r="A1224" s="11"/>
      <c r="B1224" s="11"/>
      <c r="C1224" s="11"/>
      <c r="D1224" s="11"/>
      <c r="E1224" s="18" t="str">
        <f t="shared" si="94"/>
        <v/>
      </c>
      <c r="F1224" s="19" t="str">
        <f t="shared" si="91"/>
        <v/>
      </c>
      <c r="G1224" s="19" t="str">
        <f t="shared" si="92"/>
        <v/>
      </c>
      <c r="H1224" s="19" t="str">
        <f t="shared" si="93"/>
        <v/>
      </c>
      <c r="I1224" s="20" t="str">
        <f t="shared" si="95"/>
        <v/>
      </c>
      <c r="J1224" s="11"/>
      <c r="K1224" s="11"/>
      <c r="L1224" s="11"/>
      <c r="M1224" s="11"/>
      <c r="N1224" s="11"/>
      <c r="O1224" s="11"/>
      <c r="P1224" s="11"/>
      <c r="Q1224" s="11"/>
      <c r="R1224" s="11"/>
      <c r="S1224" s="11"/>
      <c r="T1224" s="11"/>
      <c r="U1224" s="11"/>
      <c r="V1224" s="11"/>
      <c r="W1224" s="11"/>
      <c r="X1224" s="11"/>
      <c r="Y1224" s="11"/>
    </row>
    <row r="1225" spans="1:25" x14ac:dyDescent="0.2">
      <c r="A1225" s="11"/>
      <c r="B1225" s="11"/>
      <c r="C1225" s="11"/>
      <c r="D1225" s="11"/>
      <c r="E1225" s="18" t="str">
        <f t="shared" si="94"/>
        <v/>
      </c>
      <c r="F1225" s="19" t="str">
        <f t="shared" si="91"/>
        <v/>
      </c>
      <c r="G1225" s="19" t="str">
        <f t="shared" si="92"/>
        <v/>
      </c>
      <c r="H1225" s="19" t="str">
        <f t="shared" si="93"/>
        <v/>
      </c>
      <c r="I1225" s="20" t="str">
        <f t="shared" si="95"/>
        <v/>
      </c>
      <c r="J1225" s="11"/>
      <c r="K1225" s="11"/>
      <c r="L1225" s="11"/>
      <c r="M1225" s="11"/>
      <c r="N1225" s="11"/>
      <c r="O1225" s="11"/>
      <c r="P1225" s="11"/>
      <c r="Q1225" s="11"/>
      <c r="R1225" s="11"/>
      <c r="S1225" s="11"/>
      <c r="T1225" s="11"/>
      <c r="U1225" s="11"/>
      <c r="V1225" s="11"/>
      <c r="W1225" s="11"/>
      <c r="X1225" s="11"/>
      <c r="Y1225" s="11"/>
    </row>
    <row r="1226" spans="1:25" x14ac:dyDescent="0.2">
      <c r="A1226" s="11"/>
      <c r="B1226" s="11"/>
      <c r="C1226" s="11"/>
      <c r="D1226" s="11"/>
      <c r="E1226" s="18" t="str">
        <f t="shared" si="94"/>
        <v/>
      </c>
      <c r="F1226" s="19" t="str">
        <f t="shared" si="91"/>
        <v/>
      </c>
      <c r="G1226" s="19" t="str">
        <f t="shared" si="92"/>
        <v/>
      </c>
      <c r="H1226" s="19" t="str">
        <f t="shared" si="93"/>
        <v/>
      </c>
      <c r="I1226" s="20" t="str">
        <f t="shared" si="95"/>
        <v/>
      </c>
      <c r="J1226" s="11"/>
      <c r="K1226" s="11"/>
      <c r="L1226" s="11"/>
      <c r="M1226" s="11"/>
      <c r="N1226" s="11"/>
      <c r="O1226" s="11"/>
      <c r="P1226" s="11"/>
      <c r="Q1226" s="11"/>
      <c r="R1226" s="11"/>
      <c r="S1226" s="11"/>
      <c r="T1226" s="11"/>
      <c r="U1226" s="11"/>
      <c r="V1226" s="11"/>
      <c r="W1226" s="11"/>
      <c r="X1226" s="11"/>
      <c r="Y1226" s="11"/>
    </row>
    <row r="1227" spans="1:25" x14ac:dyDescent="0.2">
      <c r="A1227" s="11"/>
      <c r="B1227" s="11"/>
      <c r="C1227" s="11"/>
      <c r="D1227" s="11"/>
      <c r="E1227" s="18" t="str">
        <f t="shared" si="94"/>
        <v/>
      </c>
      <c r="F1227" s="19" t="str">
        <f t="shared" si="91"/>
        <v/>
      </c>
      <c r="G1227" s="19" t="str">
        <f t="shared" si="92"/>
        <v/>
      </c>
      <c r="H1227" s="19" t="str">
        <f t="shared" si="93"/>
        <v/>
      </c>
      <c r="I1227" s="20" t="str">
        <f t="shared" si="95"/>
        <v/>
      </c>
      <c r="J1227" s="11"/>
      <c r="K1227" s="11"/>
      <c r="L1227" s="11"/>
      <c r="M1227" s="11"/>
      <c r="N1227" s="11"/>
      <c r="O1227" s="11"/>
      <c r="P1227" s="11"/>
      <c r="Q1227" s="11"/>
      <c r="R1227" s="11"/>
      <c r="S1227" s="11"/>
      <c r="T1227" s="11"/>
      <c r="U1227" s="11"/>
      <c r="V1227" s="11"/>
      <c r="W1227" s="11"/>
      <c r="X1227" s="11"/>
      <c r="Y1227" s="11"/>
    </row>
    <row r="1228" spans="1:25" x14ac:dyDescent="0.2">
      <c r="A1228" s="11"/>
      <c r="B1228" s="11"/>
      <c r="C1228" s="11"/>
      <c r="D1228" s="11"/>
      <c r="E1228" s="18" t="str">
        <f t="shared" si="94"/>
        <v/>
      </c>
      <c r="F1228" s="19" t="str">
        <f t="shared" si="91"/>
        <v/>
      </c>
      <c r="G1228" s="19" t="str">
        <f t="shared" si="92"/>
        <v/>
      </c>
      <c r="H1228" s="19" t="str">
        <f t="shared" si="93"/>
        <v/>
      </c>
      <c r="I1228" s="20" t="str">
        <f t="shared" si="95"/>
        <v/>
      </c>
      <c r="J1228" s="11"/>
      <c r="K1228" s="11"/>
      <c r="L1228" s="11"/>
      <c r="M1228" s="11"/>
      <c r="N1228" s="11"/>
      <c r="O1228" s="11"/>
      <c r="P1228" s="11"/>
      <c r="Q1228" s="11"/>
      <c r="R1228" s="11"/>
      <c r="S1228" s="11"/>
      <c r="T1228" s="11"/>
      <c r="U1228" s="11"/>
      <c r="V1228" s="11"/>
      <c r="W1228" s="11"/>
      <c r="X1228" s="11"/>
      <c r="Y1228" s="11"/>
    </row>
    <row r="1229" spans="1:25" x14ac:dyDescent="0.2">
      <c r="A1229" s="11"/>
      <c r="B1229" s="11"/>
      <c r="C1229" s="11"/>
      <c r="D1229" s="11"/>
      <c r="E1229" s="18" t="str">
        <f t="shared" si="94"/>
        <v/>
      </c>
      <c r="F1229" s="19" t="str">
        <f t="shared" si="91"/>
        <v/>
      </c>
      <c r="G1229" s="19" t="str">
        <f t="shared" si="92"/>
        <v/>
      </c>
      <c r="H1229" s="19" t="str">
        <f t="shared" si="93"/>
        <v/>
      </c>
      <c r="I1229" s="20" t="str">
        <f t="shared" si="95"/>
        <v/>
      </c>
      <c r="J1229" s="11"/>
      <c r="K1229" s="11"/>
      <c r="L1229" s="11"/>
      <c r="M1229" s="11"/>
      <c r="N1229" s="11"/>
      <c r="O1229" s="11"/>
      <c r="P1229" s="11"/>
      <c r="Q1229" s="11"/>
      <c r="R1229" s="11"/>
      <c r="S1229" s="11"/>
      <c r="T1229" s="11"/>
      <c r="U1229" s="11"/>
      <c r="V1229" s="11"/>
      <c r="W1229" s="11"/>
      <c r="X1229" s="11"/>
      <c r="Y1229" s="11"/>
    </row>
    <row r="1230" spans="1:25" x14ac:dyDescent="0.2">
      <c r="A1230" s="11"/>
      <c r="B1230" s="11"/>
      <c r="C1230" s="11"/>
      <c r="D1230" s="11"/>
      <c r="E1230" s="18" t="str">
        <f t="shared" si="94"/>
        <v/>
      </c>
      <c r="F1230" s="19" t="str">
        <f t="shared" si="91"/>
        <v/>
      </c>
      <c r="G1230" s="19" t="str">
        <f t="shared" si="92"/>
        <v/>
      </c>
      <c r="H1230" s="19" t="str">
        <f t="shared" si="93"/>
        <v/>
      </c>
      <c r="I1230" s="20" t="str">
        <f t="shared" si="95"/>
        <v/>
      </c>
      <c r="J1230" s="11"/>
      <c r="K1230" s="11"/>
      <c r="L1230" s="11"/>
      <c r="M1230" s="11"/>
      <c r="N1230" s="11"/>
      <c r="O1230" s="11"/>
      <c r="P1230" s="11"/>
      <c r="Q1230" s="11"/>
      <c r="R1230" s="11"/>
      <c r="S1230" s="11"/>
      <c r="T1230" s="11"/>
      <c r="U1230" s="11"/>
      <c r="V1230" s="11"/>
      <c r="W1230" s="11"/>
      <c r="X1230" s="11"/>
      <c r="Y1230" s="11"/>
    </row>
    <row r="1231" spans="1:25" x14ac:dyDescent="0.2">
      <c r="A1231" s="11"/>
      <c r="B1231" s="11"/>
      <c r="C1231" s="11"/>
      <c r="D1231" s="11"/>
      <c r="E1231" s="18" t="str">
        <f t="shared" si="94"/>
        <v/>
      </c>
      <c r="F1231" s="19" t="str">
        <f t="shared" si="91"/>
        <v/>
      </c>
      <c r="G1231" s="19" t="str">
        <f t="shared" si="92"/>
        <v/>
      </c>
      <c r="H1231" s="19" t="str">
        <f t="shared" si="93"/>
        <v/>
      </c>
      <c r="I1231" s="20" t="str">
        <f t="shared" si="95"/>
        <v/>
      </c>
      <c r="J1231" s="11"/>
      <c r="K1231" s="11"/>
      <c r="L1231" s="11"/>
      <c r="M1231" s="11"/>
      <c r="N1231" s="11"/>
      <c r="O1231" s="11"/>
      <c r="P1231" s="11"/>
      <c r="Q1231" s="11"/>
      <c r="R1231" s="11"/>
      <c r="S1231" s="11"/>
      <c r="T1231" s="11"/>
      <c r="U1231" s="11"/>
      <c r="V1231" s="11"/>
      <c r="W1231" s="11"/>
      <c r="X1231" s="11"/>
      <c r="Y1231" s="11"/>
    </row>
    <row r="1232" spans="1:25" x14ac:dyDescent="0.2">
      <c r="A1232" s="11"/>
      <c r="B1232" s="11"/>
      <c r="C1232" s="11"/>
      <c r="D1232" s="11"/>
      <c r="E1232" s="18" t="str">
        <f t="shared" si="94"/>
        <v/>
      </c>
      <c r="F1232" s="19" t="str">
        <f t="shared" si="91"/>
        <v/>
      </c>
      <c r="G1232" s="19" t="str">
        <f t="shared" si="92"/>
        <v/>
      </c>
      <c r="H1232" s="19" t="str">
        <f t="shared" si="93"/>
        <v/>
      </c>
      <c r="I1232" s="20" t="str">
        <f t="shared" si="95"/>
        <v/>
      </c>
      <c r="J1232" s="11"/>
      <c r="K1232" s="11"/>
      <c r="L1232" s="11"/>
      <c r="M1232" s="11"/>
      <c r="N1232" s="11"/>
      <c r="O1232" s="11"/>
      <c r="P1232" s="11"/>
      <c r="Q1232" s="11"/>
      <c r="R1232" s="11"/>
      <c r="S1232" s="11"/>
      <c r="T1232" s="11"/>
      <c r="U1232" s="11"/>
      <c r="V1232" s="11"/>
      <c r="W1232" s="11"/>
      <c r="X1232" s="11"/>
      <c r="Y1232" s="11"/>
    </row>
    <row r="1233" spans="1:25" x14ac:dyDescent="0.2">
      <c r="A1233" s="11"/>
      <c r="B1233" s="11"/>
      <c r="C1233" s="11"/>
      <c r="D1233" s="11"/>
      <c r="E1233" s="18" t="str">
        <f t="shared" si="94"/>
        <v/>
      </c>
      <c r="F1233" s="19" t="str">
        <f t="shared" si="91"/>
        <v/>
      </c>
      <c r="G1233" s="19" t="str">
        <f t="shared" si="92"/>
        <v/>
      </c>
      <c r="H1233" s="19" t="str">
        <f t="shared" si="93"/>
        <v/>
      </c>
      <c r="I1233" s="20" t="str">
        <f t="shared" si="95"/>
        <v/>
      </c>
      <c r="J1233" s="11"/>
      <c r="K1233" s="11"/>
      <c r="L1233" s="11"/>
      <c r="M1233" s="11"/>
      <c r="N1233" s="11"/>
      <c r="O1233" s="11"/>
      <c r="P1233" s="11"/>
      <c r="Q1233" s="11"/>
      <c r="R1233" s="11"/>
      <c r="S1233" s="11"/>
      <c r="T1233" s="11"/>
      <c r="U1233" s="11"/>
      <c r="V1233" s="11"/>
      <c r="W1233" s="11"/>
      <c r="X1233" s="11"/>
      <c r="Y1233" s="11"/>
    </row>
    <row r="1234" spans="1:25" x14ac:dyDescent="0.2">
      <c r="A1234" s="11"/>
      <c r="B1234" s="11"/>
      <c r="C1234" s="11"/>
      <c r="D1234" s="11"/>
      <c r="E1234" s="18" t="str">
        <f t="shared" si="94"/>
        <v/>
      </c>
      <c r="F1234" s="19" t="str">
        <f t="shared" si="91"/>
        <v/>
      </c>
      <c r="G1234" s="19" t="str">
        <f t="shared" si="92"/>
        <v/>
      </c>
      <c r="H1234" s="19" t="str">
        <f t="shared" si="93"/>
        <v/>
      </c>
      <c r="I1234" s="20" t="str">
        <f t="shared" si="95"/>
        <v/>
      </c>
      <c r="J1234" s="11"/>
      <c r="K1234" s="11"/>
      <c r="L1234" s="11"/>
      <c r="M1234" s="11"/>
      <c r="N1234" s="11"/>
      <c r="O1234" s="11"/>
      <c r="P1234" s="11"/>
      <c r="Q1234" s="11"/>
      <c r="R1234" s="11"/>
      <c r="S1234" s="11"/>
      <c r="T1234" s="11"/>
      <c r="U1234" s="11"/>
      <c r="V1234" s="11"/>
      <c r="W1234" s="11"/>
      <c r="X1234" s="11"/>
      <c r="Y1234" s="11"/>
    </row>
    <row r="1235" spans="1:25" x14ac:dyDescent="0.2">
      <c r="A1235" s="11"/>
      <c r="B1235" s="11"/>
      <c r="C1235" s="11"/>
      <c r="D1235" s="11"/>
      <c r="E1235" s="18" t="str">
        <f t="shared" si="94"/>
        <v/>
      </c>
      <c r="F1235" s="19" t="str">
        <f t="shared" si="91"/>
        <v/>
      </c>
      <c r="G1235" s="19" t="str">
        <f t="shared" si="92"/>
        <v/>
      </c>
      <c r="H1235" s="19" t="str">
        <f t="shared" si="93"/>
        <v/>
      </c>
      <c r="I1235" s="20" t="str">
        <f t="shared" si="95"/>
        <v/>
      </c>
      <c r="J1235" s="11"/>
      <c r="K1235" s="11"/>
      <c r="L1235" s="11"/>
      <c r="M1235" s="11"/>
      <c r="N1235" s="11"/>
      <c r="O1235" s="11"/>
      <c r="P1235" s="11"/>
      <c r="Q1235" s="11"/>
      <c r="R1235" s="11"/>
      <c r="S1235" s="11"/>
      <c r="T1235" s="11"/>
      <c r="U1235" s="11"/>
      <c r="V1235" s="11"/>
      <c r="W1235" s="11"/>
      <c r="X1235" s="11"/>
      <c r="Y1235" s="11"/>
    </row>
    <row r="1236" spans="1:25" x14ac:dyDescent="0.2">
      <c r="A1236" s="11"/>
      <c r="B1236" s="11"/>
      <c r="C1236" s="11"/>
      <c r="D1236" s="11"/>
      <c r="E1236" s="18" t="str">
        <f t="shared" si="94"/>
        <v/>
      </c>
      <c r="F1236" s="19" t="str">
        <f t="shared" si="91"/>
        <v/>
      </c>
      <c r="G1236" s="19" t="str">
        <f t="shared" si="92"/>
        <v/>
      </c>
      <c r="H1236" s="19" t="str">
        <f t="shared" si="93"/>
        <v/>
      </c>
      <c r="I1236" s="20" t="str">
        <f t="shared" si="95"/>
        <v/>
      </c>
      <c r="J1236" s="11"/>
      <c r="K1236" s="11"/>
      <c r="L1236" s="11"/>
      <c r="M1236" s="11"/>
      <c r="N1236" s="11"/>
      <c r="O1236" s="11"/>
      <c r="P1236" s="11"/>
      <c r="Q1236" s="11"/>
      <c r="R1236" s="11"/>
      <c r="S1236" s="11"/>
      <c r="T1236" s="11"/>
      <c r="U1236" s="11"/>
      <c r="V1236" s="11"/>
      <c r="W1236" s="11"/>
      <c r="X1236" s="11"/>
      <c r="Y1236" s="11"/>
    </row>
    <row r="1237" spans="1:25" x14ac:dyDescent="0.2">
      <c r="A1237" s="11"/>
      <c r="B1237" s="11"/>
      <c r="C1237" s="11"/>
      <c r="D1237" s="11"/>
      <c r="E1237" s="18" t="str">
        <f t="shared" si="94"/>
        <v/>
      </c>
      <c r="F1237" s="19" t="str">
        <f t="shared" si="91"/>
        <v/>
      </c>
      <c r="G1237" s="19" t="str">
        <f t="shared" si="92"/>
        <v/>
      </c>
      <c r="H1237" s="19" t="str">
        <f t="shared" si="93"/>
        <v/>
      </c>
      <c r="I1237" s="20" t="str">
        <f t="shared" si="95"/>
        <v/>
      </c>
      <c r="J1237" s="11"/>
      <c r="K1237" s="11"/>
      <c r="L1237" s="11"/>
      <c r="M1237" s="11"/>
      <c r="N1237" s="11"/>
      <c r="O1237" s="11"/>
      <c r="P1237" s="11"/>
      <c r="Q1237" s="11"/>
      <c r="R1237" s="11"/>
      <c r="S1237" s="11"/>
      <c r="T1237" s="11"/>
      <c r="U1237" s="11"/>
      <c r="V1237" s="11"/>
      <c r="W1237" s="11"/>
      <c r="X1237" s="11"/>
      <c r="Y1237" s="11"/>
    </row>
    <row r="1238" spans="1:25" x14ac:dyDescent="0.2">
      <c r="A1238" s="11"/>
      <c r="B1238" s="11"/>
      <c r="C1238" s="11"/>
      <c r="D1238" s="11"/>
      <c r="E1238" s="18" t="str">
        <f t="shared" si="94"/>
        <v/>
      </c>
      <c r="F1238" s="19" t="str">
        <f t="shared" si="91"/>
        <v/>
      </c>
      <c r="G1238" s="19" t="str">
        <f t="shared" si="92"/>
        <v/>
      </c>
      <c r="H1238" s="19" t="str">
        <f t="shared" si="93"/>
        <v/>
      </c>
      <c r="I1238" s="20" t="str">
        <f t="shared" si="95"/>
        <v/>
      </c>
      <c r="J1238" s="11"/>
      <c r="K1238" s="11"/>
      <c r="L1238" s="11"/>
      <c r="M1238" s="11"/>
      <c r="N1238" s="11"/>
      <c r="O1238" s="11"/>
      <c r="P1238" s="11"/>
      <c r="Q1238" s="11"/>
      <c r="R1238" s="11"/>
      <c r="S1238" s="11"/>
      <c r="T1238" s="11"/>
      <c r="U1238" s="11"/>
      <c r="V1238" s="11"/>
      <c r="W1238" s="11"/>
      <c r="X1238" s="11"/>
      <c r="Y1238" s="11"/>
    </row>
    <row r="1239" spans="1:25" x14ac:dyDescent="0.2">
      <c r="A1239" s="11"/>
      <c r="B1239" s="11"/>
      <c r="C1239" s="11"/>
      <c r="D1239" s="11"/>
      <c r="E1239" s="11"/>
      <c r="F1239" s="11"/>
      <c r="G1239" s="11"/>
      <c r="H1239" s="11"/>
      <c r="I1239" s="11"/>
      <c r="J1239" s="11"/>
      <c r="K1239" s="11"/>
      <c r="L1239" s="11"/>
      <c r="M1239" s="11"/>
      <c r="N1239" s="11"/>
      <c r="O1239" s="11"/>
      <c r="P1239" s="11"/>
      <c r="Q1239" s="11"/>
      <c r="R1239" s="11"/>
      <c r="S1239" s="11"/>
      <c r="T1239" s="11"/>
      <c r="U1239" s="11"/>
      <c r="V1239" s="11"/>
      <c r="W1239" s="11"/>
      <c r="X1239" s="11"/>
      <c r="Y1239" s="11"/>
    </row>
    <row r="1240" spans="1:25" x14ac:dyDescent="0.2">
      <c r="A1240" s="11"/>
      <c r="B1240" s="11"/>
      <c r="C1240" s="11"/>
      <c r="D1240" s="11"/>
      <c r="E1240" s="11"/>
      <c r="F1240" s="11"/>
      <c r="G1240" s="11"/>
      <c r="H1240" s="11"/>
      <c r="I1240" s="11"/>
      <c r="J1240" s="11"/>
      <c r="K1240" s="11"/>
      <c r="L1240" s="11"/>
      <c r="M1240" s="11"/>
      <c r="N1240" s="11"/>
      <c r="O1240" s="11"/>
      <c r="P1240" s="11"/>
      <c r="Q1240" s="11"/>
      <c r="R1240" s="11"/>
      <c r="S1240" s="11"/>
      <c r="T1240" s="11"/>
      <c r="U1240" s="11"/>
      <c r="V1240" s="11"/>
      <c r="W1240" s="11"/>
      <c r="X1240" s="11"/>
      <c r="Y1240" s="11"/>
    </row>
    <row r="1241" spans="1:25" x14ac:dyDescent="0.2">
      <c r="A1241" s="11"/>
      <c r="B1241" s="11"/>
      <c r="C1241" s="11"/>
      <c r="D1241" s="11"/>
      <c r="E1241" s="11"/>
      <c r="F1241" s="11"/>
      <c r="G1241" s="11"/>
      <c r="H1241" s="11"/>
      <c r="I1241" s="11"/>
      <c r="J1241" s="11"/>
      <c r="K1241" s="11"/>
      <c r="L1241" s="11"/>
      <c r="M1241" s="11"/>
      <c r="N1241" s="11"/>
      <c r="O1241" s="11"/>
      <c r="P1241" s="11"/>
      <c r="Q1241" s="11"/>
      <c r="R1241" s="11"/>
      <c r="S1241" s="11"/>
      <c r="T1241" s="11"/>
      <c r="U1241" s="11"/>
      <c r="V1241" s="11"/>
      <c r="W1241" s="11"/>
      <c r="X1241" s="11"/>
      <c r="Y1241" s="11"/>
    </row>
    <row r="1242" spans="1:25" x14ac:dyDescent="0.2">
      <c r="A1242" s="11"/>
      <c r="B1242" s="11"/>
      <c r="C1242" s="11"/>
      <c r="D1242" s="11"/>
      <c r="E1242" s="11"/>
      <c r="F1242" s="11"/>
      <c r="G1242" s="11"/>
      <c r="H1242" s="11"/>
      <c r="I1242" s="11"/>
      <c r="J1242" s="11"/>
      <c r="K1242" s="11"/>
      <c r="L1242" s="11"/>
      <c r="M1242" s="11"/>
      <c r="N1242" s="11"/>
      <c r="O1242" s="11"/>
      <c r="P1242" s="11"/>
      <c r="Q1242" s="11"/>
      <c r="R1242" s="11"/>
      <c r="S1242" s="11"/>
      <c r="T1242" s="11"/>
      <c r="U1242" s="11"/>
      <c r="V1242" s="11"/>
      <c r="W1242" s="11"/>
      <c r="X1242" s="11"/>
      <c r="Y1242" s="11"/>
    </row>
    <row r="1243" spans="1:25" x14ac:dyDescent="0.2">
      <c r="A1243" s="11"/>
      <c r="B1243" s="11"/>
      <c r="C1243" s="11"/>
      <c r="D1243" s="11"/>
      <c r="E1243" s="11"/>
      <c r="F1243" s="11"/>
      <c r="G1243" s="11"/>
      <c r="H1243" s="11"/>
      <c r="I1243" s="11"/>
      <c r="J1243" s="11"/>
      <c r="K1243" s="11"/>
      <c r="L1243" s="11"/>
      <c r="M1243" s="11"/>
      <c r="N1243" s="11"/>
      <c r="O1243" s="11"/>
      <c r="P1243" s="11"/>
      <c r="Q1243" s="11"/>
      <c r="R1243" s="11"/>
      <c r="S1243" s="11"/>
      <c r="T1243" s="11"/>
      <c r="U1243" s="11"/>
      <c r="V1243" s="11"/>
      <c r="W1243" s="11"/>
      <c r="X1243" s="11"/>
      <c r="Y1243" s="11"/>
    </row>
    <row r="1244" spans="1:25" x14ac:dyDescent="0.2">
      <c r="A1244" s="11"/>
      <c r="B1244" s="11"/>
      <c r="C1244" s="11"/>
      <c r="D1244" s="11"/>
      <c r="E1244" s="11"/>
      <c r="F1244" s="11"/>
      <c r="G1244" s="11"/>
      <c r="H1244" s="11"/>
      <c r="I1244" s="11"/>
      <c r="J1244" s="11"/>
      <c r="K1244" s="11"/>
      <c r="L1244" s="11"/>
      <c r="M1244" s="11"/>
      <c r="N1244" s="11"/>
      <c r="O1244" s="11"/>
      <c r="P1244" s="11"/>
      <c r="Q1244" s="11"/>
      <c r="R1244" s="11"/>
      <c r="S1244" s="11"/>
      <c r="T1244" s="11"/>
      <c r="U1244" s="11"/>
      <c r="V1244" s="11"/>
      <c r="W1244" s="11"/>
      <c r="X1244" s="11"/>
      <c r="Y1244" s="11"/>
    </row>
    <row r="1245" spans="1:25" x14ac:dyDescent="0.2">
      <c r="A1245" s="11"/>
      <c r="B1245" s="11"/>
      <c r="C1245" s="11"/>
      <c r="D1245" s="11"/>
      <c r="E1245" s="11"/>
      <c r="F1245" s="11"/>
      <c r="G1245" s="11"/>
      <c r="H1245" s="11"/>
      <c r="I1245" s="11"/>
      <c r="J1245" s="11"/>
      <c r="K1245" s="11"/>
      <c r="L1245" s="11"/>
      <c r="M1245" s="11"/>
      <c r="N1245" s="11"/>
      <c r="O1245" s="11"/>
      <c r="P1245" s="11"/>
      <c r="Q1245" s="11"/>
      <c r="R1245" s="11"/>
      <c r="S1245" s="11"/>
      <c r="T1245" s="11"/>
      <c r="U1245" s="11"/>
      <c r="V1245" s="11"/>
      <c r="W1245" s="11"/>
      <c r="X1245" s="11"/>
      <c r="Y1245" s="11"/>
    </row>
    <row r="1246" spans="1:25" x14ac:dyDescent="0.2">
      <c r="A1246" s="11"/>
      <c r="B1246" s="11"/>
      <c r="C1246" s="11"/>
      <c r="D1246" s="11"/>
      <c r="E1246" s="11"/>
      <c r="F1246" s="11"/>
      <c r="G1246" s="11"/>
      <c r="H1246" s="11"/>
      <c r="I1246" s="11"/>
      <c r="J1246" s="11"/>
      <c r="K1246" s="11"/>
      <c r="L1246" s="11"/>
      <c r="M1246" s="11"/>
      <c r="N1246" s="11"/>
      <c r="O1246" s="11"/>
      <c r="P1246" s="11"/>
      <c r="Q1246" s="11"/>
      <c r="R1246" s="11"/>
      <c r="S1246" s="11"/>
      <c r="T1246" s="11"/>
      <c r="U1246" s="11"/>
      <c r="V1246" s="11"/>
      <c r="W1246" s="11"/>
      <c r="X1246" s="11"/>
      <c r="Y1246" s="11"/>
    </row>
    <row r="1247" spans="1:25" x14ac:dyDescent="0.2">
      <c r="A1247" s="11"/>
      <c r="B1247" s="11"/>
      <c r="C1247" s="11"/>
      <c r="D1247" s="11"/>
      <c r="E1247" s="11"/>
      <c r="F1247" s="11"/>
      <c r="G1247" s="11"/>
      <c r="H1247" s="11"/>
      <c r="I1247" s="11"/>
      <c r="J1247" s="11"/>
      <c r="K1247" s="11"/>
      <c r="L1247" s="11"/>
      <c r="M1247" s="11"/>
      <c r="N1247" s="11"/>
      <c r="O1247" s="11"/>
      <c r="P1247" s="11"/>
      <c r="Q1247" s="11"/>
      <c r="R1247" s="11"/>
      <c r="S1247" s="11"/>
      <c r="T1247" s="11"/>
      <c r="U1247" s="11"/>
      <c r="V1247" s="11"/>
      <c r="W1247" s="11"/>
      <c r="X1247" s="11"/>
      <c r="Y1247" s="11"/>
    </row>
    <row r="1248" spans="1:25" x14ac:dyDescent="0.2">
      <c r="A1248" s="11"/>
      <c r="B1248" s="11"/>
      <c r="C1248" s="11"/>
      <c r="D1248" s="11"/>
      <c r="E1248" s="11"/>
      <c r="F1248" s="11"/>
      <c r="G1248" s="11"/>
      <c r="H1248" s="11"/>
      <c r="I1248" s="11"/>
      <c r="J1248" s="11"/>
      <c r="K1248" s="11"/>
      <c r="L1248" s="11"/>
      <c r="M1248" s="11"/>
      <c r="N1248" s="11"/>
      <c r="O1248" s="11"/>
      <c r="P1248" s="11"/>
      <c r="Q1248" s="11"/>
      <c r="R1248" s="11"/>
      <c r="S1248" s="11"/>
      <c r="T1248" s="11"/>
      <c r="U1248" s="11"/>
      <c r="V1248" s="11"/>
      <c r="W1248" s="11"/>
      <c r="X1248" s="11"/>
      <c r="Y1248" s="11"/>
    </row>
    <row r="1249" spans="1:25" x14ac:dyDescent="0.2">
      <c r="A1249" s="11"/>
      <c r="B1249" s="11"/>
      <c r="C1249" s="11"/>
      <c r="D1249" s="11"/>
      <c r="E1249" s="11"/>
      <c r="F1249" s="11"/>
      <c r="G1249" s="11"/>
      <c r="H1249" s="11"/>
      <c r="I1249" s="11"/>
      <c r="J1249" s="11"/>
      <c r="K1249" s="11"/>
      <c r="L1249" s="11"/>
      <c r="M1249" s="11"/>
      <c r="N1249" s="11"/>
      <c r="O1249" s="11"/>
      <c r="P1249" s="11"/>
      <c r="Q1249" s="11"/>
      <c r="R1249" s="11"/>
      <c r="S1249" s="11"/>
      <c r="T1249" s="11"/>
      <c r="U1249" s="11"/>
      <c r="V1249" s="11"/>
      <c r="W1249" s="11"/>
      <c r="X1249" s="11"/>
      <c r="Y1249" s="11"/>
    </row>
    <row r="1250" spans="1:25" x14ac:dyDescent="0.2">
      <c r="A1250" s="11"/>
      <c r="B1250" s="11"/>
      <c r="C1250" s="11"/>
      <c r="D1250" s="11"/>
      <c r="E1250" s="11"/>
      <c r="F1250" s="11"/>
      <c r="G1250" s="11"/>
      <c r="H1250" s="11"/>
      <c r="I1250" s="11"/>
      <c r="J1250" s="11"/>
      <c r="K1250" s="11"/>
      <c r="L1250" s="11"/>
      <c r="M1250" s="11"/>
      <c r="N1250" s="11"/>
      <c r="O1250" s="11"/>
      <c r="P1250" s="11"/>
      <c r="Q1250" s="11"/>
      <c r="R1250" s="11"/>
      <c r="S1250" s="11"/>
      <c r="T1250" s="11"/>
      <c r="U1250" s="11"/>
      <c r="V1250" s="11"/>
      <c r="W1250" s="11"/>
      <c r="X1250" s="11"/>
      <c r="Y1250" s="11"/>
    </row>
    <row r="1251" spans="1:25" x14ac:dyDescent="0.2">
      <c r="A1251" s="11"/>
      <c r="B1251" s="11"/>
      <c r="C1251" s="11"/>
      <c r="D1251" s="11"/>
      <c r="E1251" s="11"/>
      <c r="F1251" s="11"/>
      <c r="G1251" s="11"/>
      <c r="H1251" s="11"/>
      <c r="I1251" s="11"/>
      <c r="J1251" s="11"/>
      <c r="K1251" s="11"/>
      <c r="L1251" s="11"/>
      <c r="M1251" s="11"/>
      <c r="N1251" s="11"/>
      <c r="O1251" s="11"/>
      <c r="P1251" s="11"/>
      <c r="Q1251" s="11"/>
      <c r="R1251" s="11"/>
      <c r="S1251" s="11"/>
      <c r="T1251" s="11"/>
      <c r="U1251" s="11"/>
      <c r="V1251" s="11"/>
      <c r="W1251" s="11"/>
      <c r="X1251" s="11"/>
      <c r="Y1251" s="11"/>
    </row>
    <row r="1252" spans="1:25" x14ac:dyDescent="0.2">
      <c r="A1252" s="11"/>
      <c r="B1252" s="11"/>
      <c r="C1252" s="11"/>
      <c r="D1252" s="11"/>
      <c r="E1252" s="11"/>
      <c r="F1252" s="11"/>
      <c r="G1252" s="11"/>
      <c r="H1252" s="11"/>
      <c r="I1252" s="11"/>
      <c r="J1252" s="11"/>
      <c r="K1252" s="11"/>
      <c r="L1252" s="11"/>
      <c r="M1252" s="11"/>
      <c r="N1252" s="11"/>
      <c r="O1252" s="11"/>
      <c r="P1252" s="11"/>
      <c r="Q1252" s="11"/>
      <c r="R1252" s="11"/>
      <c r="S1252" s="11"/>
      <c r="T1252" s="11"/>
      <c r="U1252" s="11"/>
      <c r="V1252" s="11"/>
      <c r="W1252" s="11"/>
      <c r="X1252" s="11"/>
      <c r="Y1252" s="11"/>
    </row>
    <row r="1253" spans="1:25" x14ac:dyDescent="0.2">
      <c r="A1253" s="11"/>
      <c r="B1253" s="11"/>
      <c r="C1253" s="11"/>
      <c r="D1253" s="11"/>
      <c r="E1253" s="11"/>
      <c r="F1253" s="11"/>
      <c r="G1253" s="11"/>
      <c r="H1253" s="11"/>
      <c r="I1253" s="11"/>
      <c r="J1253" s="11"/>
      <c r="K1253" s="11"/>
      <c r="L1253" s="11"/>
      <c r="M1253" s="11"/>
      <c r="N1253" s="11"/>
      <c r="O1253" s="11"/>
      <c r="P1253" s="11"/>
      <c r="Q1253" s="11"/>
      <c r="R1253" s="11"/>
      <c r="S1253" s="11"/>
      <c r="T1253" s="11"/>
      <c r="U1253" s="11"/>
      <c r="V1253" s="11"/>
      <c r="W1253" s="11"/>
      <c r="X1253" s="11"/>
      <c r="Y1253" s="11"/>
    </row>
    <row r="1254" spans="1:25" x14ac:dyDescent="0.2">
      <c r="A1254" s="11"/>
      <c r="B1254" s="11"/>
      <c r="C1254" s="11"/>
      <c r="D1254" s="11"/>
      <c r="E1254" s="11"/>
      <c r="F1254" s="11"/>
      <c r="G1254" s="11"/>
      <c r="H1254" s="11"/>
      <c r="I1254" s="11"/>
      <c r="J1254" s="11"/>
      <c r="K1254" s="11"/>
      <c r="L1254" s="11"/>
      <c r="M1254" s="11"/>
      <c r="N1254" s="11"/>
      <c r="O1254" s="11"/>
      <c r="P1254" s="11"/>
      <c r="Q1254" s="11"/>
      <c r="R1254" s="11"/>
      <c r="S1254" s="11"/>
      <c r="T1254" s="11"/>
      <c r="U1254" s="11"/>
      <c r="V1254" s="11"/>
      <c r="W1254" s="11"/>
      <c r="X1254" s="11"/>
      <c r="Y1254" s="11"/>
    </row>
    <row r="1255" spans="1:25" x14ac:dyDescent="0.2">
      <c r="A1255" s="11"/>
      <c r="B1255" s="11"/>
      <c r="C1255" s="11"/>
      <c r="D1255" s="11"/>
      <c r="E1255" s="11"/>
      <c r="F1255" s="11"/>
      <c r="G1255" s="11"/>
      <c r="H1255" s="11"/>
      <c r="I1255" s="11"/>
      <c r="J1255" s="11"/>
      <c r="K1255" s="11"/>
      <c r="L1255" s="11"/>
      <c r="M1255" s="11"/>
      <c r="N1255" s="11"/>
      <c r="O1255" s="11"/>
      <c r="P1255" s="11"/>
      <c r="Q1255" s="11"/>
      <c r="R1255" s="11"/>
      <c r="S1255" s="11"/>
      <c r="T1255" s="11"/>
      <c r="U1255" s="11"/>
      <c r="V1255" s="11"/>
      <c r="W1255" s="11"/>
      <c r="X1255" s="11"/>
      <c r="Y1255" s="11"/>
    </row>
    <row r="1256" spans="1:25" x14ac:dyDescent="0.2">
      <c r="A1256" s="11"/>
      <c r="B1256" s="11"/>
      <c r="C1256" s="11"/>
      <c r="D1256" s="11"/>
      <c r="E1256" s="11"/>
      <c r="F1256" s="11"/>
      <c r="G1256" s="11"/>
      <c r="H1256" s="11"/>
      <c r="I1256" s="11"/>
      <c r="J1256" s="11"/>
      <c r="K1256" s="11"/>
      <c r="L1256" s="11"/>
      <c r="M1256" s="11"/>
      <c r="N1256" s="11"/>
      <c r="O1256" s="11"/>
      <c r="P1256" s="11"/>
      <c r="Q1256" s="11"/>
      <c r="R1256" s="11"/>
      <c r="S1256" s="11"/>
      <c r="T1256" s="11"/>
      <c r="U1256" s="11"/>
      <c r="V1256" s="11"/>
      <c r="W1256" s="11"/>
      <c r="X1256" s="11"/>
      <c r="Y1256" s="11"/>
    </row>
    <row r="1257" spans="1:25" x14ac:dyDescent="0.2">
      <c r="A1257" s="11"/>
      <c r="B1257" s="11"/>
      <c r="C1257" s="11"/>
      <c r="D1257" s="11"/>
      <c r="E1257" s="11"/>
      <c r="F1257" s="11"/>
      <c r="G1257" s="11"/>
      <c r="H1257" s="11"/>
      <c r="I1257" s="11"/>
      <c r="J1257" s="11"/>
      <c r="K1257" s="11"/>
      <c r="L1257" s="11"/>
      <c r="M1257" s="11"/>
      <c r="N1257" s="11"/>
      <c r="O1257" s="11"/>
      <c r="P1257" s="11"/>
      <c r="Q1257" s="11"/>
      <c r="R1257" s="11"/>
      <c r="S1257" s="11"/>
      <c r="T1257" s="11"/>
      <c r="U1257" s="11"/>
      <c r="V1257" s="11"/>
      <c r="W1257" s="11"/>
      <c r="X1257" s="11"/>
      <c r="Y1257" s="11"/>
    </row>
    <row r="1258" spans="1:25" x14ac:dyDescent="0.2">
      <c r="A1258" s="11"/>
      <c r="B1258" s="11"/>
      <c r="C1258" s="11"/>
      <c r="D1258" s="11"/>
      <c r="E1258" s="11"/>
      <c r="F1258" s="11"/>
      <c r="G1258" s="11"/>
      <c r="H1258" s="11"/>
      <c r="I1258" s="11"/>
      <c r="J1258" s="11"/>
      <c r="K1258" s="11"/>
      <c r="L1258" s="11"/>
      <c r="M1258" s="11"/>
      <c r="N1258" s="11"/>
      <c r="O1258" s="11"/>
      <c r="P1258" s="11"/>
      <c r="Q1258" s="11"/>
      <c r="R1258" s="11"/>
      <c r="S1258" s="11"/>
      <c r="T1258" s="11"/>
      <c r="U1258" s="11"/>
      <c r="V1258" s="11"/>
      <c r="W1258" s="11"/>
      <c r="X1258" s="11"/>
      <c r="Y1258" s="11"/>
    </row>
    <row r="1259" spans="1:25" x14ac:dyDescent="0.2">
      <c r="A1259" s="11"/>
      <c r="B1259" s="11"/>
      <c r="C1259" s="11"/>
      <c r="D1259" s="11"/>
      <c r="E1259" s="11"/>
      <c r="F1259" s="11"/>
      <c r="G1259" s="11"/>
      <c r="H1259" s="11"/>
      <c r="I1259" s="11"/>
      <c r="J1259" s="11"/>
      <c r="K1259" s="11"/>
      <c r="L1259" s="11"/>
      <c r="M1259" s="11"/>
      <c r="N1259" s="11"/>
      <c r="O1259" s="11"/>
      <c r="P1259" s="11"/>
      <c r="Q1259" s="11"/>
      <c r="R1259" s="11"/>
      <c r="S1259" s="11"/>
      <c r="T1259" s="11"/>
      <c r="U1259" s="11"/>
      <c r="V1259" s="11"/>
      <c r="W1259" s="11"/>
      <c r="X1259" s="11"/>
      <c r="Y1259" s="11"/>
    </row>
    <row r="1260" spans="1:25" x14ac:dyDescent="0.2">
      <c r="A1260" s="11"/>
      <c r="B1260" s="11"/>
      <c r="C1260" s="11"/>
      <c r="D1260" s="11"/>
      <c r="E1260" s="11"/>
      <c r="F1260" s="11"/>
      <c r="G1260" s="11"/>
      <c r="H1260" s="11"/>
      <c r="I1260" s="11"/>
      <c r="J1260" s="11"/>
      <c r="K1260" s="11"/>
      <c r="L1260" s="11"/>
      <c r="M1260" s="11"/>
      <c r="N1260" s="11"/>
      <c r="O1260" s="11"/>
      <c r="P1260" s="11"/>
      <c r="Q1260" s="11"/>
      <c r="R1260" s="11"/>
      <c r="S1260" s="11"/>
      <c r="T1260" s="11"/>
      <c r="U1260" s="11"/>
      <c r="V1260" s="11"/>
      <c r="W1260" s="11"/>
      <c r="X1260" s="11"/>
      <c r="Y1260" s="11"/>
    </row>
    <row r="1261" spans="1:25" x14ac:dyDescent="0.2">
      <c r="A1261" s="11"/>
      <c r="B1261" s="11"/>
      <c r="C1261" s="11"/>
      <c r="D1261" s="11"/>
      <c r="E1261" s="11"/>
      <c r="F1261" s="11"/>
      <c r="G1261" s="11"/>
      <c r="H1261" s="11"/>
      <c r="I1261" s="11"/>
      <c r="J1261" s="11"/>
      <c r="K1261" s="11"/>
      <c r="L1261" s="11"/>
      <c r="M1261" s="11"/>
      <c r="N1261" s="11"/>
      <c r="O1261" s="11"/>
      <c r="P1261" s="11"/>
      <c r="Q1261" s="11"/>
      <c r="R1261" s="11"/>
      <c r="S1261" s="11"/>
      <c r="T1261" s="11"/>
      <c r="U1261" s="11"/>
      <c r="V1261" s="11"/>
      <c r="W1261" s="11"/>
      <c r="X1261" s="11"/>
      <c r="Y1261" s="11"/>
    </row>
    <row r="1262" spans="1:25" x14ac:dyDescent="0.2">
      <c r="A1262" s="11"/>
      <c r="B1262" s="11"/>
      <c r="C1262" s="11"/>
      <c r="D1262" s="11"/>
      <c r="E1262" s="11"/>
      <c r="F1262" s="11"/>
      <c r="G1262" s="11"/>
      <c r="H1262" s="11"/>
      <c r="I1262" s="11"/>
      <c r="J1262" s="11"/>
      <c r="K1262" s="11"/>
      <c r="L1262" s="11"/>
      <c r="M1262" s="11"/>
      <c r="N1262" s="11"/>
      <c r="O1262" s="11"/>
      <c r="P1262" s="11"/>
      <c r="Q1262" s="11"/>
      <c r="R1262" s="11"/>
      <c r="S1262" s="11"/>
      <c r="T1262" s="11"/>
      <c r="U1262" s="11"/>
      <c r="V1262" s="11"/>
      <c r="W1262" s="11"/>
      <c r="X1262" s="11"/>
      <c r="Y1262" s="11"/>
    </row>
    <row r="1263" spans="1:25" x14ac:dyDescent="0.2">
      <c r="A1263" s="11"/>
      <c r="B1263" s="11"/>
      <c r="C1263" s="11"/>
      <c r="D1263" s="11"/>
      <c r="E1263" s="11"/>
      <c r="F1263" s="11"/>
      <c r="G1263" s="11"/>
      <c r="H1263" s="11"/>
      <c r="I1263" s="11"/>
      <c r="J1263" s="11"/>
      <c r="K1263" s="11"/>
      <c r="L1263" s="11"/>
      <c r="M1263" s="11"/>
      <c r="N1263" s="11"/>
      <c r="O1263" s="11"/>
      <c r="P1263" s="11"/>
      <c r="Q1263" s="11"/>
      <c r="R1263" s="11"/>
      <c r="S1263" s="11"/>
      <c r="T1263" s="11"/>
      <c r="U1263" s="11"/>
      <c r="V1263" s="11"/>
      <c r="W1263" s="11"/>
      <c r="X1263" s="11"/>
      <c r="Y1263" s="11"/>
    </row>
    <row r="1264" spans="1:25" x14ac:dyDescent="0.2">
      <c r="A1264" s="11"/>
      <c r="B1264" s="11"/>
      <c r="C1264" s="11"/>
      <c r="D1264" s="11"/>
      <c r="E1264" s="11"/>
      <c r="F1264" s="11"/>
      <c r="G1264" s="11"/>
      <c r="H1264" s="11"/>
      <c r="I1264" s="11"/>
      <c r="J1264" s="11"/>
      <c r="K1264" s="11"/>
      <c r="L1264" s="11"/>
      <c r="M1264" s="11"/>
      <c r="N1264" s="11"/>
      <c r="O1264" s="11"/>
      <c r="P1264" s="11"/>
      <c r="Q1264" s="11"/>
      <c r="R1264" s="11"/>
      <c r="S1264" s="11"/>
      <c r="T1264" s="11"/>
      <c r="U1264" s="11"/>
      <c r="V1264" s="11"/>
      <c r="W1264" s="11"/>
      <c r="X1264" s="11"/>
      <c r="Y1264" s="11"/>
    </row>
    <row r="1265" spans="1:25" x14ac:dyDescent="0.2">
      <c r="A1265" s="11"/>
      <c r="B1265" s="11"/>
      <c r="C1265" s="11"/>
      <c r="D1265" s="11"/>
      <c r="E1265" s="11"/>
      <c r="F1265" s="11"/>
      <c r="G1265" s="11"/>
      <c r="H1265" s="11"/>
      <c r="I1265" s="11"/>
      <c r="J1265" s="11"/>
      <c r="K1265" s="11"/>
      <c r="L1265" s="11"/>
      <c r="M1265" s="11"/>
      <c r="N1265" s="11"/>
      <c r="O1265" s="11"/>
      <c r="P1265" s="11"/>
      <c r="Q1265" s="11"/>
      <c r="R1265" s="11"/>
      <c r="S1265" s="11"/>
      <c r="T1265" s="11"/>
      <c r="U1265" s="11"/>
      <c r="V1265" s="11"/>
      <c r="W1265" s="11"/>
      <c r="X1265" s="11"/>
      <c r="Y1265" s="11"/>
    </row>
    <row r="1266" spans="1:25" x14ac:dyDescent="0.2">
      <c r="A1266" s="11"/>
      <c r="B1266" s="11"/>
      <c r="C1266" s="11"/>
      <c r="D1266" s="11"/>
      <c r="E1266" s="11"/>
      <c r="F1266" s="11"/>
      <c r="G1266" s="11"/>
      <c r="H1266" s="11"/>
      <c r="I1266" s="11"/>
      <c r="J1266" s="11"/>
      <c r="K1266" s="11"/>
      <c r="L1266" s="11"/>
      <c r="M1266" s="11"/>
      <c r="N1266" s="11"/>
      <c r="O1266" s="11"/>
      <c r="P1266" s="11"/>
      <c r="Q1266" s="11"/>
      <c r="R1266" s="11"/>
      <c r="S1266" s="11"/>
      <c r="T1266" s="11"/>
      <c r="U1266" s="11"/>
      <c r="V1266" s="11"/>
      <c r="W1266" s="11"/>
      <c r="X1266" s="11"/>
      <c r="Y1266" s="11"/>
    </row>
    <row r="1267" spans="1:25" x14ac:dyDescent="0.2">
      <c r="A1267" s="11"/>
      <c r="B1267" s="11"/>
      <c r="C1267" s="11"/>
      <c r="D1267" s="11"/>
      <c r="E1267" s="11"/>
      <c r="F1267" s="11"/>
      <c r="G1267" s="11"/>
      <c r="H1267" s="11"/>
      <c r="I1267" s="11"/>
      <c r="J1267" s="11"/>
      <c r="K1267" s="11"/>
      <c r="L1267" s="11"/>
      <c r="M1267" s="11"/>
      <c r="N1267" s="11"/>
      <c r="O1267" s="11"/>
      <c r="P1267" s="11"/>
      <c r="Q1267" s="11"/>
      <c r="R1267" s="11"/>
      <c r="S1267" s="11"/>
      <c r="T1267" s="11"/>
      <c r="U1267" s="11"/>
      <c r="V1267" s="11"/>
      <c r="W1267" s="11"/>
      <c r="X1267" s="11"/>
      <c r="Y1267" s="11"/>
    </row>
    <row r="1268" spans="1:25" x14ac:dyDescent="0.2">
      <c r="A1268" s="11"/>
      <c r="B1268" s="11"/>
      <c r="C1268" s="11"/>
      <c r="D1268" s="11"/>
      <c r="E1268" s="11"/>
      <c r="F1268" s="11"/>
      <c r="G1268" s="11"/>
      <c r="H1268" s="11"/>
      <c r="I1268" s="11"/>
      <c r="J1268" s="11"/>
      <c r="K1268" s="11"/>
      <c r="L1268" s="11"/>
      <c r="M1268" s="11"/>
      <c r="N1268" s="11"/>
      <c r="O1268" s="11"/>
      <c r="P1268" s="11"/>
      <c r="Q1268" s="11"/>
      <c r="R1268" s="11"/>
      <c r="S1268" s="11"/>
      <c r="T1268" s="11"/>
      <c r="U1268" s="11"/>
      <c r="V1268" s="11"/>
      <c r="W1268" s="11"/>
      <c r="X1268" s="11"/>
      <c r="Y1268" s="11"/>
    </row>
    <row r="1269" spans="1:25" x14ac:dyDescent="0.2">
      <c r="A1269" s="11"/>
      <c r="B1269" s="11"/>
      <c r="C1269" s="11"/>
      <c r="D1269" s="11"/>
      <c r="E1269" s="11"/>
      <c r="F1269" s="11"/>
      <c r="G1269" s="11"/>
      <c r="H1269" s="11"/>
      <c r="I1269" s="11"/>
      <c r="J1269" s="11"/>
      <c r="K1269" s="11"/>
      <c r="L1269" s="11"/>
      <c r="M1269" s="11"/>
      <c r="N1269" s="11"/>
      <c r="O1269" s="11"/>
      <c r="P1269" s="11"/>
      <c r="Q1269" s="11"/>
      <c r="R1269" s="11"/>
      <c r="S1269" s="11"/>
      <c r="T1269" s="11"/>
      <c r="U1269" s="11"/>
      <c r="V1269" s="11"/>
      <c r="W1269" s="11"/>
      <c r="X1269" s="11"/>
      <c r="Y1269" s="11"/>
    </row>
    <row r="1270" spans="1:25" x14ac:dyDescent="0.2">
      <c r="A1270" s="11"/>
      <c r="B1270" s="11"/>
      <c r="C1270" s="11"/>
      <c r="D1270" s="11"/>
      <c r="E1270" s="11"/>
      <c r="F1270" s="11"/>
      <c r="G1270" s="11"/>
      <c r="H1270" s="11"/>
      <c r="I1270" s="11"/>
      <c r="J1270" s="11"/>
      <c r="K1270" s="11"/>
      <c r="L1270" s="11"/>
      <c r="M1270" s="11"/>
      <c r="N1270" s="11"/>
      <c r="O1270" s="11"/>
      <c r="P1270" s="11"/>
      <c r="Q1270" s="11"/>
      <c r="R1270" s="11"/>
      <c r="S1270" s="11"/>
      <c r="T1270" s="11"/>
      <c r="U1270" s="11"/>
      <c r="V1270" s="11"/>
      <c r="W1270" s="11"/>
      <c r="X1270" s="11"/>
      <c r="Y1270" s="11"/>
    </row>
    <row r="1271" spans="1:25" x14ac:dyDescent="0.2">
      <c r="A1271" s="11"/>
      <c r="B1271" s="11"/>
      <c r="C1271" s="11"/>
      <c r="D1271" s="11"/>
      <c r="E1271" s="11"/>
      <c r="F1271" s="11"/>
      <c r="G1271" s="11"/>
      <c r="H1271" s="11"/>
      <c r="I1271" s="11"/>
      <c r="J1271" s="11"/>
      <c r="K1271" s="11"/>
      <c r="L1271" s="11"/>
      <c r="M1271" s="11"/>
      <c r="N1271" s="11"/>
      <c r="O1271" s="11"/>
      <c r="P1271" s="11"/>
      <c r="Q1271" s="11"/>
      <c r="R1271" s="11"/>
      <c r="S1271" s="11"/>
      <c r="T1271" s="11"/>
      <c r="U1271" s="11"/>
      <c r="V1271" s="11"/>
      <c r="W1271" s="11"/>
      <c r="X1271" s="11"/>
      <c r="Y1271" s="11"/>
    </row>
    <row r="1272" spans="1:25" x14ac:dyDescent="0.2">
      <c r="A1272" s="11"/>
      <c r="B1272" s="11"/>
      <c r="C1272" s="11"/>
      <c r="D1272" s="11"/>
      <c r="E1272" s="11"/>
      <c r="F1272" s="11"/>
      <c r="G1272" s="11"/>
      <c r="H1272" s="11"/>
      <c r="I1272" s="11"/>
      <c r="J1272" s="11"/>
      <c r="K1272" s="11"/>
      <c r="L1272" s="11"/>
      <c r="M1272" s="11"/>
      <c r="N1272" s="11"/>
      <c r="O1272" s="11"/>
      <c r="P1272" s="11"/>
      <c r="Q1272" s="11"/>
      <c r="R1272" s="11"/>
      <c r="S1272" s="11"/>
      <c r="T1272" s="11"/>
      <c r="U1272" s="11"/>
      <c r="V1272" s="11"/>
      <c r="W1272" s="11"/>
      <c r="X1272" s="11"/>
      <c r="Y1272" s="11"/>
    </row>
    <row r="1273" spans="1:25" x14ac:dyDescent="0.2">
      <c r="A1273" s="11"/>
      <c r="B1273" s="11"/>
      <c r="C1273" s="11"/>
      <c r="D1273" s="11"/>
      <c r="E1273" s="11"/>
      <c r="F1273" s="11"/>
      <c r="G1273" s="11"/>
      <c r="H1273" s="11"/>
      <c r="I1273" s="11"/>
      <c r="J1273" s="11"/>
      <c r="K1273" s="11"/>
      <c r="L1273" s="11"/>
      <c r="M1273" s="11"/>
      <c r="N1273" s="11"/>
      <c r="O1273" s="11"/>
      <c r="P1273" s="11"/>
      <c r="Q1273" s="11"/>
      <c r="R1273" s="11"/>
      <c r="S1273" s="11"/>
      <c r="T1273" s="11"/>
      <c r="U1273" s="11"/>
      <c r="V1273" s="11"/>
      <c r="W1273" s="11"/>
      <c r="X1273" s="11"/>
      <c r="Y1273" s="11"/>
    </row>
    <row r="1274" spans="1:25" x14ac:dyDescent="0.2">
      <c r="A1274" s="11"/>
      <c r="B1274" s="11"/>
      <c r="C1274" s="11"/>
      <c r="D1274" s="11"/>
      <c r="E1274" s="11"/>
      <c r="F1274" s="11"/>
      <c r="G1274" s="11"/>
      <c r="H1274" s="11"/>
      <c r="I1274" s="11"/>
      <c r="J1274" s="11"/>
      <c r="K1274" s="11"/>
      <c r="L1274" s="11"/>
      <c r="M1274" s="11"/>
      <c r="N1274" s="11"/>
      <c r="O1274" s="11"/>
      <c r="P1274" s="11"/>
      <c r="Q1274" s="11"/>
      <c r="R1274" s="11"/>
      <c r="S1274" s="11"/>
      <c r="T1274" s="11"/>
      <c r="U1274" s="11"/>
      <c r="V1274" s="11"/>
      <c r="W1274" s="11"/>
      <c r="X1274" s="11"/>
      <c r="Y1274" s="11"/>
    </row>
    <row r="1275" spans="1:25" x14ac:dyDescent="0.2">
      <c r="A1275" s="11"/>
      <c r="B1275" s="11"/>
      <c r="C1275" s="11"/>
      <c r="D1275" s="11"/>
      <c r="E1275" s="11"/>
      <c r="F1275" s="11"/>
      <c r="G1275" s="11"/>
      <c r="H1275" s="11"/>
      <c r="I1275" s="11"/>
      <c r="J1275" s="11"/>
      <c r="K1275" s="11"/>
      <c r="L1275" s="11"/>
      <c r="M1275" s="11"/>
      <c r="N1275" s="11"/>
      <c r="O1275" s="11"/>
      <c r="P1275" s="11"/>
      <c r="Q1275" s="11"/>
      <c r="R1275" s="11"/>
      <c r="S1275" s="11"/>
      <c r="T1275" s="11"/>
      <c r="U1275" s="11"/>
      <c r="V1275" s="11"/>
      <c r="W1275" s="11"/>
      <c r="X1275" s="11"/>
      <c r="Y1275" s="11"/>
    </row>
    <row r="1276" spans="1:25" x14ac:dyDescent="0.2">
      <c r="A1276" s="11"/>
      <c r="B1276" s="11"/>
      <c r="C1276" s="11"/>
      <c r="D1276" s="11"/>
      <c r="E1276" s="11"/>
      <c r="F1276" s="11"/>
      <c r="G1276" s="11"/>
      <c r="H1276" s="11"/>
      <c r="I1276" s="11"/>
      <c r="J1276" s="11"/>
      <c r="K1276" s="11"/>
      <c r="L1276" s="11"/>
      <c r="M1276" s="11"/>
      <c r="N1276" s="11"/>
      <c r="O1276" s="11"/>
      <c r="P1276" s="11"/>
      <c r="Q1276" s="11"/>
      <c r="R1276" s="11"/>
      <c r="S1276" s="11"/>
      <c r="T1276" s="11"/>
      <c r="U1276" s="11"/>
      <c r="V1276" s="11"/>
      <c r="W1276" s="11"/>
      <c r="X1276" s="11"/>
      <c r="Y1276" s="11"/>
    </row>
    <row r="1277" spans="1:25" x14ac:dyDescent="0.2">
      <c r="A1277" s="11"/>
      <c r="B1277" s="11"/>
      <c r="C1277" s="11"/>
      <c r="D1277" s="11"/>
      <c r="E1277" s="11"/>
      <c r="F1277" s="11"/>
      <c r="G1277" s="11"/>
      <c r="H1277" s="11"/>
      <c r="I1277" s="11"/>
      <c r="J1277" s="11"/>
      <c r="K1277" s="11"/>
      <c r="L1277" s="11"/>
      <c r="M1277" s="11"/>
      <c r="N1277" s="11"/>
      <c r="O1277" s="11"/>
      <c r="P1277" s="11"/>
      <c r="Q1277" s="11"/>
      <c r="R1277" s="11"/>
      <c r="S1277" s="11"/>
      <c r="T1277" s="11"/>
      <c r="U1277" s="11"/>
      <c r="V1277" s="11"/>
      <c r="W1277" s="11"/>
      <c r="X1277" s="11"/>
      <c r="Y1277" s="11"/>
    </row>
    <row r="1278" spans="1:25" x14ac:dyDescent="0.2">
      <c r="A1278" s="11"/>
      <c r="B1278" s="11"/>
      <c r="C1278" s="11"/>
      <c r="D1278" s="11"/>
      <c r="E1278" s="11"/>
      <c r="F1278" s="11"/>
      <c r="G1278" s="11"/>
      <c r="H1278" s="11"/>
      <c r="I1278" s="11"/>
      <c r="J1278" s="11"/>
      <c r="K1278" s="11"/>
      <c r="L1278" s="11"/>
      <c r="M1278" s="11"/>
      <c r="N1278" s="11"/>
      <c r="O1278" s="11"/>
      <c r="P1278" s="11"/>
      <c r="Q1278" s="11"/>
      <c r="R1278" s="11"/>
      <c r="S1278" s="11"/>
      <c r="T1278" s="11"/>
      <c r="U1278" s="11"/>
      <c r="V1278" s="11"/>
      <c r="W1278" s="11"/>
      <c r="X1278" s="11"/>
      <c r="Y1278" s="11"/>
    </row>
    <row r="1279" spans="1:25" x14ac:dyDescent="0.2">
      <c r="A1279" s="11"/>
      <c r="B1279" s="11"/>
      <c r="C1279" s="11"/>
      <c r="D1279" s="11"/>
      <c r="E1279" s="11"/>
      <c r="F1279" s="11"/>
      <c r="G1279" s="11"/>
      <c r="H1279" s="11"/>
      <c r="I1279" s="11"/>
      <c r="J1279" s="11"/>
      <c r="K1279" s="11"/>
      <c r="L1279" s="11"/>
      <c r="M1279" s="11"/>
      <c r="N1279" s="11"/>
      <c r="O1279" s="11"/>
      <c r="P1279" s="11"/>
      <c r="Q1279" s="11"/>
      <c r="R1279" s="11"/>
      <c r="S1279" s="11"/>
      <c r="T1279" s="11"/>
      <c r="U1279" s="11"/>
      <c r="V1279" s="11"/>
      <c r="W1279" s="11"/>
      <c r="X1279" s="11"/>
      <c r="Y1279" s="11"/>
    </row>
    <row r="1280" spans="1:25" x14ac:dyDescent="0.2">
      <c r="A1280" s="11"/>
      <c r="B1280" s="11"/>
      <c r="C1280" s="11"/>
      <c r="D1280" s="11"/>
      <c r="E1280" s="11"/>
      <c r="F1280" s="11"/>
      <c r="G1280" s="11"/>
      <c r="H1280" s="11"/>
      <c r="I1280" s="11"/>
      <c r="J1280" s="11"/>
      <c r="K1280" s="11"/>
      <c r="L1280" s="11"/>
      <c r="M1280" s="11"/>
      <c r="N1280" s="11"/>
      <c r="O1280" s="11"/>
      <c r="P1280" s="11"/>
      <c r="Q1280" s="11"/>
      <c r="R1280" s="11"/>
      <c r="S1280" s="11"/>
      <c r="T1280" s="11"/>
      <c r="U1280" s="11"/>
      <c r="V1280" s="11"/>
      <c r="W1280" s="11"/>
      <c r="X1280" s="11"/>
      <c r="Y1280" s="11"/>
    </row>
    <row r="1281" spans="1:25" x14ac:dyDescent="0.2">
      <c r="A1281" s="11"/>
      <c r="B1281" s="11"/>
      <c r="C1281" s="11"/>
      <c r="D1281" s="11"/>
      <c r="E1281" s="11"/>
      <c r="F1281" s="11"/>
      <c r="G1281" s="11"/>
      <c r="H1281" s="11"/>
      <c r="I1281" s="11"/>
      <c r="J1281" s="11"/>
      <c r="K1281" s="11"/>
      <c r="L1281" s="11"/>
      <c r="M1281" s="11"/>
      <c r="N1281" s="11"/>
      <c r="O1281" s="11"/>
      <c r="P1281" s="11"/>
      <c r="Q1281" s="11"/>
      <c r="R1281" s="11"/>
      <c r="S1281" s="11"/>
      <c r="T1281" s="11"/>
      <c r="U1281" s="11"/>
      <c r="V1281" s="11"/>
      <c r="W1281" s="11"/>
      <c r="X1281" s="11"/>
      <c r="Y1281" s="11"/>
    </row>
    <row r="1282" spans="1:25" x14ac:dyDescent="0.2">
      <c r="A1282" s="11"/>
      <c r="B1282" s="11"/>
      <c r="C1282" s="11"/>
      <c r="D1282" s="11"/>
      <c r="E1282" s="11"/>
      <c r="F1282" s="11"/>
      <c r="G1282" s="11"/>
      <c r="H1282" s="11"/>
      <c r="I1282" s="11"/>
      <c r="J1282" s="11"/>
      <c r="K1282" s="11"/>
      <c r="L1282" s="11"/>
      <c r="M1282" s="11"/>
      <c r="N1282" s="11"/>
      <c r="O1282" s="11"/>
      <c r="P1282" s="11"/>
      <c r="Q1282" s="11"/>
      <c r="R1282" s="11"/>
      <c r="S1282" s="11"/>
      <c r="T1282" s="11"/>
      <c r="U1282" s="11"/>
      <c r="V1282" s="11"/>
      <c r="W1282" s="11"/>
      <c r="X1282" s="11"/>
      <c r="Y1282" s="11"/>
    </row>
    <row r="1283" spans="1:25" x14ac:dyDescent="0.2">
      <c r="A1283" s="11"/>
      <c r="B1283" s="11"/>
      <c r="C1283" s="11"/>
      <c r="D1283" s="11"/>
      <c r="E1283" s="11"/>
      <c r="F1283" s="11"/>
      <c r="G1283" s="11"/>
      <c r="H1283" s="11"/>
      <c r="I1283" s="11"/>
      <c r="J1283" s="11"/>
      <c r="K1283" s="11"/>
      <c r="L1283" s="11"/>
      <c r="M1283" s="11"/>
      <c r="N1283" s="11"/>
      <c r="O1283" s="11"/>
      <c r="P1283" s="11"/>
      <c r="Q1283" s="11"/>
      <c r="R1283" s="11"/>
      <c r="S1283" s="11"/>
      <c r="T1283" s="11"/>
      <c r="U1283" s="11"/>
      <c r="V1283" s="11"/>
      <c r="W1283" s="11"/>
      <c r="X1283" s="11"/>
      <c r="Y1283" s="11"/>
    </row>
    <row r="1284" spans="1:25" x14ac:dyDescent="0.2">
      <c r="A1284" s="11"/>
      <c r="B1284" s="11"/>
      <c r="C1284" s="11"/>
      <c r="D1284" s="11"/>
      <c r="E1284" s="11"/>
      <c r="F1284" s="11"/>
      <c r="G1284" s="11"/>
      <c r="H1284" s="11"/>
      <c r="I1284" s="11"/>
      <c r="J1284" s="11"/>
      <c r="K1284" s="11"/>
      <c r="L1284" s="11"/>
      <c r="M1284" s="11"/>
      <c r="N1284" s="11"/>
      <c r="O1284" s="11"/>
      <c r="P1284" s="11"/>
      <c r="Q1284" s="11"/>
      <c r="R1284" s="11"/>
      <c r="S1284" s="11"/>
      <c r="T1284" s="11"/>
      <c r="U1284" s="11"/>
      <c r="V1284" s="11"/>
      <c r="W1284" s="11"/>
      <c r="X1284" s="11"/>
      <c r="Y1284" s="11"/>
    </row>
    <row r="1285" spans="1:25" x14ac:dyDescent="0.2">
      <c r="A1285" s="11"/>
      <c r="B1285" s="11"/>
      <c r="C1285" s="11"/>
      <c r="D1285" s="11"/>
      <c r="E1285" s="11"/>
      <c r="F1285" s="11"/>
      <c r="G1285" s="11"/>
      <c r="H1285" s="11"/>
      <c r="I1285" s="11"/>
      <c r="J1285" s="11"/>
      <c r="K1285" s="11"/>
      <c r="L1285" s="11"/>
      <c r="M1285" s="11"/>
      <c r="N1285" s="11"/>
      <c r="O1285" s="11"/>
      <c r="P1285" s="11"/>
      <c r="Q1285" s="11"/>
      <c r="R1285" s="11"/>
      <c r="S1285" s="11"/>
      <c r="T1285" s="11"/>
      <c r="U1285" s="11"/>
      <c r="V1285" s="11"/>
      <c r="W1285" s="11"/>
      <c r="X1285" s="11"/>
      <c r="Y1285" s="11"/>
    </row>
    <row r="1286" spans="1:25" x14ac:dyDescent="0.2">
      <c r="A1286" s="11"/>
      <c r="B1286" s="11"/>
      <c r="C1286" s="11"/>
      <c r="D1286" s="11"/>
      <c r="E1286" s="11"/>
      <c r="F1286" s="11"/>
      <c r="G1286" s="11"/>
      <c r="H1286" s="11"/>
      <c r="I1286" s="11"/>
      <c r="J1286" s="11"/>
      <c r="K1286" s="11"/>
      <c r="L1286" s="11"/>
      <c r="M1286" s="11"/>
      <c r="N1286" s="11"/>
      <c r="O1286" s="11"/>
      <c r="P1286" s="11"/>
      <c r="Q1286" s="11"/>
      <c r="R1286" s="11"/>
      <c r="S1286" s="11"/>
      <c r="T1286" s="11"/>
      <c r="U1286" s="11"/>
      <c r="V1286" s="11"/>
      <c r="W1286" s="11"/>
      <c r="X1286" s="11"/>
      <c r="Y1286" s="11"/>
    </row>
    <row r="1287" spans="1:25" x14ac:dyDescent="0.2">
      <c r="A1287" s="11"/>
      <c r="B1287" s="11"/>
      <c r="C1287" s="11"/>
      <c r="D1287" s="11"/>
      <c r="E1287" s="11"/>
      <c r="F1287" s="11"/>
      <c r="G1287" s="11"/>
      <c r="H1287" s="11"/>
      <c r="I1287" s="11"/>
      <c r="J1287" s="11"/>
      <c r="K1287" s="11"/>
      <c r="L1287" s="11"/>
      <c r="M1287" s="11"/>
      <c r="N1287" s="11"/>
      <c r="O1287" s="11"/>
      <c r="P1287" s="11"/>
      <c r="Q1287" s="11"/>
      <c r="R1287" s="11"/>
      <c r="S1287" s="11"/>
      <c r="T1287" s="11"/>
      <c r="U1287" s="11"/>
      <c r="V1287" s="11"/>
      <c r="W1287" s="11"/>
      <c r="X1287" s="11"/>
      <c r="Y1287" s="11"/>
    </row>
    <row r="1288" spans="1:25" x14ac:dyDescent="0.2">
      <c r="A1288" s="11"/>
      <c r="B1288" s="11"/>
      <c r="C1288" s="11"/>
      <c r="D1288" s="11"/>
      <c r="E1288" s="11"/>
      <c r="F1288" s="11"/>
      <c r="G1288" s="11"/>
      <c r="H1288" s="11"/>
      <c r="I1288" s="11"/>
      <c r="J1288" s="11"/>
      <c r="K1288" s="11"/>
      <c r="L1288" s="11"/>
      <c r="M1288" s="11"/>
      <c r="N1288" s="11"/>
      <c r="O1288" s="11"/>
      <c r="P1288" s="11"/>
      <c r="Q1288" s="11"/>
      <c r="R1288" s="11"/>
      <c r="S1288" s="11"/>
      <c r="T1288" s="11"/>
      <c r="U1288" s="11"/>
      <c r="V1288" s="11"/>
      <c r="W1288" s="11"/>
      <c r="X1288" s="11"/>
      <c r="Y1288" s="11"/>
    </row>
    <row r="1289" spans="1:25" x14ac:dyDescent="0.2">
      <c r="A1289" s="11"/>
      <c r="B1289" s="11"/>
      <c r="C1289" s="11"/>
      <c r="D1289" s="11"/>
      <c r="E1289" s="11"/>
      <c r="F1289" s="11"/>
      <c r="G1289" s="11"/>
      <c r="H1289" s="11"/>
      <c r="I1289" s="11"/>
      <c r="J1289" s="11"/>
      <c r="K1289" s="11"/>
      <c r="L1289" s="11"/>
      <c r="M1289" s="11"/>
      <c r="N1289" s="11"/>
      <c r="O1289" s="11"/>
      <c r="P1289" s="11"/>
      <c r="Q1289" s="11"/>
      <c r="R1289" s="11"/>
      <c r="S1289" s="11"/>
      <c r="T1289" s="11"/>
      <c r="U1289" s="11"/>
      <c r="V1289" s="11"/>
      <c r="W1289" s="11"/>
      <c r="X1289" s="11"/>
      <c r="Y1289" s="11"/>
    </row>
    <row r="1290" spans="1:25" x14ac:dyDescent="0.2">
      <c r="A1290" s="11"/>
      <c r="B1290" s="11"/>
      <c r="C1290" s="11"/>
      <c r="D1290" s="11"/>
      <c r="E1290" s="11"/>
      <c r="F1290" s="11"/>
      <c r="G1290" s="11"/>
      <c r="H1290" s="11"/>
      <c r="I1290" s="11"/>
      <c r="J1290" s="11"/>
      <c r="K1290" s="11"/>
      <c r="L1290" s="11"/>
      <c r="M1290" s="11"/>
      <c r="N1290" s="11"/>
      <c r="O1290" s="11"/>
      <c r="P1290" s="11"/>
      <c r="Q1290" s="11"/>
      <c r="R1290" s="11"/>
      <c r="S1290" s="11"/>
      <c r="T1290" s="11"/>
      <c r="U1290" s="11"/>
      <c r="V1290" s="11"/>
      <c r="W1290" s="11"/>
      <c r="X1290" s="11"/>
      <c r="Y1290" s="11"/>
    </row>
    <row r="1291" spans="1:25" x14ac:dyDescent="0.2">
      <c r="A1291" s="11"/>
      <c r="B1291" s="11"/>
      <c r="C1291" s="11"/>
      <c r="D1291" s="11"/>
      <c r="E1291" s="11"/>
      <c r="F1291" s="11"/>
      <c r="G1291" s="11"/>
      <c r="H1291" s="11"/>
      <c r="I1291" s="11"/>
      <c r="J1291" s="11"/>
      <c r="K1291" s="11"/>
      <c r="L1291" s="11"/>
      <c r="M1291" s="11"/>
      <c r="N1291" s="11"/>
      <c r="O1291" s="11"/>
      <c r="P1291" s="11"/>
      <c r="Q1291" s="11"/>
      <c r="R1291" s="11"/>
      <c r="S1291" s="11"/>
      <c r="T1291" s="11"/>
      <c r="U1291" s="11"/>
      <c r="V1291" s="11"/>
      <c r="W1291" s="11"/>
      <c r="X1291" s="11"/>
      <c r="Y1291" s="11"/>
    </row>
    <row r="1292" spans="1:25" x14ac:dyDescent="0.2">
      <c r="A1292" s="11"/>
      <c r="B1292" s="11"/>
      <c r="C1292" s="11"/>
      <c r="D1292" s="11"/>
      <c r="E1292" s="11"/>
      <c r="F1292" s="11"/>
      <c r="G1292" s="11"/>
      <c r="H1292" s="11"/>
      <c r="I1292" s="11"/>
      <c r="J1292" s="11"/>
      <c r="K1292" s="11"/>
      <c r="L1292" s="11"/>
      <c r="M1292" s="11"/>
      <c r="N1292" s="11"/>
      <c r="O1292" s="11"/>
      <c r="P1292" s="11"/>
      <c r="Q1292" s="11"/>
      <c r="R1292" s="11"/>
      <c r="S1292" s="11"/>
      <c r="T1292" s="11"/>
      <c r="U1292" s="11"/>
      <c r="V1292" s="11"/>
      <c r="W1292" s="11"/>
      <c r="X1292" s="11"/>
      <c r="Y1292" s="11"/>
    </row>
    <row r="1293" spans="1:25" x14ac:dyDescent="0.2">
      <c r="A1293" s="11"/>
      <c r="B1293" s="11"/>
      <c r="C1293" s="11"/>
      <c r="D1293" s="11"/>
      <c r="E1293" s="11"/>
      <c r="F1293" s="11"/>
      <c r="G1293" s="11"/>
      <c r="H1293" s="11"/>
      <c r="I1293" s="11"/>
      <c r="J1293" s="11"/>
      <c r="K1293" s="11"/>
      <c r="L1293" s="11"/>
      <c r="M1293" s="11"/>
      <c r="N1293" s="11"/>
      <c r="O1293" s="11"/>
      <c r="P1293" s="11"/>
      <c r="Q1293" s="11"/>
      <c r="R1293" s="11"/>
      <c r="S1293" s="11"/>
      <c r="T1293" s="11"/>
      <c r="U1293" s="11"/>
      <c r="V1293" s="11"/>
      <c r="W1293" s="11"/>
      <c r="X1293" s="11"/>
      <c r="Y1293" s="11"/>
    </row>
    <row r="1294" spans="1:25" x14ac:dyDescent="0.2">
      <c r="A1294" s="11"/>
      <c r="B1294" s="11"/>
      <c r="C1294" s="11"/>
      <c r="D1294" s="11"/>
      <c r="E1294" s="11"/>
      <c r="F1294" s="11"/>
      <c r="G1294" s="11"/>
      <c r="H1294" s="11"/>
      <c r="I1294" s="11"/>
      <c r="J1294" s="11"/>
      <c r="K1294" s="11"/>
      <c r="L1294" s="11"/>
      <c r="M1294" s="11"/>
      <c r="N1294" s="11"/>
      <c r="O1294" s="11"/>
      <c r="P1294" s="11"/>
      <c r="Q1294" s="11"/>
      <c r="R1294" s="11"/>
      <c r="S1294" s="11"/>
      <c r="T1294" s="11"/>
      <c r="U1294" s="11"/>
      <c r="V1294" s="11"/>
      <c r="W1294" s="11"/>
      <c r="X1294" s="11"/>
      <c r="Y1294" s="11"/>
    </row>
    <row r="1295" spans="1:25" x14ac:dyDescent="0.2">
      <c r="A1295" s="11"/>
      <c r="B1295" s="11"/>
      <c r="C1295" s="11"/>
      <c r="D1295" s="11"/>
      <c r="E1295" s="11"/>
      <c r="F1295" s="11"/>
      <c r="G1295" s="11"/>
      <c r="H1295" s="11"/>
      <c r="I1295" s="11"/>
      <c r="J1295" s="11"/>
      <c r="K1295" s="11"/>
      <c r="L1295" s="11"/>
      <c r="M1295" s="11"/>
      <c r="N1295" s="11"/>
      <c r="O1295" s="11"/>
      <c r="P1295" s="11"/>
      <c r="Q1295" s="11"/>
      <c r="R1295" s="11"/>
      <c r="S1295" s="11"/>
      <c r="T1295" s="11"/>
      <c r="U1295" s="11"/>
      <c r="V1295" s="11"/>
      <c r="W1295" s="11"/>
      <c r="X1295" s="11"/>
      <c r="Y1295" s="11"/>
    </row>
    <row r="1296" spans="1:25" x14ac:dyDescent="0.2">
      <c r="A1296" s="11"/>
      <c r="B1296" s="11"/>
      <c r="C1296" s="11"/>
      <c r="D1296" s="11"/>
      <c r="E1296" s="11"/>
      <c r="F1296" s="11"/>
      <c r="G1296" s="11"/>
      <c r="H1296" s="11"/>
      <c r="I1296" s="11"/>
      <c r="J1296" s="11"/>
      <c r="K1296" s="11"/>
      <c r="L1296" s="11"/>
      <c r="M1296" s="11"/>
      <c r="N1296" s="11"/>
      <c r="O1296" s="11"/>
      <c r="P1296" s="11"/>
      <c r="Q1296" s="11"/>
      <c r="R1296" s="11"/>
      <c r="S1296" s="11"/>
      <c r="T1296" s="11"/>
      <c r="U1296" s="11"/>
      <c r="V1296" s="11"/>
      <c r="W1296" s="11"/>
      <c r="X1296" s="11"/>
      <c r="Y1296" s="11"/>
    </row>
    <row r="1297" spans="1:25" x14ac:dyDescent="0.2">
      <c r="A1297" s="11"/>
      <c r="B1297" s="11"/>
      <c r="C1297" s="11"/>
      <c r="D1297" s="11"/>
      <c r="E1297" s="11"/>
      <c r="F1297" s="11"/>
      <c r="G1297" s="11"/>
      <c r="H1297" s="11"/>
      <c r="I1297" s="11"/>
      <c r="J1297" s="11"/>
      <c r="K1297" s="11"/>
      <c r="L1297" s="11"/>
      <c r="M1297" s="11"/>
      <c r="N1297" s="11"/>
      <c r="O1297" s="11"/>
      <c r="P1297" s="11"/>
      <c r="Q1297" s="11"/>
      <c r="R1297" s="11"/>
      <c r="S1297" s="11"/>
      <c r="T1297" s="11"/>
      <c r="U1297" s="11"/>
      <c r="V1297" s="11"/>
      <c r="W1297" s="11"/>
      <c r="X1297" s="11"/>
      <c r="Y1297" s="11"/>
    </row>
    <row r="1298" spans="1:25" x14ac:dyDescent="0.2">
      <c r="A1298" s="11"/>
      <c r="B1298" s="11"/>
      <c r="C1298" s="11"/>
      <c r="D1298" s="11"/>
      <c r="E1298" s="11"/>
      <c r="F1298" s="11"/>
      <c r="G1298" s="11"/>
      <c r="H1298" s="11"/>
      <c r="I1298" s="11"/>
      <c r="J1298" s="11"/>
      <c r="K1298" s="11"/>
      <c r="L1298" s="11"/>
      <c r="M1298" s="11"/>
      <c r="N1298" s="11"/>
      <c r="O1298" s="11"/>
      <c r="P1298" s="11"/>
      <c r="Q1298" s="11"/>
      <c r="R1298" s="11"/>
      <c r="S1298" s="11"/>
      <c r="T1298" s="11"/>
      <c r="U1298" s="11"/>
      <c r="V1298" s="11"/>
      <c r="W1298" s="11"/>
      <c r="X1298" s="11"/>
      <c r="Y1298" s="11"/>
    </row>
    <row r="1299" spans="1:25" x14ac:dyDescent="0.2">
      <c r="A1299" s="11"/>
      <c r="B1299" s="11"/>
      <c r="C1299" s="11"/>
      <c r="D1299" s="11"/>
      <c r="E1299" s="11"/>
      <c r="F1299" s="11"/>
      <c r="G1299" s="11"/>
      <c r="H1299" s="11"/>
      <c r="I1299" s="11"/>
      <c r="J1299" s="11"/>
      <c r="K1299" s="11"/>
      <c r="L1299" s="11"/>
      <c r="M1299" s="11"/>
      <c r="N1299" s="11"/>
      <c r="O1299" s="11"/>
      <c r="P1299" s="11"/>
      <c r="Q1299" s="11"/>
      <c r="R1299" s="11"/>
      <c r="S1299" s="11"/>
      <c r="T1299" s="11"/>
      <c r="U1299" s="11"/>
      <c r="V1299" s="11"/>
      <c r="W1299" s="11"/>
      <c r="X1299" s="11"/>
      <c r="Y1299" s="11"/>
    </row>
    <row r="1300" spans="1:25" x14ac:dyDescent="0.2">
      <c r="A1300" s="11"/>
      <c r="B1300" s="11"/>
      <c r="C1300" s="11"/>
      <c r="D1300" s="11"/>
      <c r="E1300" s="11"/>
      <c r="F1300" s="11"/>
      <c r="G1300" s="11"/>
      <c r="H1300" s="11"/>
      <c r="I1300" s="11"/>
      <c r="J1300" s="11"/>
      <c r="K1300" s="11"/>
      <c r="L1300" s="11"/>
      <c r="M1300" s="11"/>
      <c r="N1300" s="11"/>
      <c r="O1300" s="11"/>
      <c r="P1300" s="11"/>
      <c r="Q1300" s="11"/>
      <c r="R1300" s="11"/>
      <c r="S1300" s="11"/>
      <c r="T1300" s="11"/>
      <c r="U1300" s="11"/>
      <c r="V1300" s="11"/>
      <c r="W1300" s="11"/>
      <c r="X1300" s="11"/>
      <c r="Y1300" s="11"/>
    </row>
    <row r="1301" spans="1:25" x14ac:dyDescent="0.2">
      <c r="A1301" s="11"/>
      <c r="B1301" s="11"/>
      <c r="C1301" s="11"/>
      <c r="D1301" s="11"/>
      <c r="E1301" s="11"/>
      <c r="F1301" s="11"/>
      <c r="G1301" s="11"/>
      <c r="H1301" s="11"/>
      <c r="I1301" s="11"/>
      <c r="J1301" s="11"/>
      <c r="K1301" s="11"/>
      <c r="L1301" s="11"/>
      <c r="M1301" s="11"/>
      <c r="N1301" s="11"/>
      <c r="O1301" s="11"/>
      <c r="P1301" s="11"/>
      <c r="Q1301" s="11"/>
      <c r="R1301" s="11"/>
      <c r="S1301" s="11"/>
      <c r="T1301" s="11"/>
      <c r="U1301" s="11"/>
      <c r="V1301" s="11"/>
      <c r="W1301" s="11"/>
      <c r="X1301" s="11"/>
      <c r="Y1301" s="11"/>
    </row>
    <row r="1302" spans="1:25" x14ac:dyDescent="0.2">
      <c r="A1302" s="11"/>
      <c r="B1302" s="11"/>
      <c r="C1302" s="11"/>
      <c r="D1302" s="11"/>
      <c r="E1302" s="11"/>
      <c r="F1302" s="11"/>
      <c r="G1302" s="11"/>
      <c r="H1302" s="11"/>
      <c r="I1302" s="11"/>
      <c r="J1302" s="11"/>
      <c r="K1302" s="11"/>
      <c r="L1302" s="11"/>
      <c r="M1302" s="11"/>
      <c r="N1302" s="11"/>
      <c r="O1302" s="11"/>
      <c r="P1302" s="11"/>
      <c r="Q1302" s="11"/>
      <c r="R1302" s="11"/>
      <c r="S1302" s="11"/>
      <c r="T1302" s="11"/>
      <c r="U1302" s="11"/>
      <c r="V1302" s="11"/>
      <c r="W1302" s="11"/>
      <c r="X1302" s="11"/>
      <c r="Y1302" s="11"/>
    </row>
    <row r="1303" spans="1:25" x14ac:dyDescent="0.2">
      <c r="A1303" s="11"/>
      <c r="B1303" s="11"/>
      <c r="C1303" s="11"/>
      <c r="D1303" s="11"/>
      <c r="E1303" s="11"/>
      <c r="F1303" s="11"/>
      <c r="G1303" s="11"/>
      <c r="H1303" s="11"/>
      <c r="I1303" s="11"/>
      <c r="J1303" s="11"/>
      <c r="K1303" s="11"/>
      <c r="L1303" s="11"/>
      <c r="M1303" s="11"/>
      <c r="N1303" s="11"/>
      <c r="O1303" s="11"/>
      <c r="P1303" s="11"/>
      <c r="Q1303" s="11"/>
      <c r="R1303" s="11"/>
      <c r="S1303" s="11"/>
      <c r="T1303" s="11"/>
      <c r="U1303" s="11"/>
      <c r="V1303" s="11"/>
      <c r="W1303" s="11"/>
      <c r="X1303" s="11"/>
      <c r="Y1303" s="11"/>
    </row>
    <row r="1304" spans="1:25" x14ac:dyDescent="0.2">
      <c r="A1304" s="11"/>
      <c r="B1304" s="11"/>
      <c r="C1304" s="11"/>
      <c r="D1304" s="11"/>
      <c r="E1304" s="11"/>
      <c r="F1304" s="11"/>
      <c r="G1304" s="11"/>
      <c r="H1304" s="11"/>
      <c r="I1304" s="11"/>
      <c r="J1304" s="11"/>
      <c r="K1304" s="11"/>
      <c r="L1304" s="11"/>
      <c r="M1304" s="11"/>
      <c r="N1304" s="11"/>
      <c r="O1304" s="11"/>
      <c r="P1304" s="11"/>
      <c r="Q1304" s="11"/>
      <c r="R1304" s="11"/>
      <c r="S1304" s="11"/>
      <c r="T1304" s="11"/>
      <c r="U1304" s="11"/>
      <c r="V1304" s="11"/>
      <c r="W1304" s="11"/>
      <c r="X1304" s="11"/>
      <c r="Y1304" s="11"/>
    </row>
    <row r="1305" spans="1:25" x14ac:dyDescent="0.2">
      <c r="A1305" s="11"/>
      <c r="B1305" s="11"/>
      <c r="C1305" s="11"/>
      <c r="D1305" s="11"/>
      <c r="E1305" s="11"/>
      <c r="F1305" s="11"/>
      <c r="G1305" s="11"/>
      <c r="H1305" s="11"/>
      <c r="I1305" s="11"/>
      <c r="J1305" s="11"/>
      <c r="K1305" s="11"/>
      <c r="L1305" s="11"/>
      <c r="M1305" s="11"/>
      <c r="N1305" s="11"/>
      <c r="O1305" s="11"/>
      <c r="P1305" s="11"/>
      <c r="Q1305" s="11"/>
      <c r="R1305" s="11"/>
      <c r="S1305" s="11"/>
      <c r="T1305" s="11"/>
      <c r="U1305" s="11"/>
      <c r="V1305" s="11"/>
      <c r="W1305" s="11"/>
      <c r="X1305" s="11"/>
      <c r="Y1305" s="11"/>
    </row>
    <row r="1306" spans="1:25" x14ac:dyDescent="0.2">
      <c r="A1306" s="11"/>
      <c r="B1306" s="11"/>
      <c r="C1306" s="11"/>
      <c r="D1306" s="11"/>
      <c r="E1306" s="11"/>
      <c r="F1306" s="11"/>
      <c r="G1306" s="11"/>
      <c r="H1306" s="11"/>
      <c r="I1306" s="11"/>
      <c r="J1306" s="11"/>
      <c r="K1306" s="11"/>
      <c r="L1306" s="11"/>
      <c r="M1306" s="11"/>
      <c r="N1306" s="11"/>
      <c r="O1306" s="11"/>
      <c r="P1306" s="11"/>
      <c r="Q1306" s="11"/>
      <c r="R1306" s="11"/>
      <c r="S1306" s="11"/>
      <c r="T1306" s="11"/>
      <c r="U1306" s="11"/>
      <c r="V1306" s="11"/>
      <c r="W1306" s="11"/>
      <c r="X1306" s="11"/>
      <c r="Y1306" s="11"/>
    </row>
    <row r="1307" spans="1:25" x14ac:dyDescent="0.2">
      <c r="A1307" s="11"/>
      <c r="B1307" s="11"/>
      <c r="C1307" s="11"/>
      <c r="D1307" s="11"/>
      <c r="E1307" s="11"/>
      <c r="F1307" s="11"/>
      <c r="G1307" s="11"/>
      <c r="H1307" s="11"/>
      <c r="I1307" s="11"/>
      <c r="J1307" s="11"/>
      <c r="K1307" s="11"/>
      <c r="L1307" s="11"/>
      <c r="M1307" s="11"/>
      <c r="N1307" s="11"/>
      <c r="O1307" s="11"/>
      <c r="P1307" s="11"/>
      <c r="Q1307" s="11"/>
      <c r="R1307" s="11"/>
      <c r="S1307" s="11"/>
      <c r="T1307" s="11"/>
      <c r="U1307" s="11"/>
      <c r="V1307" s="11"/>
      <c r="W1307" s="11"/>
      <c r="X1307" s="11"/>
      <c r="Y1307" s="11"/>
    </row>
  </sheetData>
  <mergeCells count="42">
    <mergeCell ref="B31:D31"/>
    <mergeCell ref="E31:F31"/>
    <mergeCell ref="N26:P26"/>
    <mergeCell ref="H22:J22"/>
    <mergeCell ref="K22:L22"/>
    <mergeCell ref="H24:J24"/>
    <mergeCell ref="K24:L24"/>
    <mergeCell ref="H26:J26"/>
    <mergeCell ref="K26:L26"/>
    <mergeCell ref="E29:F29"/>
    <mergeCell ref="B25:D25"/>
    <mergeCell ref="E25:F25"/>
    <mergeCell ref="B27:D27"/>
    <mergeCell ref="E27:F27"/>
    <mergeCell ref="K30:L30"/>
    <mergeCell ref="B29:D29"/>
    <mergeCell ref="E21:F21"/>
    <mergeCell ref="H20:J20"/>
    <mergeCell ref="B23:D23"/>
    <mergeCell ref="E23:F23"/>
    <mergeCell ref="B13:F13"/>
    <mergeCell ref="H13:L13"/>
    <mergeCell ref="B17:D17"/>
    <mergeCell ref="E17:F17"/>
    <mergeCell ref="H16:J16"/>
    <mergeCell ref="B21:D21"/>
    <mergeCell ref="B7:L10"/>
    <mergeCell ref="B2:L5"/>
    <mergeCell ref="B19:D19"/>
    <mergeCell ref="E19:F19"/>
    <mergeCell ref="E35:I35"/>
    <mergeCell ref="K15:L15"/>
    <mergeCell ref="K16:L16"/>
    <mergeCell ref="K18:L18"/>
    <mergeCell ref="K20:L20"/>
    <mergeCell ref="H28:J28"/>
    <mergeCell ref="K28:L28"/>
    <mergeCell ref="B15:D15"/>
    <mergeCell ref="E15:F15"/>
    <mergeCell ref="H15:J15"/>
    <mergeCell ref="H18:J18"/>
    <mergeCell ref="H30:J30"/>
  </mergeCells>
  <printOptions horizontalCentered="1" verticalCentered="1"/>
  <pageMargins left="0" right="0" top="0" bottom="0" header="0" footer="0"/>
  <pageSetup paperSize="9" scale="65"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59FBAC30-C1D2-D245-9F91-DD7BC2A9781A}">
          <x14:formula1>
            <xm:f>Aux!$E$4:$E$5</xm:f>
          </x14:formula1>
          <xm:sqref>E15:F15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5FC2C-CDB6-144D-8CA8-982F1DC8300B}">
  <sheetPr>
    <tabColor theme="9" tint="0.59999389629810485"/>
  </sheetPr>
  <dimension ref="A1:Y1306"/>
  <sheetViews>
    <sheetView showGridLines="0" topLeftCell="F3" zoomScale="125" zoomScaleNormal="100" zoomScalePageLayoutView="95" workbookViewId="0">
      <selection activeCell="I50" sqref="I50"/>
    </sheetView>
  </sheetViews>
  <sheetFormatPr baseColWidth="10" defaultColWidth="10.83203125" defaultRowHeight="16" x14ac:dyDescent="0.2"/>
  <cols>
    <col min="1" max="1" width="1.6640625" style="3" customWidth="1"/>
    <col min="2" max="16" width="17.83203125" style="3" customWidth="1"/>
    <col min="17" max="29" width="10.83203125" style="3" customWidth="1"/>
    <col min="30" max="16384" width="10.83203125" style="3"/>
  </cols>
  <sheetData>
    <row r="1" spans="1:25" x14ac:dyDescent="0.2">
      <c r="A1" s="2"/>
      <c r="B1" s="2"/>
      <c r="C1" s="2"/>
      <c r="D1" s="2"/>
      <c r="E1" s="2"/>
      <c r="F1" s="2"/>
      <c r="G1" s="2"/>
      <c r="H1" s="2"/>
      <c r="I1" s="2"/>
      <c r="J1" s="2"/>
      <c r="K1" s="2"/>
      <c r="L1" s="2"/>
      <c r="M1" s="2"/>
      <c r="N1" s="2"/>
      <c r="O1" s="2"/>
      <c r="P1" s="2"/>
      <c r="Q1" s="2"/>
      <c r="R1" s="2"/>
      <c r="S1" s="2"/>
      <c r="T1" s="2"/>
      <c r="U1" s="2"/>
      <c r="V1" s="2"/>
      <c r="W1" s="2"/>
      <c r="X1" s="2"/>
      <c r="Y1" s="2"/>
    </row>
    <row r="2" spans="1:25" ht="15" customHeight="1" x14ac:dyDescent="0.2">
      <c r="A2" s="2"/>
      <c r="B2" s="380" t="s">
        <v>136</v>
      </c>
      <c r="C2" s="380"/>
      <c r="D2" s="380"/>
      <c r="E2" s="380"/>
      <c r="F2" s="380"/>
      <c r="G2" s="380"/>
      <c r="H2" s="380"/>
      <c r="I2" s="380"/>
      <c r="J2" s="380"/>
      <c r="K2" s="380"/>
      <c r="L2" s="380"/>
      <c r="M2" s="380"/>
      <c r="N2" s="380"/>
      <c r="O2" s="380"/>
      <c r="P2" s="380"/>
      <c r="Q2" s="2"/>
      <c r="R2" s="2"/>
      <c r="S2" s="2"/>
      <c r="T2" s="2"/>
      <c r="U2" s="2"/>
      <c r="V2" s="2"/>
      <c r="W2" s="2"/>
      <c r="X2" s="2"/>
      <c r="Y2" s="2"/>
    </row>
    <row r="3" spans="1:25" ht="15" customHeight="1" x14ac:dyDescent="0.2">
      <c r="A3" s="2"/>
      <c r="B3" s="380"/>
      <c r="C3" s="380"/>
      <c r="D3" s="380"/>
      <c r="E3" s="380"/>
      <c r="F3" s="380"/>
      <c r="G3" s="380"/>
      <c r="H3" s="380"/>
      <c r="I3" s="380"/>
      <c r="J3" s="380"/>
      <c r="K3" s="380"/>
      <c r="L3" s="380"/>
      <c r="M3" s="380"/>
      <c r="N3" s="380"/>
      <c r="O3" s="380"/>
      <c r="P3" s="380"/>
      <c r="Q3" s="2"/>
      <c r="R3" s="2"/>
      <c r="S3" s="2"/>
      <c r="T3" s="2"/>
      <c r="U3" s="2"/>
      <c r="V3" s="2"/>
      <c r="W3" s="2"/>
      <c r="X3" s="2"/>
      <c r="Y3" s="2"/>
    </row>
    <row r="4" spans="1:25" ht="15" customHeight="1" x14ac:dyDescent="0.2">
      <c r="A4" s="2"/>
      <c r="B4" s="380"/>
      <c r="C4" s="380"/>
      <c r="D4" s="380"/>
      <c r="E4" s="380"/>
      <c r="F4" s="380"/>
      <c r="G4" s="380"/>
      <c r="H4" s="380"/>
      <c r="I4" s="380"/>
      <c r="J4" s="380"/>
      <c r="K4" s="380"/>
      <c r="L4" s="380"/>
      <c r="M4" s="380"/>
      <c r="N4" s="380"/>
      <c r="O4" s="380"/>
      <c r="P4" s="380"/>
      <c r="Q4" s="2"/>
      <c r="R4" s="2"/>
      <c r="S4" s="2"/>
      <c r="T4" s="2"/>
      <c r="U4" s="2"/>
      <c r="V4" s="2"/>
      <c r="W4" s="2"/>
      <c r="X4" s="2"/>
      <c r="Y4" s="2"/>
    </row>
    <row r="5" spans="1:25" x14ac:dyDescent="0.2">
      <c r="A5" s="2"/>
      <c r="B5" s="380"/>
      <c r="C5" s="380"/>
      <c r="D5" s="380"/>
      <c r="E5" s="380"/>
      <c r="F5" s="380"/>
      <c r="G5" s="380"/>
      <c r="H5" s="380"/>
      <c r="I5" s="380"/>
      <c r="J5" s="380"/>
      <c r="K5" s="380"/>
      <c r="L5" s="380"/>
      <c r="M5" s="380"/>
      <c r="N5" s="380"/>
      <c r="O5" s="380"/>
      <c r="P5" s="380"/>
      <c r="Q5" s="2"/>
      <c r="R5" s="2"/>
      <c r="S5" s="2"/>
      <c r="T5" s="2"/>
      <c r="U5" s="2"/>
      <c r="V5" s="2"/>
      <c r="W5" s="2"/>
      <c r="X5" s="2"/>
      <c r="Y5" s="2"/>
    </row>
    <row r="6" spans="1:25" x14ac:dyDescent="0.2">
      <c r="A6" s="2"/>
      <c r="B6" s="2"/>
      <c r="C6" s="2"/>
      <c r="D6" s="2"/>
      <c r="E6" s="2"/>
      <c r="F6" s="2"/>
      <c r="G6" s="2"/>
      <c r="H6" s="2"/>
      <c r="I6" s="2"/>
      <c r="J6" s="2"/>
      <c r="K6" s="2"/>
      <c r="L6" s="2"/>
      <c r="M6" s="2"/>
      <c r="N6" s="2"/>
      <c r="O6" s="2"/>
      <c r="P6" s="2"/>
      <c r="Q6" s="2"/>
      <c r="R6" s="2"/>
      <c r="S6" s="2"/>
      <c r="T6" s="2"/>
      <c r="U6" s="2"/>
      <c r="V6" s="2"/>
      <c r="W6" s="2"/>
      <c r="X6" s="2"/>
      <c r="Y6" s="2"/>
    </row>
    <row r="7" spans="1:25" ht="16" customHeight="1" x14ac:dyDescent="0.2">
      <c r="A7" s="2"/>
      <c r="B7" s="391" t="s">
        <v>137</v>
      </c>
      <c r="C7" s="391"/>
      <c r="D7" s="391"/>
      <c r="E7" s="391"/>
      <c r="F7" s="391"/>
      <c r="G7" s="391"/>
      <c r="H7" s="391"/>
      <c r="I7" s="391"/>
      <c r="J7" s="391"/>
      <c r="K7" s="391"/>
      <c r="L7" s="391"/>
      <c r="M7" s="391"/>
      <c r="N7" s="391"/>
      <c r="O7" s="391"/>
      <c r="P7" s="391"/>
      <c r="Q7" s="2"/>
      <c r="R7" s="2"/>
      <c r="S7" s="2"/>
      <c r="T7" s="2"/>
      <c r="U7" s="2"/>
      <c r="V7" s="2"/>
      <c r="W7" s="2"/>
      <c r="X7" s="2"/>
      <c r="Y7" s="2"/>
    </row>
    <row r="8" spans="1:25" ht="15" customHeight="1" x14ac:dyDescent="0.2">
      <c r="A8" s="2"/>
      <c r="B8" s="391"/>
      <c r="C8" s="391"/>
      <c r="D8" s="391"/>
      <c r="E8" s="391"/>
      <c r="F8" s="391"/>
      <c r="G8" s="391"/>
      <c r="H8" s="391"/>
      <c r="I8" s="391"/>
      <c r="J8" s="391"/>
      <c r="K8" s="391"/>
      <c r="L8" s="391"/>
      <c r="M8" s="391"/>
      <c r="N8" s="391"/>
      <c r="O8" s="391"/>
      <c r="P8" s="391"/>
      <c r="Q8" s="2"/>
      <c r="R8" s="2"/>
      <c r="S8" s="2"/>
      <c r="T8" s="2"/>
      <c r="U8" s="2"/>
      <c r="V8" s="2"/>
      <c r="W8" s="2"/>
      <c r="X8" s="2"/>
      <c r="Y8" s="2"/>
    </row>
    <row r="9" spans="1:25" ht="15" customHeight="1" x14ac:dyDescent="0.2">
      <c r="A9" s="2"/>
      <c r="B9" s="391"/>
      <c r="C9" s="391"/>
      <c r="D9" s="391"/>
      <c r="E9" s="391"/>
      <c r="F9" s="391"/>
      <c r="G9" s="391"/>
      <c r="H9" s="391"/>
      <c r="I9" s="391"/>
      <c r="J9" s="391"/>
      <c r="K9" s="391"/>
      <c r="L9" s="391"/>
      <c r="M9" s="391"/>
      <c r="N9" s="391"/>
      <c r="O9" s="391"/>
      <c r="P9" s="391"/>
      <c r="Q9" s="2"/>
      <c r="R9" s="2"/>
      <c r="S9" s="2"/>
      <c r="T9" s="2"/>
      <c r="U9" s="2"/>
      <c r="V9" s="2"/>
      <c r="W9" s="2"/>
      <c r="X9" s="2"/>
      <c r="Y9" s="2"/>
    </row>
    <row r="10" spans="1:25" ht="15" customHeight="1" x14ac:dyDescent="0.2">
      <c r="A10" s="2"/>
      <c r="B10" s="391"/>
      <c r="C10" s="391"/>
      <c r="D10" s="391"/>
      <c r="E10" s="391"/>
      <c r="F10" s="391"/>
      <c r="G10" s="391"/>
      <c r="H10" s="391"/>
      <c r="I10" s="391"/>
      <c r="J10" s="391"/>
      <c r="K10" s="391"/>
      <c r="L10" s="391"/>
      <c r="M10" s="391"/>
      <c r="N10" s="391"/>
      <c r="O10" s="391"/>
      <c r="P10" s="391"/>
      <c r="Q10" s="2"/>
      <c r="R10" s="2"/>
      <c r="S10" s="2"/>
      <c r="T10" s="2"/>
      <c r="U10" s="2"/>
      <c r="V10" s="2"/>
      <c r="W10" s="2"/>
      <c r="X10" s="2"/>
      <c r="Y10" s="2"/>
    </row>
    <row r="11" spans="1:25" x14ac:dyDescent="0.2">
      <c r="A11" s="2"/>
      <c r="B11" s="2"/>
      <c r="C11" s="2"/>
      <c r="D11" s="2"/>
      <c r="E11" s="2"/>
      <c r="F11" s="2"/>
      <c r="G11" s="2"/>
      <c r="H11" s="2"/>
      <c r="I11" s="2"/>
      <c r="J11" s="2"/>
      <c r="K11" s="2"/>
      <c r="L11" s="2"/>
      <c r="M11" s="2"/>
      <c r="N11" s="2"/>
      <c r="O11" s="2"/>
      <c r="P11" s="2"/>
      <c r="Q11" s="2"/>
      <c r="R11" s="2"/>
      <c r="S11" s="2"/>
      <c r="T11" s="2"/>
      <c r="U11" s="2"/>
      <c r="V11" s="2"/>
      <c r="W11" s="2"/>
      <c r="X11" s="2"/>
      <c r="Y11" s="2"/>
    </row>
    <row r="12" spans="1:25" x14ac:dyDescent="0.2">
      <c r="A12" s="2"/>
      <c r="B12" s="2"/>
      <c r="C12" s="2"/>
      <c r="D12" s="2"/>
      <c r="E12" s="2"/>
      <c r="F12" s="2"/>
      <c r="G12" s="2"/>
      <c r="H12" s="2"/>
      <c r="I12" s="2"/>
      <c r="J12" s="2"/>
      <c r="K12" s="2"/>
      <c r="L12" s="2"/>
      <c r="M12" s="2"/>
      <c r="N12" s="2"/>
      <c r="O12" s="2"/>
      <c r="P12" s="2"/>
      <c r="Q12" s="2"/>
      <c r="R12" s="2"/>
      <c r="S12" s="2"/>
      <c r="T12" s="2"/>
      <c r="U12" s="2"/>
      <c r="V12" s="2"/>
      <c r="W12" s="2"/>
      <c r="X12" s="2"/>
      <c r="Y12" s="2"/>
    </row>
    <row r="13" spans="1:25" ht="20" thickBot="1" x14ac:dyDescent="0.25">
      <c r="A13" s="2"/>
      <c r="B13" s="386" t="s">
        <v>110</v>
      </c>
      <c r="C13" s="386"/>
      <c r="D13" s="386"/>
      <c r="E13" s="386"/>
      <c r="F13" s="386"/>
      <c r="G13" s="2"/>
      <c r="H13" s="386" t="s">
        <v>138</v>
      </c>
      <c r="I13" s="386"/>
      <c r="J13" s="386"/>
      <c r="K13" s="2"/>
      <c r="L13" s="386" t="s">
        <v>111</v>
      </c>
      <c r="M13" s="386"/>
      <c r="N13" s="386"/>
      <c r="O13" s="386"/>
      <c r="P13" s="386"/>
      <c r="Q13" s="2"/>
      <c r="R13" s="2"/>
      <c r="S13" s="2"/>
      <c r="T13" s="2"/>
      <c r="U13" s="2"/>
      <c r="V13" s="2"/>
      <c r="W13" s="2"/>
      <c r="X13" s="2"/>
      <c r="Y13" s="2"/>
    </row>
    <row r="14" spans="1:25" ht="17" thickTop="1" x14ac:dyDescent="0.2">
      <c r="A14" s="2"/>
      <c r="B14" s="2"/>
      <c r="C14" s="2"/>
      <c r="D14" s="2"/>
      <c r="E14" s="2"/>
      <c r="F14" s="2"/>
      <c r="G14" s="2"/>
      <c r="H14" s="2"/>
      <c r="I14" s="2"/>
      <c r="J14" s="2"/>
      <c r="K14" s="2"/>
      <c r="L14" s="2"/>
      <c r="M14" s="2"/>
      <c r="N14" s="2"/>
      <c r="O14" s="2"/>
      <c r="P14" s="2"/>
      <c r="Q14" s="2"/>
      <c r="R14" s="2"/>
      <c r="S14" s="2"/>
      <c r="T14" s="2"/>
      <c r="U14" s="2"/>
      <c r="V14" s="2"/>
      <c r="W14" s="2"/>
      <c r="X14" s="2"/>
      <c r="Y14" s="2"/>
    </row>
    <row r="15" spans="1:25" x14ac:dyDescent="0.2">
      <c r="A15" s="2"/>
      <c r="B15" s="382" t="s">
        <v>139</v>
      </c>
      <c r="C15" s="382"/>
      <c r="D15" s="382"/>
      <c r="E15" s="363" t="s">
        <v>140</v>
      </c>
      <c r="F15" s="364"/>
      <c r="G15" s="2"/>
      <c r="H15" s="10" t="s">
        <v>141</v>
      </c>
      <c r="I15" s="10" t="s">
        <v>142</v>
      </c>
      <c r="J15" s="10" t="s">
        <v>143</v>
      </c>
      <c r="K15" s="2"/>
      <c r="L15" s="2"/>
      <c r="M15" s="2"/>
      <c r="N15" s="2"/>
      <c r="O15" s="2"/>
      <c r="P15" s="2"/>
      <c r="Q15" s="2"/>
      <c r="R15" s="2"/>
      <c r="S15" s="2"/>
      <c r="T15" s="2"/>
      <c r="U15" s="2"/>
      <c r="V15" s="2"/>
      <c r="W15" s="2"/>
      <c r="X15" s="2"/>
      <c r="Y15" s="2"/>
    </row>
    <row r="16" spans="1:25" x14ac:dyDescent="0.2">
      <c r="A16" s="2"/>
      <c r="B16" s="2"/>
      <c r="C16" s="2"/>
      <c r="D16" s="2"/>
      <c r="E16" s="2"/>
      <c r="F16" s="2"/>
      <c r="G16" s="2"/>
      <c r="H16" s="26">
        <v>1</v>
      </c>
      <c r="I16" s="26">
        <v>12</v>
      </c>
      <c r="J16" s="27">
        <f>'Simulação consorcio'!D16</f>
        <v>3950</v>
      </c>
      <c r="K16" s="5"/>
      <c r="L16" s="382" t="s">
        <v>144</v>
      </c>
      <c r="M16" s="382"/>
      <c r="N16" s="382"/>
      <c r="O16" s="392">
        <f>E17</f>
        <v>1000000</v>
      </c>
      <c r="P16" s="393"/>
      <c r="Q16" s="2"/>
      <c r="R16" s="2"/>
      <c r="S16" s="2"/>
      <c r="T16" s="2"/>
      <c r="U16" s="2"/>
      <c r="V16" s="2"/>
      <c r="W16" s="2"/>
      <c r="X16" s="2"/>
      <c r="Y16" s="2"/>
    </row>
    <row r="17" spans="1:25" x14ac:dyDescent="0.2">
      <c r="A17" s="2"/>
      <c r="B17" s="382" t="s">
        <v>145</v>
      </c>
      <c r="C17" s="382"/>
      <c r="D17" s="382"/>
      <c r="E17" s="369">
        <f>Summary!C13</f>
        <v>1000000</v>
      </c>
      <c r="F17" s="370"/>
      <c r="G17" s="2"/>
      <c r="H17" s="26">
        <v>13</v>
      </c>
      <c r="I17" s="26">
        <f>'Simulação consorcio'!D24</f>
        <v>60</v>
      </c>
      <c r="J17" s="27">
        <f>'Simulação consorcio'!D17</f>
        <v>2950</v>
      </c>
      <c r="K17" s="5"/>
      <c r="L17" s="2"/>
      <c r="M17" s="2"/>
      <c r="N17" s="2"/>
      <c r="O17" s="2"/>
      <c r="P17" s="2"/>
      <c r="Q17" s="2"/>
      <c r="R17" s="2"/>
      <c r="S17" s="2"/>
      <c r="T17" s="2"/>
      <c r="U17" s="2"/>
      <c r="V17" s="2"/>
      <c r="W17" s="2"/>
      <c r="X17" s="2"/>
      <c r="Y17" s="2"/>
    </row>
    <row r="18" spans="1:25" x14ac:dyDescent="0.2">
      <c r="A18" s="2"/>
      <c r="B18" s="2"/>
      <c r="C18" s="2"/>
      <c r="D18" s="2"/>
      <c r="E18" s="2"/>
      <c r="F18" s="2"/>
      <c r="G18" s="2"/>
      <c r="H18" s="26">
        <f>I17+1</f>
        <v>61</v>
      </c>
      <c r="I18" s="26">
        <f>Summary!F16</f>
        <v>240</v>
      </c>
      <c r="J18" s="27">
        <f>'Simulação consorcio'!D28</f>
        <v>4061.1111111111113</v>
      </c>
      <c r="K18" s="5"/>
      <c r="L18" s="382" t="s">
        <v>146</v>
      </c>
      <c r="M18" s="382"/>
      <c r="N18" s="382"/>
      <c r="O18" s="392">
        <f>E21</f>
        <v>250000</v>
      </c>
      <c r="P18" s="393"/>
      <c r="Q18" s="2"/>
      <c r="R18" s="2"/>
      <c r="S18" s="2"/>
      <c r="T18" s="2"/>
      <c r="U18" s="2"/>
      <c r="V18" s="2"/>
      <c r="W18" s="2"/>
      <c r="X18" s="2"/>
      <c r="Y18" s="2"/>
    </row>
    <row r="19" spans="1:25" x14ac:dyDescent="0.2">
      <c r="A19" s="2"/>
      <c r="B19" s="382" t="s">
        <v>147</v>
      </c>
      <c r="C19" s="382"/>
      <c r="D19" s="382"/>
      <c r="E19" s="400">
        <f>Summary!C9</f>
        <v>0.25</v>
      </c>
      <c r="F19" s="401"/>
      <c r="G19" s="2"/>
      <c r="H19" s="26"/>
      <c r="I19" s="26"/>
      <c r="J19" s="27"/>
      <c r="K19" s="5"/>
      <c r="L19" s="382" t="s">
        <v>148</v>
      </c>
      <c r="M19" s="382"/>
      <c r="N19" s="382"/>
      <c r="O19" s="392">
        <f>E29</f>
        <v>0</v>
      </c>
      <c r="P19" s="393"/>
      <c r="Q19" s="2"/>
      <c r="R19" s="2"/>
      <c r="S19" s="2"/>
      <c r="T19" s="2"/>
      <c r="U19" s="2"/>
      <c r="V19" s="2"/>
      <c r="W19" s="2"/>
      <c r="X19" s="2"/>
      <c r="Y19" s="2"/>
    </row>
    <row r="20" spans="1:25" x14ac:dyDescent="0.2">
      <c r="A20" s="2"/>
      <c r="B20" s="2"/>
      <c r="C20" s="2"/>
      <c r="D20" s="2"/>
      <c r="E20" s="2"/>
      <c r="F20" s="2"/>
      <c r="G20" s="24"/>
      <c r="H20" s="26"/>
      <c r="I20" s="26"/>
      <c r="J20" s="27"/>
      <c r="K20" s="5"/>
      <c r="L20" s="382" t="s">
        <v>119</v>
      </c>
      <c r="M20" s="382"/>
      <c r="N20" s="382"/>
      <c r="O20" s="392">
        <f>SUM(J37:J1048576)</f>
        <v>1332286.6147915479</v>
      </c>
      <c r="P20" s="393"/>
      <c r="Q20" s="2"/>
      <c r="R20" s="2"/>
      <c r="S20" s="2"/>
      <c r="T20" s="2"/>
      <c r="U20" s="2"/>
      <c r="V20" s="2"/>
      <c r="W20" s="2"/>
      <c r="X20" s="2"/>
      <c r="Y20" s="2"/>
    </row>
    <row r="21" spans="1:25" x14ac:dyDescent="0.2">
      <c r="A21" s="2"/>
      <c r="B21" s="382" t="s">
        <v>149</v>
      </c>
      <c r="C21" s="382"/>
      <c r="D21" s="383"/>
      <c r="E21" s="369">
        <f>Summary!C15</f>
        <v>250000</v>
      </c>
      <c r="F21" s="370"/>
      <c r="G21" s="2"/>
      <c r="H21" s="26"/>
      <c r="I21" s="26"/>
      <c r="J21" s="27"/>
      <c r="K21" s="2"/>
      <c r="L21" s="382" t="s">
        <v>123</v>
      </c>
      <c r="M21" s="382"/>
      <c r="N21" s="382"/>
      <c r="O21" s="394">
        <f>SUM(O18:P20)</f>
        <v>1582286.6147915479</v>
      </c>
      <c r="P21" s="395"/>
      <c r="Q21" s="2"/>
      <c r="R21" s="2"/>
      <c r="S21" s="2"/>
      <c r="T21" s="2"/>
      <c r="U21" s="2"/>
      <c r="V21" s="2"/>
      <c r="W21" s="2"/>
      <c r="X21" s="2"/>
      <c r="Y21" s="2"/>
    </row>
    <row r="22" spans="1:25" ht="16" customHeight="1" x14ac:dyDescent="0.2">
      <c r="A22" s="2"/>
      <c r="B22" s="2"/>
      <c r="C22" s="2"/>
      <c r="D22" s="2"/>
      <c r="E22" s="2"/>
      <c r="F22" s="2"/>
      <c r="G22" s="2"/>
      <c r="H22" s="26"/>
      <c r="I22" s="26"/>
      <c r="J22" s="27"/>
      <c r="K22" s="2"/>
      <c r="L22" s="2"/>
      <c r="M22" s="2"/>
      <c r="N22" s="2"/>
      <c r="O22" s="2"/>
      <c r="P22" s="2"/>
      <c r="Q22" s="2"/>
      <c r="R22" s="2"/>
      <c r="S22" s="2"/>
      <c r="T22" s="2"/>
      <c r="U22" s="2"/>
      <c r="V22" s="2"/>
      <c r="W22" s="2"/>
      <c r="X22" s="2"/>
      <c r="Y22" s="2"/>
    </row>
    <row r="23" spans="1:25" ht="16" customHeight="1" x14ac:dyDescent="0.2">
      <c r="A23" s="2"/>
      <c r="B23" s="382" t="s">
        <v>150</v>
      </c>
      <c r="C23" s="382"/>
      <c r="D23" s="383"/>
      <c r="E23" s="384">
        <f>E17-E21</f>
        <v>750000</v>
      </c>
      <c r="F23" s="385"/>
      <c r="G23" s="2"/>
      <c r="H23" s="26"/>
      <c r="I23" s="26"/>
      <c r="J23" s="27"/>
      <c r="K23" s="2"/>
      <c r="L23" s="396" t="s">
        <v>125</v>
      </c>
      <c r="M23" s="396"/>
      <c r="N23" s="397"/>
      <c r="O23" s="398">
        <f>O21-O16</f>
        <v>582286.61479154788</v>
      </c>
      <c r="P23" s="399"/>
      <c r="Q23" s="2"/>
      <c r="R23" s="2"/>
      <c r="S23" s="2"/>
      <c r="T23" s="2"/>
      <c r="U23" s="2"/>
      <c r="V23" s="2"/>
      <c r="W23" s="2"/>
      <c r="X23" s="2"/>
      <c r="Y23" s="2"/>
    </row>
    <row r="24" spans="1:25" ht="16" customHeight="1" x14ac:dyDescent="0.2">
      <c r="A24" s="2"/>
      <c r="B24" s="2"/>
      <c r="C24" s="2"/>
      <c r="D24" s="2"/>
      <c r="E24" s="2"/>
      <c r="F24" s="2"/>
      <c r="G24" s="2"/>
      <c r="H24" s="26"/>
      <c r="I24" s="26"/>
      <c r="J24" s="27"/>
      <c r="K24" s="2"/>
      <c r="L24" s="2"/>
      <c r="M24" s="2"/>
      <c r="N24" s="2"/>
      <c r="O24" s="2"/>
      <c r="P24" s="2"/>
      <c r="Q24" s="2"/>
      <c r="R24" s="2"/>
      <c r="S24" s="2"/>
      <c r="T24" s="2"/>
      <c r="U24" s="2"/>
      <c r="V24" s="2"/>
      <c r="W24" s="2"/>
      <c r="X24" s="2"/>
      <c r="Y24" s="2"/>
    </row>
    <row r="25" spans="1:25" ht="16" customHeight="1" x14ac:dyDescent="0.2">
      <c r="A25" s="2"/>
      <c r="B25" s="382" t="s">
        <v>151</v>
      </c>
      <c r="C25" s="382"/>
      <c r="D25" s="383"/>
      <c r="E25" s="378">
        <f>Summary!F17</f>
        <v>0.05</v>
      </c>
      <c r="F25" s="379"/>
      <c r="G25" s="2"/>
      <c r="H25" s="26"/>
      <c r="I25" s="26"/>
      <c r="J25" s="27"/>
      <c r="K25" s="2"/>
      <c r="L25" s="389" t="s">
        <v>152</v>
      </c>
      <c r="M25" s="389"/>
      <c r="N25" s="390"/>
      <c r="O25" s="387">
        <f>O23/O21</f>
        <v>0.36800324880979857</v>
      </c>
      <c r="P25" s="388"/>
      <c r="Q25" s="2">
        <f>(O25/240)*12</f>
        <v>1.840016244048993E-2</v>
      </c>
      <c r="R25" s="2"/>
      <c r="S25" s="2"/>
      <c r="T25" s="2"/>
      <c r="U25" s="2"/>
      <c r="V25" s="2"/>
      <c r="W25" s="2"/>
      <c r="X25" s="2"/>
      <c r="Y25" s="2"/>
    </row>
    <row r="26" spans="1:25" ht="16" customHeight="1" x14ac:dyDescent="0.2">
      <c r="A26" s="2"/>
      <c r="B26" s="2"/>
      <c r="C26" s="2"/>
      <c r="D26" s="2"/>
      <c r="E26" s="2"/>
      <c r="F26" s="2"/>
      <c r="G26" s="2"/>
      <c r="H26" s="26"/>
      <c r="I26" s="26"/>
      <c r="J26" s="27"/>
      <c r="K26" s="2"/>
      <c r="L26" s="4"/>
      <c r="M26" s="4"/>
      <c r="N26" s="4"/>
      <c r="O26" s="2"/>
      <c r="P26" s="2"/>
      <c r="Q26" s="2"/>
      <c r="R26" s="2"/>
      <c r="S26" s="2"/>
      <c r="T26" s="2"/>
      <c r="U26" s="2"/>
      <c r="V26" s="2"/>
      <c r="W26" s="2"/>
      <c r="X26" s="2"/>
      <c r="Y26" s="2"/>
    </row>
    <row r="27" spans="1:25" ht="16" customHeight="1" x14ac:dyDescent="0.2">
      <c r="A27" s="2"/>
      <c r="B27" s="382" t="s">
        <v>153</v>
      </c>
      <c r="C27" s="382"/>
      <c r="D27" s="383"/>
      <c r="E27" s="374">
        <f>(1+E25)^(1/12)-1</f>
        <v>4.0741237836483535E-3</v>
      </c>
      <c r="F27" s="375"/>
      <c r="G27" s="2"/>
      <c r="H27" s="26"/>
      <c r="I27" s="26"/>
      <c r="J27" s="27"/>
      <c r="K27" s="2"/>
      <c r="L27" s="389" t="s">
        <v>129</v>
      </c>
      <c r="M27" s="389"/>
      <c r="N27" s="390"/>
      <c r="O27" s="387">
        <f>1-O25</f>
        <v>0.63199675119020138</v>
      </c>
      <c r="P27" s="388"/>
      <c r="Q27" s="2"/>
      <c r="R27" s="2"/>
      <c r="S27" s="2"/>
      <c r="T27" s="2"/>
      <c r="U27" s="2"/>
      <c r="V27" s="2"/>
      <c r="W27" s="2"/>
      <c r="X27" s="2"/>
      <c r="Y27" s="2"/>
    </row>
    <row r="28" spans="1:25" ht="15" customHeight="1" x14ac:dyDescent="0.2">
      <c r="A28" s="2"/>
      <c r="B28" s="2"/>
      <c r="C28" s="2"/>
      <c r="D28" s="2"/>
      <c r="E28" s="2"/>
      <c r="F28" s="2"/>
      <c r="G28" s="2"/>
      <c r="H28" s="26"/>
      <c r="I28" s="26"/>
      <c r="J28" s="27"/>
      <c r="K28" s="2"/>
      <c r="L28" s="2"/>
      <c r="M28" s="2"/>
      <c r="N28" s="2"/>
      <c r="O28" s="2"/>
      <c r="P28" s="2"/>
      <c r="Q28" s="2"/>
      <c r="R28" s="2"/>
      <c r="S28" s="2"/>
      <c r="T28" s="2"/>
      <c r="U28" s="2"/>
      <c r="V28" s="2"/>
      <c r="W28" s="2"/>
      <c r="X28" s="2"/>
      <c r="Y28" s="2"/>
    </row>
    <row r="29" spans="1:25" x14ac:dyDescent="0.2">
      <c r="A29" s="2"/>
      <c r="B29" s="382" t="s">
        <v>154</v>
      </c>
      <c r="C29" s="382"/>
      <c r="D29" s="382"/>
      <c r="E29" s="369">
        <v>0</v>
      </c>
      <c r="F29" s="370"/>
      <c r="G29" s="2"/>
      <c r="H29" s="26"/>
      <c r="I29" s="26"/>
      <c r="J29" s="27"/>
      <c r="K29" s="2"/>
      <c r="L29" s="2"/>
      <c r="M29" s="2"/>
      <c r="N29" s="2"/>
      <c r="O29" s="2"/>
      <c r="P29" s="2"/>
      <c r="Q29" s="2"/>
      <c r="R29" s="2"/>
      <c r="S29" s="2"/>
      <c r="T29" s="2"/>
      <c r="U29" s="2"/>
      <c r="V29" s="2"/>
      <c r="W29" s="2"/>
      <c r="X29" s="2"/>
      <c r="Y29" s="2"/>
    </row>
    <row r="30" spans="1:25" ht="16"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row>
    <row r="31" spans="1:25" x14ac:dyDescent="0.2">
      <c r="A31" s="2"/>
      <c r="B31" s="2"/>
      <c r="C31" s="2"/>
      <c r="D31" s="2"/>
      <c r="E31" s="2"/>
      <c r="F31" s="2"/>
      <c r="G31" s="2"/>
      <c r="H31" s="2"/>
      <c r="I31" s="2"/>
      <c r="J31" s="2"/>
      <c r="K31" s="2"/>
      <c r="L31" s="2"/>
      <c r="M31" s="2"/>
      <c r="N31" s="2"/>
      <c r="O31" s="2"/>
      <c r="P31" s="2"/>
      <c r="Q31" s="2"/>
      <c r="R31" s="2"/>
      <c r="S31" s="2"/>
      <c r="T31" s="2"/>
      <c r="U31" s="2"/>
      <c r="V31" s="2"/>
      <c r="W31" s="2"/>
      <c r="X31" s="2"/>
      <c r="Y31" s="2"/>
    </row>
    <row r="32" spans="1:25" x14ac:dyDescent="0.2">
      <c r="A32" s="2"/>
      <c r="B32" s="2"/>
      <c r="C32" s="2"/>
      <c r="D32" s="2"/>
      <c r="E32" s="2"/>
      <c r="F32" s="2"/>
      <c r="G32" s="2"/>
      <c r="H32" s="2"/>
      <c r="I32" s="2"/>
      <c r="J32" s="2"/>
      <c r="K32" s="2"/>
      <c r="L32" s="2"/>
      <c r="M32" s="2"/>
      <c r="N32" s="2"/>
      <c r="O32" s="2"/>
      <c r="P32" s="2"/>
      <c r="Q32" s="2"/>
      <c r="R32" s="2"/>
      <c r="S32" s="2"/>
      <c r="T32" s="10"/>
      <c r="U32" s="2"/>
      <c r="V32" s="2"/>
      <c r="W32" s="2"/>
      <c r="X32" s="2"/>
      <c r="Y32" s="2"/>
    </row>
    <row r="33" spans="1:25" ht="20" thickBot="1" x14ac:dyDescent="0.25">
      <c r="A33" s="2"/>
      <c r="B33" s="2"/>
      <c r="C33" s="2"/>
      <c r="D33" s="2"/>
      <c r="E33" s="2"/>
      <c r="F33" s="2"/>
      <c r="G33" s="381" t="str">
        <f>"Tabela Detalhada"&amp;" - "&amp;$E$15</f>
        <v>Tabela Detalhada - Tradicional</v>
      </c>
      <c r="H33" s="381"/>
      <c r="I33" s="381"/>
      <c r="J33" s="381"/>
      <c r="K33" s="2"/>
      <c r="L33" s="2"/>
      <c r="M33" s="2"/>
      <c r="N33" s="2"/>
      <c r="O33" s="2"/>
      <c r="P33" s="2"/>
      <c r="Q33" s="2"/>
      <c r="R33" s="2"/>
      <c r="S33" s="2"/>
      <c r="T33" s="2"/>
      <c r="U33" s="2"/>
      <c r="V33" s="2"/>
      <c r="W33" s="2"/>
      <c r="X33" s="2"/>
      <c r="Y33" s="2"/>
    </row>
    <row r="34" spans="1:25" ht="17" thickTop="1" x14ac:dyDescent="0.2">
      <c r="A34" s="2"/>
      <c r="B34" s="2"/>
      <c r="C34" s="2"/>
      <c r="D34" s="2"/>
      <c r="E34" s="2"/>
      <c r="F34" s="2"/>
      <c r="G34" s="2"/>
      <c r="H34" s="2"/>
      <c r="I34" s="2"/>
      <c r="J34" s="2"/>
      <c r="K34" s="2"/>
      <c r="L34" s="2"/>
      <c r="M34" s="2"/>
      <c r="N34" s="2"/>
      <c r="O34" s="2"/>
      <c r="P34" s="2"/>
      <c r="Q34" s="2"/>
      <c r="R34" s="2"/>
      <c r="S34" s="2"/>
      <c r="T34" s="2"/>
      <c r="U34" s="2"/>
      <c r="V34" s="2"/>
      <c r="W34" s="2"/>
      <c r="X34" s="2"/>
      <c r="Y34" s="2"/>
    </row>
    <row r="35" spans="1:25" ht="17" x14ac:dyDescent="0.2">
      <c r="A35" s="2"/>
      <c r="B35" s="2"/>
      <c r="C35" s="2"/>
      <c r="D35" s="2"/>
      <c r="E35" s="2"/>
      <c r="F35" s="2"/>
      <c r="G35" s="6" t="s">
        <v>131</v>
      </c>
      <c r="H35" s="6" t="s">
        <v>155</v>
      </c>
      <c r="I35" s="6" t="s">
        <v>156</v>
      </c>
      <c r="J35" s="6" t="s">
        <v>157</v>
      </c>
      <c r="K35" s="2"/>
      <c r="L35" s="2"/>
      <c r="M35" s="2"/>
      <c r="N35" s="2"/>
      <c r="O35" s="2"/>
      <c r="P35" s="2"/>
      <c r="Q35" s="2"/>
      <c r="R35" s="2"/>
      <c r="S35" s="2"/>
      <c r="T35" s="2"/>
      <c r="U35" s="2"/>
      <c r="V35" s="2"/>
      <c r="W35" s="2"/>
      <c r="X35" s="2"/>
      <c r="Y35" s="2"/>
    </row>
    <row r="36" spans="1:25" x14ac:dyDescent="0.2">
      <c r="A36" s="2"/>
      <c r="B36" s="2"/>
      <c r="C36" s="2"/>
      <c r="D36" s="2"/>
      <c r="E36" s="2"/>
      <c r="F36" s="2"/>
      <c r="G36" s="7">
        <v>0</v>
      </c>
      <c r="H36" s="21">
        <f>E21+E29</f>
        <v>250000</v>
      </c>
      <c r="I36" s="8"/>
      <c r="J36" s="9">
        <f>H36</f>
        <v>250000</v>
      </c>
      <c r="K36" s="2"/>
      <c r="L36" s="2"/>
      <c r="M36" s="2"/>
      <c r="N36" s="2"/>
      <c r="O36" s="2"/>
      <c r="P36" s="2"/>
      <c r="Q36" s="2"/>
      <c r="R36" s="2"/>
      <c r="S36" s="2"/>
      <c r="T36" s="2"/>
      <c r="U36" s="2"/>
      <c r="V36" s="2"/>
      <c r="W36" s="2"/>
      <c r="X36" s="2"/>
      <c r="Y36" s="2"/>
    </row>
    <row r="37" spans="1:25" x14ac:dyDescent="0.2">
      <c r="A37" s="2"/>
      <c r="B37" s="2"/>
      <c r="C37" s="2"/>
      <c r="D37" s="2"/>
      <c r="E37" s="2"/>
      <c r="F37" s="2"/>
      <c r="G37" s="7">
        <f>IFERROR(IF(G36+1&gt;MAX($I$16:$I$25),"",G36+1),"")</f>
        <v>1</v>
      </c>
      <c r="H37" s="8">
        <f t="shared" ref="H37:H100" si="0">IF(G37="","",VLOOKUP($G37,$H$16:$J$27,3,1))</f>
        <v>3950</v>
      </c>
      <c r="I37" s="8">
        <f t="shared" ref="I37:I100" si="1">IF(G37="","",VLOOKUP($G37,$H$16:$J$27,3,1)*($E$27))</f>
        <v>16.092788945410994</v>
      </c>
      <c r="J37" s="9">
        <f>IF(LARGE($I$16:$I$29,1)=G37,J36,IF(G37="","",IF(ROUND(G37/12,1)&lt;1,H37,IFERROR(IF(OR(ROUNDUP(G38/12,0)&lt;&gt;ROUNDUP(G37/12,0),H36&lt;&gt;H37),VLOOKUP($G37,$H$16:$J$29,3,1)+SUM($I$37:I37),J36),VLOOKUP(MAX($E$1237:$E$1048576),$H$16:$J$29,3,1)+SUM($I$37:I37)))))</f>
        <v>3950</v>
      </c>
      <c r="K37" s="2"/>
      <c r="L37" s="2"/>
      <c r="M37" s="2"/>
      <c r="N37" s="2"/>
      <c r="O37" s="2"/>
      <c r="P37" s="2"/>
      <c r="Q37" s="2"/>
      <c r="R37" s="2"/>
      <c r="S37" s="2"/>
      <c r="T37" s="2"/>
      <c r="U37" s="2"/>
      <c r="V37" s="2"/>
      <c r="W37" s="2"/>
      <c r="X37" s="2"/>
      <c r="Y37" s="2"/>
    </row>
    <row r="38" spans="1:25" x14ac:dyDescent="0.2">
      <c r="A38" s="2"/>
      <c r="B38" s="2"/>
      <c r="C38" s="2"/>
      <c r="D38" s="2"/>
      <c r="E38" s="2"/>
      <c r="F38" s="2"/>
      <c r="G38" s="7">
        <f t="shared" ref="G38:G101" si="2">IFERROR(IF(G37+1&gt;MAX($I$16:$I$25),"",G37+1),"")</f>
        <v>2</v>
      </c>
      <c r="H38" s="8">
        <f t="shared" si="0"/>
        <v>3950</v>
      </c>
      <c r="I38" s="8">
        <f t="shared" si="1"/>
        <v>16.092788945410994</v>
      </c>
      <c r="J38" s="9">
        <f>IF(LARGE($I$16:$I$29,1)=G38,J37,IF(G38="","",IF(ROUND(G38/12,1)&lt;1,H38,IFERROR(IF(OR(ROUNDUP(G39/12,0)&lt;&gt;ROUNDUP(G38/12,0),H37&lt;&gt;H38),VLOOKUP($G38,$H$16:$J$29,3,1)+SUM($I$37:I38),J37),VLOOKUP(MAX($E$1237:$E$1048576),$H$16:$J$29,3,1)+SUM($I$37:I38)))))</f>
        <v>3950</v>
      </c>
      <c r="K38" s="2"/>
      <c r="L38" s="2"/>
      <c r="M38" s="2"/>
      <c r="N38" s="2"/>
      <c r="O38" s="2"/>
      <c r="P38" s="2"/>
      <c r="Q38" s="2"/>
      <c r="R38" s="2"/>
      <c r="S38" s="2"/>
      <c r="T38" s="2"/>
      <c r="U38" s="2"/>
      <c r="V38" s="2"/>
      <c r="W38" s="2"/>
      <c r="X38" s="2"/>
      <c r="Y38" s="2"/>
    </row>
    <row r="39" spans="1:25" x14ac:dyDescent="0.2">
      <c r="A39" s="2"/>
      <c r="B39" s="2"/>
      <c r="C39" s="2"/>
      <c r="D39" s="2"/>
      <c r="E39" s="2"/>
      <c r="F39" s="2"/>
      <c r="G39" s="7">
        <f t="shared" si="2"/>
        <v>3</v>
      </c>
      <c r="H39" s="8">
        <f t="shared" si="0"/>
        <v>3950</v>
      </c>
      <c r="I39" s="8">
        <f t="shared" si="1"/>
        <v>16.092788945410994</v>
      </c>
      <c r="J39" s="9">
        <f>IF(LARGE($I$16:$I$29,1)=G39,J38,IF(G39="","",IF(ROUND(G39/12,1)&lt;1,H39,IFERROR(IF(OR(ROUNDUP(G40/12,0)&lt;&gt;ROUNDUP(G39/12,0),H38&lt;&gt;H39),VLOOKUP($G39,$H$16:$J$29,3,1)+SUM($I$37:I39),J38),VLOOKUP(MAX($E$1237:$E$1048576),$H$16:$J$29,3,1)+SUM($I$37:I39)))))</f>
        <v>3950</v>
      </c>
      <c r="K39" s="2"/>
      <c r="L39" s="2"/>
      <c r="M39" s="2"/>
      <c r="N39" s="2"/>
      <c r="O39" s="2"/>
      <c r="P39" s="2"/>
      <c r="Q39" s="2"/>
      <c r="R39" s="2"/>
      <c r="S39" s="2"/>
      <c r="T39" s="2"/>
      <c r="U39" s="2"/>
      <c r="V39" s="2"/>
      <c r="W39" s="2"/>
      <c r="X39" s="2"/>
      <c r="Y39" s="2"/>
    </row>
    <row r="40" spans="1:25" x14ac:dyDescent="0.2">
      <c r="A40" s="2"/>
      <c r="B40" s="2"/>
      <c r="C40" s="2"/>
      <c r="D40" s="2"/>
      <c r="E40" s="2"/>
      <c r="F40" s="2"/>
      <c r="G40" s="7">
        <f t="shared" si="2"/>
        <v>4</v>
      </c>
      <c r="H40" s="8">
        <f t="shared" si="0"/>
        <v>3950</v>
      </c>
      <c r="I40" s="8">
        <f t="shared" si="1"/>
        <v>16.092788945410994</v>
      </c>
      <c r="J40" s="9">
        <f>IF(LARGE($I$16:$I$29,1)=G40,J39,IF(G40="","",IF(ROUND(G40/12,1)&lt;1,H40,IFERROR(IF(OR(ROUNDUP(G41/12,0)&lt;&gt;ROUNDUP(G40/12,0),H39&lt;&gt;H40),VLOOKUP($G40,$H$16:$J$29,3,1)+SUM($I$37:I40),J39),VLOOKUP(MAX($E$1237:$E$1048576),$H$16:$J$29,3,1)+SUM($I$37:I40)))))</f>
        <v>3950</v>
      </c>
      <c r="K40" s="2"/>
      <c r="L40" s="2"/>
      <c r="M40" s="2"/>
      <c r="N40" s="2"/>
      <c r="O40" s="2"/>
      <c r="P40" s="2"/>
      <c r="Q40" s="2"/>
      <c r="R40" s="2"/>
      <c r="S40" s="2"/>
      <c r="T40" s="2"/>
      <c r="U40" s="2"/>
      <c r="V40" s="2"/>
      <c r="W40" s="2"/>
      <c r="X40" s="2"/>
      <c r="Y40" s="2"/>
    </row>
    <row r="41" spans="1:25" x14ac:dyDescent="0.2">
      <c r="A41" s="2"/>
      <c r="B41" s="2"/>
      <c r="C41" s="2"/>
      <c r="D41" s="2"/>
      <c r="E41" s="2"/>
      <c r="F41" s="2"/>
      <c r="G41" s="7">
        <f t="shared" si="2"/>
        <v>5</v>
      </c>
      <c r="H41" s="8">
        <f t="shared" si="0"/>
        <v>3950</v>
      </c>
      <c r="I41" s="8">
        <f t="shared" si="1"/>
        <v>16.092788945410994</v>
      </c>
      <c r="J41" s="9">
        <f>IF(LARGE($I$16:$I$29,1)=G41,J40,IF(G41="","",IF(ROUND(G41/12,1)&lt;1,H41,IFERROR(IF(OR(ROUNDUP(G42/12,0)&lt;&gt;ROUNDUP(G41/12,0),H40&lt;&gt;H41),VLOOKUP($G41,$H$16:$J$29,3,1)+SUM($I$37:I41),J40),VLOOKUP(MAX($E$1237:$E$1048576),$H$16:$J$29,3,1)+SUM($I$37:I41)))))</f>
        <v>3950</v>
      </c>
      <c r="K41" s="2"/>
      <c r="L41" s="2"/>
      <c r="M41" s="2"/>
      <c r="N41" s="2"/>
      <c r="O41" s="2"/>
      <c r="P41" s="2"/>
      <c r="Q41" s="2"/>
      <c r="R41" s="2"/>
      <c r="S41" s="2"/>
      <c r="T41" s="2"/>
      <c r="U41" s="2"/>
      <c r="V41" s="2"/>
      <c r="W41" s="2"/>
      <c r="X41" s="2"/>
      <c r="Y41" s="2"/>
    </row>
    <row r="42" spans="1:25" x14ac:dyDescent="0.2">
      <c r="A42" s="2"/>
      <c r="B42" s="2"/>
      <c r="C42" s="2"/>
      <c r="D42" s="2"/>
      <c r="E42" s="2"/>
      <c r="F42" s="2"/>
      <c r="G42" s="7">
        <f t="shared" si="2"/>
        <v>6</v>
      </c>
      <c r="H42" s="8">
        <f t="shared" si="0"/>
        <v>3950</v>
      </c>
      <c r="I42" s="8">
        <f t="shared" si="1"/>
        <v>16.092788945410994</v>
      </c>
      <c r="J42" s="9">
        <f>IF(LARGE($I$16:$I$29,1)=G42,J41,IF(G42="","",IF(ROUND(G42/12,1)&lt;1,H42,IFERROR(IF(OR(ROUNDUP(G43/12,0)&lt;&gt;ROUNDUP(G42/12,0),H41&lt;&gt;H42),VLOOKUP($G42,$H$16:$J$29,3,1)+SUM($I$37:I42),J41),VLOOKUP(MAX($E$1237:$E$1048576),$H$16:$J$29,3,1)+SUM($I$37:I42)))))</f>
        <v>3950</v>
      </c>
      <c r="K42" s="2"/>
      <c r="L42" s="2"/>
      <c r="M42" s="2"/>
      <c r="N42" s="2"/>
      <c r="O42" s="2"/>
      <c r="P42" s="2"/>
      <c r="Q42" s="2"/>
      <c r="R42" s="2"/>
      <c r="S42" s="2"/>
      <c r="T42" s="2"/>
      <c r="U42" s="2"/>
      <c r="V42" s="2"/>
      <c r="W42" s="2"/>
      <c r="X42" s="2"/>
      <c r="Y42" s="2"/>
    </row>
    <row r="43" spans="1:25" x14ac:dyDescent="0.2">
      <c r="A43" s="2"/>
      <c r="B43" s="2"/>
      <c r="C43" s="2"/>
      <c r="D43" s="2"/>
      <c r="E43" s="2"/>
      <c r="F43" s="2"/>
      <c r="G43" s="7">
        <f t="shared" si="2"/>
        <v>7</v>
      </c>
      <c r="H43" s="8">
        <f t="shared" si="0"/>
        <v>3950</v>
      </c>
      <c r="I43" s="8">
        <f t="shared" si="1"/>
        <v>16.092788945410994</v>
      </c>
      <c r="J43" s="9">
        <f>IF(LARGE($I$16:$I$29,1)=G43,J42,IF(G43="","",IF(ROUND(G43/12,1)&lt;1,H43,IFERROR(IF(OR(ROUNDUP(G44/12,0)&lt;&gt;ROUNDUP(G43/12,0),H42&lt;&gt;H43),VLOOKUP($G43,$H$16:$J$29,3,1)+SUM($I$37:I43),J42),VLOOKUP(MAX($E$1237:$E$1048576),$H$16:$J$29,3,1)+SUM($I$37:I43)))))</f>
        <v>3950</v>
      </c>
      <c r="K43" s="2"/>
      <c r="L43" s="2"/>
      <c r="M43" s="2"/>
      <c r="N43" s="2"/>
      <c r="O43" s="2"/>
      <c r="P43" s="2"/>
      <c r="Q43" s="2"/>
      <c r="R43" s="2"/>
      <c r="S43" s="2"/>
      <c r="T43" s="2"/>
      <c r="U43" s="2"/>
      <c r="V43" s="2"/>
      <c r="W43" s="2"/>
      <c r="X43" s="2"/>
      <c r="Y43" s="2"/>
    </row>
    <row r="44" spans="1:25" x14ac:dyDescent="0.2">
      <c r="A44" s="2"/>
      <c r="B44" s="2"/>
      <c r="C44" s="2"/>
      <c r="D44" s="2"/>
      <c r="E44" s="2"/>
      <c r="F44" s="2"/>
      <c r="G44" s="7">
        <f t="shared" si="2"/>
        <v>8</v>
      </c>
      <c r="H44" s="8">
        <f t="shared" si="0"/>
        <v>3950</v>
      </c>
      <c r="I44" s="8">
        <f t="shared" si="1"/>
        <v>16.092788945410994</v>
      </c>
      <c r="J44" s="9">
        <f>IF(LARGE($I$16:$I$29,1)=G44,J43,IF(G44="","",IF(ROUND(G44/12,1)&lt;1,H44,IFERROR(IF(OR(ROUNDUP(G45/12,0)&lt;&gt;ROUNDUP(G44/12,0),H43&lt;&gt;H44),VLOOKUP($G44,$H$16:$J$29,3,1)+SUM($I$37:I44),J43),VLOOKUP(MAX($E$1237:$E$1048576),$H$16:$J$29,3,1)+SUM($I$37:I44)))))</f>
        <v>3950</v>
      </c>
      <c r="K44" s="2"/>
      <c r="L44" s="2"/>
      <c r="M44" s="2"/>
      <c r="N44" s="2"/>
      <c r="O44" s="2"/>
      <c r="P44" s="2"/>
      <c r="Q44" s="2"/>
      <c r="R44" s="2"/>
      <c r="S44" s="2"/>
      <c r="T44" s="2"/>
      <c r="U44" s="2"/>
      <c r="V44" s="2"/>
      <c r="W44" s="2"/>
      <c r="X44" s="2"/>
      <c r="Y44" s="2"/>
    </row>
    <row r="45" spans="1:25" x14ac:dyDescent="0.2">
      <c r="A45" s="2"/>
      <c r="B45" s="2"/>
      <c r="C45" s="2"/>
      <c r="D45" s="2"/>
      <c r="E45" s="2"/>
      <c r="F45" s="2"/>
      <c r="G45" s="7">
        <f t="shared" si="2"/>
        <v>9</v>
      </c>
      <c r="H45" s="8">
        <f t="shared" si="0"/>
        <v>3950</v>
      </c>
      <c r="I45" s="8">
        <f t="shared" si="1"/>
        <v>16.092788945410994</v>
      </c>
      <c r="J45" s="9">
        <f>IF(LARGE($I$16:$I$29,1)=G45,J44,IF(G45="","",IF(ROUND(G45/12,1)&lt;1,H45,IFERROR(IF(OR(ROUNDUP(G46/12,0)&lt;&gt;ROUNDUP(G45/12,0),H44&lt;&gt;H45),VLOOKUP($G45,$H$16:$J$29,3,1)+SUM($I$37:I45),J44),VLOOKUP(MAX($E$1237:$E$1048576),$H$16:$J$29,3,1)+SUM($I$37:I45)))))</f>
        <v>3950</v>
      </c>
      <c r="K45" s="2"/>
      <c r="L45" s="2"/>
      <c r="M45" s="2"/>
      <c r="N45" s="2"/>
      <c r="O45" s="2"/>
      <c r="P45" s="2"/>
      <c r="Q45" s="2"/>
      <c r="R45" s="2"/>
      <c r="S45" s="2"/>
      <c r="T45" s="2"/>
      <c r="U45" s="2"/>
      <c r="V45" s="2"/>
      <c r="W45" s="2"/>
      <c r="X45" s="2"/>
      <c r="Y45" s="2"/>
    </row>
    <row r="46" spans="1:25" x14ac:dyDescent="0.2">
      <c r="A46" s="2"/>
      <c r="B46" s="2"/>
      <c r="C46" s="2"/>
      <c r="D46" s="2"/>
      <c r="E46" s="2"/>
      <c r="F46" s="2"/>
      <c r="G46" s="7">
        <f t="shared" si="2"/>
        <v>10</v>
      </c>
      <c r="H46" s="8">
        <f t="shared" si="0"/>
        <v>3950</v>
      </c>
      <c r="I46" s="8">
        <f t="shared" si="1"/>
        <v>16.092788945410994</v>
      </c>
      <c r="J46" s="9">
        <f>IF(LARGE($I$16:$I$29,1)=G46,J45,IF(G46="","",IF(ROUND(G46/12,1)&lt;1,H46,IFERROR(IF(OR(ROUNDUP(G47/12,0)&lt;&gt;ROUNDUP(G46/12,0),H45&lt;&gt;H46),VLOOKUP($G46,$H$16:$J$29,3,1)+SUM($I$37:I46),J45),VLOOKUP(MAX($E$1237:$E$1048576),$H$16:$J$29,3,1)+SUM($I$37:I46)))))</f>
        <v>3950</v>
      </c>
      <c r="K46" s="2"/>
      <c r="L46" s="2"/>
      <c r="M46" s="2"/>
      <c r="N46" s="2"/>
      <c r="O46" s="2"/>
      <c r="P46" s="2"/>
      <c r="Q46" s="2"/>
      <c r="R46" s="2"/>
      <c r="S46" s="2"/>
      <c r="T46" s="2"/>
      <c r="U46" s="2"/>
      <c r="V46" s="2"/>
      <c r="W46" s="2"/>
      <c r="X46" s="2"/>
      <c r="Y46" s="2"/>
    </row>
    <row r="47" spans="1:25" x14ac:dyDescent="0.2">
      <c r="A47" s="2"/>
      <c r="B47" s="2"/>
      <c r="C47" s="2"/>
      <c r="D47" s="2"/>
      <c r="E47" s="2"/>
      <c r="F47" s="2"/>
      <c r="G47" s="7">
        <f t="shared" si="2"/>
        <v>11</v>
      </c>
      <c r="H47" s="8">
        <f t="shared" si="0"/>
        <v>3950</v>
      </c>
      <c r="I47" s="8">
        <f t="shared" si="1"/>
        <v>16.092788945410994</v>
      </c>
      <c r="J47" s="9">
        <f>IF(LARGE($I$16:$I$29,1)=G47,J46,IF(G47="","",IF(ROUND(G47/12,1)&lt;1,H47,IFERROR(IF(OR(ROUNDUP(G48/12,0)&lt;&gt;ROUNDUP(G47/12,0),H46&lt;&gt;H47),VLOOKUP($G47,$H$16:$J$29,3,1)+SUM($I$37:I47),J46),VLOOKUP(MAX($E$1237:$E$1048576),$H$16:$J$29,3,1)+SUM($I$37:I47)))))</f>
        <v>3950</v>
      </c>
      <c r="K47" s="2"/>
      <c r="L47" s="2"/>
      <c r="M47" s="2"/>
      <c r="N47" s="2"/>
      <c r="O47" s="2"/>
      <c r="P47" s="2"/>
      <c r="Q47" s="2"/>
      <c r="R47" s="2"/>
      <c r="S47" s="2"/>
      <c r="T47" s="2"/>
      <c r="U47" s="2"/>
      <c r="V47" s="2"/>
      <c r="W47" s="2"/>
      <c r="X47" s="2"/>
      <c r="Y47" s="2"/>
    </row>
    <row r="48" spans="1:25" x14ac:dyDescent="0.2">
      <c r="A48" s="2"/>
      <c r="B48" s="2"/>
      <c r="C48" s="2"/>
      <c r="D48" s="2"/>
      <c r="E48" s="2"/>
      <c r="F48" s="2"/>
      <c r="G48" s="7">
        <f t="shared" si="2"/>
        <v>12</v>
      </c>
      <c r="H48" s="8">
        <f t="shared" si="0"/>
        <v>3950</v>
      </c>
      <c r="I48" s="8">
        <f t="shared" si="1"/>
        <v>16.092788945410994</v>
      </c>
      <c r="J48" s="9">
        <f>IF(LARGE($I$16:$I$29,1)=G48,J47,IF(G48="","",IF(ROUND(G48/12,1)&lt;1,H48,IFERROR(IF(OR(ROUNDUP(G49/12,0)&lt;&gt;ROUNDUP(G48/12,0),H47&lt;&gt;H48),VLOOKUP($G48,$H$16:$J$29,3,1)+SUM($I$37:I48),J47),VLOOKUP(MAX($E$1237:$E$1048576),$H$16:$J$29,3,1)+SUM($I$37:I48)))))</f>
        <v>4143.1134673449324</v>
      </c>
      <c r="K48" s="2"/>
      <c r="L48" s="2"/>
      <c r="M48" s="2"/>
      <c r="N48" s="2"/>
      <c r="O48" s="2"/>
      <c r="P48" s="2"/>
      <c r="Q48" s="2"/>
      <c r="R48" s="2"/>
      <c r="S48" s="2"/>
      <c r="T48" s="2"/>
      <c r="U48" s="2"/>
      <c r="V48" s="2"/>
      <c r="W48" s="2"/>
      <c r="X48" s="2"/>
      <c r="Y48" s="2"/>
    </row>
    <row r="49" spans="1:25" x14ac:dyDescent="0.2">
      <c r="A49" s="2"/>
      <c r="B49" s="2"/>
      <c r="C49" s="2"/>
      <c r="D49" s="2"/>
      <c r="E49" s="2"/>
      <c r="F49" s="2"/>
      <c r="G49" s="7">
        <f t="shared" si="2"/>
        <v>13</v>
      </c>
      <c r="H49" s="8">
        <f t="shared" si="0"/>
        <v>2950</v>
      </c>
      <c r="I49" s="8">
        <f>IF(G49="","",VLOOKUP($G49,$H$16:$J$27,3,1)*($E$27))</f>
        <v>12.018665161762643</v>
      </c>
      <c r="J49" s="9">
        <f>IF(LARGE($I$16:$I$29,1)=G49,J48,IF(G49="","",IF(ROUND(G49/12,1)&lt;1,H49,IFERROR(IF(OR(ROUNDUP(G50/12,0)&lt;&gt;ROUNDUP(G49/12,0),H48&lt;&gt;H49),VLOOKUP($G49,$H$16:$J$29,3,1)+SUM($I$37:I49),J48),VLOOKUP(MAX($E$1237:$E$1048576),$H$16:$J$29,3,1)+SUM($I$37:I49)))))</f>
        <v>3155.1321325066947</v>
      </c>
      <c r="K49" s="2"/>
      <c r="L49" s="2"/>
      <c r="M49" s="2"/>
      <c r="N49" s="2"/>
      <c r="O49" s="2"/>
      <c r="P49" s="2"/>
      <c r="Q49" s="2"/>
      <c r="R49" s="2"/>
      <c r="S49" s="2"/>
      <c r="T49" s="2"/>
      <c r="U49" s="2"/>
      <c r="V49" s="2"/>
      <c r="W49" s="2"/>
      <c r="X49" s="2"/>
      <c r="Y49" s="2"/>
    </row>
    <row r="50" spans="1:25" x14ac:dyDescent="0.2">
      <c r="A50" s="2"/>
      <c r="B50" s="2"/>
      <c r="C50" s="2"/>
      <c r="D50" s="2"/>
      <c r="E50" s="2"/>
      <c r="F50" s="2"/>
      <c r="G50" s="7">
        <f t="shared" si="2"/>
        <v>14</v>
      </c>
      <c r="H50" s="8">
        <f t="shared" si="0"/>
        <v>2950</v>
      </c>
      <c r="I50" s="8">
        <f t="shared" si="1"/>
        <v>12.018665161762643</v>
      </c>
      <c r="J50" s="9">
        <f>IF(LARGE($I$16:$I$29,1)=G50,J49,IF(G50="","",IF(ROUND(G50/12,1)&lt;1,H50,IFERROR(IF(OR(ROUNDUP(G51/12,0)&lt;&gt;ROUNDUP(G50/12,0),H49&lt;&gt;H50),VLOOKUP($G50,$H$16:$J$29,3,1)+SUM($I$37:I50),J49),VLOOKUP(MAX($E$1237:$E$1048576),$H$16:$J$29,3,1)+SUM($I$37:I50)))))</f>
        <v>3155.1321325066947</v>
      </c>
      <c r="K50" s="2"/>
      <c r="L50" s="2"/>
      <c r="M50" s="2"/>
      <c r="N50" s="2"/>
      <c r="O50" s="2"/>
      <c r="P50" s="2"/>
      <c r="Q50" s="2"/>
      <c r="R50" s="2"/>
      <c r="S50" s="2"/>
      <c r="T50" s="2"/>
      <c r="U50" s="2"/>
      <c r="V50" s="2"/>
      <c r="W50" s="2"/>
      <c r="X50" s="2"/>
      <c r="Y50" s="2"/>
    </row>
    <row r="51" spans="1:25" x14ac:dyDescent="0.2">
      <c r="A51" s="2"/>
      <c r="B51" s="2"/>
      <c r="C51" s="2"/>
      <c r="D51" s="2"/>
      <c r="E51" s="2"/>
      <c r="F51" s="2"/>
      <c r="G51" s="7">
        <f t="shared" si="2"/>
        <v>15</v>
      </c>
      <c r="H51" s="8">
        <f t="shared" si="0"/>
        <v>2950</v>
      </c>
      <c r="I51" s="8">
        <f t="shared" si="1"/>
        <v>12.018665161762643</v>
      </c>
      <c r="J51" s="9">
        <f>IF(LARGE($I$16:$I$29,1)=G51,J50,IF(G51="","",IF(ROUND(G51/12,1)&lt;1,H51,IFERROR(IF(OR(ROUNDUP(G52/12,0)&lt;&gt;ROUNDUP(G51/12,0),H50&lt;&gt;H51),VLOOKUP($G51,$H$16:$J$29,3,1)+SUM($I$37:I51),J50),VLOOKUP(MAX($E$1237:$E$1048576),$H$16:$J$29,3,1)+SUM($I$37:I51)))))</f>
        <v>3155.1321325066947</v>
      </c>
      <c r="K51" s="2"/>
      <c r="L51" s="2"/>
      <c r="M51" s="2"/>
      <c r="N51" s="2"/>
      <c r="O51" s="2"/>
      <c r="P51" s="2"/>
      <c r="Q51" s="2"/>
      <c r="R51" s="2"/>
      <c r="S51" s="2"/>
      <c r="T51" s="2"/>
      <c r="U51" s="2"/>
      <c r="V51" s="2"/>
      <c r="W51" s="2"/>
      <c r="X51" s="2"/>
      <c r="Y51" s="2"/>
    </row>
    <row r="52" spans="1:25" x14ac:dyDescent="0.2">
      <c r="A52" s="2"/>
      <c r="B52" s="2"/>
      <c r="C52" s="2"/>
      <c r="D52" s="2"/>
      <c r="E52" s="2"/>
      <c r="F52" s="2"/>
      <c r="G52" s="7">
        <f t="shared" si="2"/>
        <v>16</v>
      </c>
      <c r="H52" s="8">
        <f t="shared" si="0"/>
        <v>2950</v>
      </c>
      <c r="I52" s="8">
        <f t="shared" si="1"/>
        <v>12.018665161762643</v>
      </c>
      <c r="J52" s="9">
        <f>IF(LARGE($I$16:$I$29,1)=G52,J51,IF(G52="","",IF(ROUND(G52/12,1)&lt;1,H52,IFERROR(IF(OR(ROUNDUP(G53/12,0)&lt;&gt;ROUNDUP(G52/12,0),H51&lt;&gt;H52),VLOOKUP($G52,$H$16:$J$29,3,1)+SUM($I$37:I52),J51),VLOOKUP(MAX($E$1237:$E$1048576),$H$16:$J$29,3,1)+SUM($I$37:I52)))))</f>
        <v>3155.1321325066947</v>
      </c>
      <c r="K52" s="2"/>
      <c r="L52" s="2"/>
      <c r="M52" s="2"/>
      <c r="N52" s="2"/>
      <c r="O52" s="2"/>
      <c r="P52" s="2"/>
      <c r="Q52" s="2"/>
      <c r="R52" s="2"/>
      <c r="S52" s="2"/>
      <c r="T52" s="2"/>
      <c r="U52" s="2"/>
      <c r="V52" s="2"/>
      <c r="W52" s="2"/>
      <c r="X52" s="2"/>
      <c r="Y52" s="2"/>
    </row>
    <row r="53" spans="1:25" x14ac:dyDescent="0.2">
      <c r="A53" s="2"/>
      <c r="B53" s="2"/>
      <c r="C53" s="2"/>
      <c r="D53" s="2"/>
      <c r="E53" s="2"/>
      <c r="F53" s="2"/>
      <c r="G53" s="7">
        <f t="shared" si="2"/>
        <v>17</v>
      </c>
      <c r="H53" s="8">
        <f t="shared" si="0"/>
        <v>2950</v>
      </c>
      <c r="I53" s="8">
        <f t="shared" si="1"/>
        <v>12.018665161762643</v>
      </c>
      <c r="J53" s="9">
        <f>IF(LARGE($I$16:$I$29,1)=G53,J52,IF(G53="","",IF(ROUND(G53/12,1)&lt;1,H53,IFERROR(IF(OR(ROUNDUP(G54/12,0)&lt;&gt;ROUNDUP(G53/12,0),H52&lt;&gt;H53),VLOOKUP($G53,$H$16:$J$29,3,1)+SUM($I$37:I53),J52),VLOOKUP(MAX($E$1237:$E$1048576),$H$16:$J$29,3,1)+SUM($I$37:I53)))))</f>
        <v>3155.1321325066947</v>
      </c>
      <c r="K53" s="2"/>
      <c r="L53" s="2"/>
      <c r="M53" s="2"/>
      <c r="N53" s="2"/>
      <c r="O53" s="2"/>
      <c r="P53" s="2"/>
      <c r="Q53" s="2"/>
      <c r="R53" s="2"/>
      <c r="S53" s="2"/>
      <c r="T53" s="2"/>
      <c r="U53" s="2"/>
      <c r="V53" s="2"/>
      <c r="W53" s="2"/>
      <c r="X53" s="2"/>
      <c r="Y53" s="2"/>
    </row>
    <row r="54" spans="1:25" x14ac:dyDescent="0.2">
      <c r="A54" s="2"/>
      <c r="B54" s="2"/>
      <c r="C54" s="2"/>
      <c r="D54" s="2"/>
      <c r="E54" s="2"/>
      <c r="F54" s="2"/>
      <c r="G54" s="7">
        <f t="shared" si="2"/>
        <v>18</v>
      </c>
      <c r="H54" s="8">
        <f t="shared" si="0"/>
        <v>2950</v>
      </c>
      <c r="I54" s="8">
        <f t="shared" si="1"/>
        <v>12.018665161762643</v>
      </c>
      <c r="J54" s="9">
        <f>IF(LARGE($I$16:$I$29,1)=G54,J53,IF(G54="","",IF(ROUND(G54/12,1)&lt;1,H54,IFERROR(IF(OR(ROUNDUP(G55/12,0)&lt;&gt;ROUNDUP(G54/12,0),H53&lt;&gt;H54),VLOOKUP($G54,$H$16:$J$29,3,1)+SUM($I$37:I54),J53),VLOOKUP(MAX($E$1237:$E$1048576),$H$16:$J$29,3,1)+SUM($I$37:I54)))))</f>
        <v>3155.1321325066947</v>
      </c>
      <c r="K54" s="2"/>
      <c r="L54" s="2"/>
      <c r="M54" s="2"/>
      <c r="N54" s="2"/>
      <c r="O54" s="2"/>
      <c r="P54" s="2"/>
      <c r="Q54" s="2"/>
      <c r="R54" s="2"/>
      <c r="S54" s="2"/>
      <c r="T54" s="2"/>
      <c r="U54" s="2"/>
      <c r="V54" s="2"/>
      <c r="W54" s="2"/>
      <c r="X54" s="2"/>
      <c r="Y54" s="2"/>
    </row>
    <row r="55" spans="1:25" x14ac:dyDescent="0.2">
      <c r="A55" s="2"/>
      <c r="B55" s="2"/>
      <c r="C55" s="2"/>
      <c r="D55" s="2"/>
      <c r="E55" s="2"/>
      <c r="F55" s="2"/>
      <c r="G55" s="7">
        <f t="shared" si="2"/>
        <v>19</v>
      </c>
      <c r="H55" s="8">
        <f t="shared" si="0"/>
        <v>2950</v>
      </c>
      <c r="I55" s="8">
        <f t="shared" si="1"/>
        <v>12.018665161762643</v>
      </c>
      <c r="J55" s="9">
        <f>IF(LARGE($I$16:$I$29,1)=G55,J54,IF(G55="","",IF(ROUND(G55/12,1)&lt;1,H55,IFERROR(IF(OR(ROUNDUP(G56/12,0)&lt;&gt;ROUNDUP(G55/12,0),H54&lt;&gt;H55),VLOOKUP($G55,$H$16:$J$29,3,1)+SUM($I$37:I55),J54),VLOOKUP(MAX($E$1237:$E$1048576),$H$16:$J$29,3,1)+SUM($I$37:I55)))))</f>
        <v>3155.1321325066947</v>
      </c>
      <c r="K55" s="2"/>
      <c r="L55" s="2"/>
      <c r="M55" s="2"/>
      <c r="N55" s="2"/>
      <c r="O55" s="2"/>
      <c r="P55" s="2"/>
      <c r="Q55" s="2"/>
      <c r="R55" s="2"/>
      <c r="S55" s="2"/>
      <c r="T55" s="2"/>
      <c r="U55" s="2"/>
      <c r="V55" s="2"/>
      <c r="W55" s="2"/>
      <c r="X55" s="2"/>
      <c r="Y55" s="2"/>
    </row>
    <row r="56" spans="1:25" x14ac:dyDescent="0.2">
      <c r="A56" s="2"/>
      <c r="B56" s="2"/>
      <c r="C56" s="2"/>
      <c r="D56" s="2"/>
      <c r="E56" s="2"/>
      <c r="F56" s="2"/>
      <c r="G56" s="7">
        <f t="shared" si="2"/>
        <v>20</v>
      </c>
      <c r="H56" s="8">
        <f t="shared" si="0"/>
        <v>2950</v>
      </c>
      <c r="I56" s="8">
        <f t="shared" si="1"/>
        <v>12.018665161762643</v>
      </c>
      <c r="J56" s="9">
        <f>IF(LARGE($I$16:$I$29,1)=G56,J55,IF(G56="","",IF(ROUND(G56/12,1)&lt;1,H56,IFERROR(IF(OR(ROUNDUP(G57/12,0)&lt;&gt;ROUNDUP(G56/12,0),H55&lt;&gt;H56),VLOOKUP($G56,$H$16:$J$29,3,1)+SUM($I$37:I56),J55),VLOOKUP(MAX($E$1237:$E$1048576),$H$16:$J$29,3,1)+SUM($I$37:I56)))))</f>
        <v>3155.1321325066947</v>
      </c>
      <c r="K56" s="2"/>
      <c r="L56" s="2"/>
      <c r="M56" s="2"/>
      <c r="N56" s="2"/>
      <c r="O56" s="2"/>
      <c r="P56" s="2"/>
      <c r="Q56" s="2"/>
      <c r="R56" s="2"/>
      <c r="S56" s="2"/>
      <c r="T56" s="2"/>
      <c r="U56" s="2"/>
      <c r="V56" s="2"/>
      <c r="W56" s="2"/>
      <c r="X56" s="2"/>
      <c r="Y56" s="2"/>
    </row>
    <row r="57" spans="1:25" x14ac:dyDescent="0.2">
      <c r="A57" s="2"/>
      <c r="B57" s="2"/>
      <c r="C57" s="2"/>
      <c r="D57" s="2"/>
      <c r="E57" s="2"/>
      <c r="F57" s="2"/>
      <c r="G57" s="7">
        <f t="shared" si="2"/>
        <v>21</v>
      </c>
      <c r="H57" s="8">
        <f t="shared" si="0"/>
        <v>2950</v>
      </c>
      <c r="I57" s="8">
        <f t="shared" si="1"/>
        <v>12.018665161762643</v>
      </c>
      <c r="J57" s="9">
        <f>IF(LARGE($I$16:$I$29,1)=G57,J56,IF(G57="","",IF(ROUND(G57/12,1)&lt;1,H57,IFERROR(IF(OR(ROUNDUP(G58/12,0)&lt;&gt;ROUNDUP(G57/12,0),H56&lt;&gt;H57),VLOOKUP($G57,$H$16:$J$29,3,1)+SUM($I$37:I57),J56),VLOOKUP(MAX($E$1237:$E$1048576),$H$16:$J$29,3,1)+SUM($I$37:I57)))))</f>
        <v>3155.1321325066947</v>
      </c>
      <c r="K57" s="2"/>
      <c r="L57" s="2"/>
      <c r="M57" s="2"/>
      <c r="N57" s="2"/>
      <c r="O57" s="2"/>
      <c r="P57" s="2"/>
      <c r="Q57" s="2"/>
      <c r="R57" s="2"/>
      <c r="S57" s="2"/>
      <c r="T57" s="2"/>
      <c r="U57" s="2"/>
      <c r="V57" s="2"/>
      <c r="W57" s="2"/>
      <c r="X57" s="2"/>
      <c r="Y57" s="2"/>
    </row>
    <row r="58" spans="1:25" x14ac:dyDescent="0.2">
      <c r="A58" s="2"/>
      <c r="B58" s="2"/>
      <c r="C58" s="2"/>
      <c r="D58" s="2"/>
      <c r="E58" s="2"/>
      <c r="F58" s="2"/>
      <c r="G58" s="7">
        <f t="shared" si="2"/>
        <v>22</v>
      </c>
      <c r="H58" s="8">
        <f t="shared" si="0"/>
        <v>2950</v>
      </c>
      <c r="I58" s="8">
        <f t="shared" si="1"/>
        <v>12.018665161762643</v>
      </c>
      <c r="J58" s="9">
        <f>IF(LARGE($I$16:$I$29,1)=G58,J57,IF(G58="","",IF(ROUND(G58/12,1)&lt;1,H58,IFERROR(IF(OR(ROUNDUP(G59/12,0)&lt;&gt;ROUNDUP(G58/12,0),H57&lt;&gt;H58),VLOOKUP($G58,$H$16:$J$29,3,1)+SUM($I$37:I58),J57),VLOOKUP(MAX($E$1237:$E$1048576),$H$16:$J$29,3,1)+SUM($I$37:I58)))))</f>
        <v>3155.1321325066947</v>
      </c>
      <c r="K58" s="2"/>
      <c r="L58" s="2"/>
      <c r="M58" s="2"/>
      <c r="N58" s="2"/>
      <c r="O58" s="2"/>
      <c r="P58" s="2"/>
      <c r="Q58" s="2"/>
      <c r="R58" s="2"/>
      <c r="S58" s="2"/>
      <c r="T58" s="2"/>
      <c r="U58" s="2"/>
      <c r="V58" s="2"/>
      <c r="W58" s="2"/>
      <c r="X58" s="2"/>
      <c r="Y58" s="2"/>
    </row>
    <row r="59" spans="1:25" x14ac:dyDescent="0.2">
      <c r="A59" s="2"/>
      <c r="B59" s="2"/>
      <c r="C59" s="2"/>
      <c r="D59" s="2"/>
      <c r="E59" s="2"/>
      <c r="F59" s="2"/>
      <c r="G59" s="7">
        <f t="shared" si="2"/>
        <v>23</v>
      </c>
      <c r="H59" s="8">
        <f t="shared" si="0"/>
        <v>2950</v>
      </c>
      <c r="I59" s="8">
        <f t="shared" si="1"/>
        <v>12.018665161762643</v>
      </c>
      <c r="J59" s="9">
        <f>IF(LARGE($I$16:$I$29,1)=G59,J58,IF(G59="","",IF(ROUND(G59/12,1)&lt;1,H59,IFERROR(IF(OR(ROUNDUP(G60/12,0)&lt;&gt;ROUNDUP(G59/12,0),H58&lt;&gt;H59),VLOOKUP($G59,$H$16:$J$29,3,1)+SUM($I$37:I59),J58),VLOOKUP(MAX($E$1237:$E$1048576),$H$16:$J$29,3,1)+SUM($I$37:I59)))))</f>
        <v>3155.1321325066947</v>
      </c>
      <c r="K59" s="2"/>
      <c r="L59" s="2"/>
      <c r="M59" s="2"/>
      <c r="N59" s="2"/>
      <c r="O59" s="2"/>
      <c r="P59" s="2"/>
      <c r="Q59" s="2"/>
      <c r="R59" s="2"/>
      <c r="S59" s="2"/>
      <c r="T59" s="2"/>
      <c r="U59" s="2"/>
      <c r="V59" s="2"/>
      <c r="W59" s="2"/>
      <c r="X59" s="2"/>
      <c r="Y59" s="2"/>
    </row>
    <row r="60" spans="1:25" x14ac:dyDescent="0.2">
      <c r="A60" s="2"/>
      <c r="B60" s="2"/>
      <c r="C60" s="2"/>
      <c r="D60" s="2"/>
      <c r="E60" s="2"/>
      <c r="F60" s="2"/>
      <c r="G60" s="7">
        <f t="shared" si="2"/>
        <v>24</v>
      </c>
      <c r="H60" s="8">
        <f t="shared" si="0"/>
        <v>2950</v>
      </c>
      <c r="I60" s="8">
        <f t="shared" si="1"/>
        <v>12.018665161762643</v>
      </c>
      <c r="J60" s="9">
        <f>IF(LARGE($I$16:$I$29,1)=G60,J59,IF(G60="","",IF(ROUND(G60/12,1)&lt;1,H60,IFERROR(IF(OR(ROUNDUP(G61/12,0)&lt;&gt;ROUNDUP(G60/12,0),H59&lt;&gt;H60),VLOOKUP($G60,$H$16:$J$29,3,1)+SUM($I$37:I60),J59),VLOOKUP(MAX($E$1237:$E$1048576),$H$16:$J$29,3,1)+SUM($I$37:I60)))))</f>
        <v>3287.3374492860839</v>
      </c>
      <c r="K60" s="2"/>
      <c r="L60" s="2"/>
      <c r="M60" s="2"/>
      <c r="N60" s="2"/>
      <c r="O60" s="2"/>
      <c r="P60" s="2"/>
      <c r="Q60" s="2"/>
      <c r="R60" s="2"/>
      <c r="S60" s="2"/>
      <c r="T60" s="2"/>
      <c r="U60" s="2"/>
      <c r="V60" s="2"/>
      <c r="W60" s="2"/>
      <c r="X60" s="2"/>
      <c r="Y60" s="2"/>
    </row>
    <row r="61" spans="1:25" x14ac:dyDescent="0.2">
      <c r="A61" s="2"/>
      <c r="B61" s="2"/>
      <c r="C61" s="2"/>
      <c r="D61" s="2"/>
      <c r="E61" s="2"/>
      <c r="F61" s="2"/>
      <c r="G61" s="7">
        <f t="shared" si="2"/>
        <v>25</v>
      </c>
      <c r="H61" s="8">
        <f t="shared" si="0"/>
        <v>2950</v>
      </c>
      <c r="I61" s="8">
        <f t="shared" si="1"/>
        <v>12.018665161762643</v>
      </c>
      <c r="J61" s="9">
        <f>IF(LARGE($I$16:$I$29,1)=G61,J60,IF(G61="","",IF(ROUND(G61/12,1)&lt;1,H61,IFERROR(IF(OR(ROUNDUP(G62/12,0)&lt;&gt;ROUNDUP(G61/12,0),H60&lt;&gt;H61),VLOOKUP($G61,$H$16:$J$29,3,1)+SUM($I$37:I61),J60),VLOOKUP(MAX($E$1237:$E$1048576),$H$16:$J$29,3,1)+SUM($I$37:I61)))))</f>
        <v>3287.3374492860839</v>
      </c>
      <c r="K61" s="2"/>
      <c r="L61" s="2"/>
      <c r="M61" s="2"/>
      <c r="N61" s="2"/>
      <c r="O61" s="2"/>
      <c r="P61" s="2"/>
      <c r="Q61" s="2"/>
      <c r="R61" s="2"/>
      <c r="S61" s="2"/>
      <c r="T61" s="2"/>
      <c r="U61" s="2"/>
      <c r="V61" s="2"/>
      <c r="W61" s="2"/>
      <c r="X61" s="2"/>
      <c r="Y61" s="2"/>
    </row>
    <row r="62" spans="1:25" x14ac:dyDescent="0.2">
      <c r="A62" s="2"/>
      <c r="B62" s="2"/>
      <c r="C62" s="2"/>
      <c r="D62" s="2"/>
      <c r="E62" s="2"/>
      <c r="F62" s="2"/>
      <c r="G62" s="7">
        <f t="shared" si="2"/>
        <v>26</v>
      </c>
      <c r="H62" s="8">
        <f t="shared" si="0"/>
        <v>2950</v>
      </c>
      <c r="I62" s="8">
        <f t="shared" si="1"/>
        <v>12.018665161762643</v>
      </c>
      <c r="J62" s="9">
        <f>IF(LARGE($I$16:$I$29,1)=G62,J61,IF(G62="","",IF(ROUND(G62/12,1)&lt;1,H62,IFERROR(IF(OR(ROUNDUP(G63/12,0)&lt;&gt;ROUNDUP(G62/12,0),H61&lt;&gt;H62),VLOOKUP($G62,$H$16:$J$29,3,1)+SUM($I$37:I62),J61),VLOOKUP(MAX($E$1237:$E$1048576),$H$16:$J$29,3,1)+SUM($I$37:I62)))))</f>
        <v>3287.3374492860839</v>
      </c>
      <c r="K62" s="2"/>
      <c r="L62" s="2"/>
      <c r="M62" s="2"/>
      <c r="N62" s="2"/>
      <c r="O62" s="2"/>
      <c r="P62" s="2"/>
      <c r="Q62" s="2"/>
      <c r="R62" s="2"/>
      <c r="S62" s="2"/>
      <c r="T62" s="2"/>
      <c r="U62" s="2"/>
      <c r="V62" s="2"/>
      <c r="W62" s="2"/>
      <c r="X62" s="2"/>
      <c r="Y62" s="2"/>
    </row>
    <row r="63" spans="1:25" x14ac:dyDescent="0.2">
      <c r="A63" s="2"/>
      <c r="B63" s="2"/>
      <c r="C63" s="2"/>
      <c r="D63" s="2"/>
      <c r="E63" s="2"/>
      <c r="F63" s="2"/>
      <c r="G63" s="7">
        <f t="shared" si="2"/>
        <v>27</v>
      </c>
      <c r="H63" s="8">
        <f t="shared" si="0"/>
        <v>2950</v>
      </c>
      <c r="I63" s="8">
        <f t="shared" si="1"/>
        <v>12.018665161762643</v>
      </c>
      <c r="J63" s="9">
        <f>IF(LARGE($I$16:$I$29,1)=G63,J62,IF(G63="","",IF(ROUND(G63/12,1)&lt;1,H63,IFERROR(IF(OR(ROUNDUP(G64/12,0)&lt;&gt;ROUNDUP(G63/12,0),H62&lt;&gt;H63),VLOOKUP($G63,$H$16:$J$29,3,1)+SUM($I$37:I63),J62),VLOOKUP(MAX($E$1237:$E$1048576),$H$16:$J$29,3,1)+SUM($I$37:I63)))))</f>
        <v>3287.3374492860839</v>
      </c>
      <c r="K63" s="2"/>
      <c r="L63" s="2"/>
      <c r="M63" s="2"/>
      <c r="N63" s="2"/>
      <c r="O63" s="2"/>
      <c r="P63" s="2"/>
      <c r="Q63" s="2"/>
      <c r="R63" s="2"/>
      <c r="S63" s="2"/>
      <c r="T63" s="2"/>
      <c r="U63" s="2"/>
      <c r="V63" s="2"/>
      <c r="W63" s="2"/>
      <c r="X63" s="2"/>
      <c r="Y63" s="2"/>
    </row>
    <row r="64" spans="1:25" x14ac:dyDescent="0.2">
      <c r="A64" s="2"/>
      <c r="B64" s="2"/>
      <c r="C64" s="2"/>
      <c r="D64" s="2"/>
      <c r="E64" s="2"/>
      <c r="F64" s="2"/>
      <c r="G64" s="7">
        <f t="shared" si="2"/>
        <v>28</v>
      </c>
      <c r="H64" s="8">
        <f t="shared" si="0"/>
        <v>2950</v>
      </c>
      <c r="I64" s="8">
        <f t="shared" si="1"/>
        <v>12.018665161762643</v>
      </c>
      <c r="J64" s="9">
        <f>IF(LARGE($I$16:$I$29,1)=G64,J63,IF(G64="","",IF(ROUND(G64/12,1)&lt;1,H64,IFERROR(IF(OR(ROUNDUP(G65/12,0)&lt;&gt;ROUNDUP(G64/12,0),H63&lt;&gt;H64),VLOOKUP($G64,$H$16:$J$29,3,1)+SUM($I$37:I64),J63),VLOOKUP(MAX($E$1237:$E$1048576),$H$16:$J$29,3,1)+SUM($I$37:I64)))))</f>
        <v>3287.3374492860839</v>
      </c>
      <c r="K64" s="2"/>
      <c r="L64" s="2"/>
      <c r="M64" s="2"/>
      <c r="N64" s="2"/>
      <c r="O64" s="2"/>
      <c r="P64" s="2"/>
      <c r="Q64" s="2"/>
      <c r="R64" s="2"/>
      <c r="S64" s="2"/>
      <c r="T64" s="2"/>
      <c r="U64" s="2"/>
      <c r="V64" s="2"/>
      <c r="W64" s="2"/>
      <c r="X64" s="2"/>
      <c r="Y64" s="2"/>
    </row>
    <row r="65" spans="1:25" x14ac:dyDescent="0.2">
      <c r="A65" s="2"/>
      <c r="B65" s="2"/>
      <c r="C65" s="2"/>
      <c r="D65" s="2"/>
      <c r="E65" s="2"/>
      <c r="F65" s="2"/>
      <c r="G65" s="7">
        <f t="shared" si="2"/>
        <v>29</v>
      </c>
      <c r="H65" s="8">
        <f t="shared" si="0"/>
        <v>2950</v>
      </c>
      <c r="I65" s="8">
        <f t="shared" si="1"/>
        <v>12.018665161762643</v>
      </c>
      <c r="J65" s="9">
        <f>IF(LARGE($I$16:$I$29,1)=G65,J64,IF(G65="","",IF(ROUND(G65/12,1)&lt;1,H65,IFERROR(IF(OR(ROUNDUP(G66/12,0)&lt;&gt;ROUNDUP(G65/12,0),H64&lt;&gt;H65),VLOOKUP($G65,$H$16:$J$29,3,1)+SUM($I$37:I65),J64),VLOOKUP(MAX($E$1237:$E$1048576),$H$16:$J$29,3,1)+SUM($I$37:I65)))))</f>
        <v>3287.3374492860839</v>
      </c>
      <c r="K65" s="2"/>
      <c r="L65" s="2"/>
      <c r="M65" s="2"/>
      <c r="N65" s="2"/>
      <c r="O65" s="2"/>
      <c r="P65" s="2"/>
      <c r="Q65" s="2"/>
      <c r="R65" s="2"/>
      <c r="S65" s="2"/>
      <c r="T65" s="2"/>
      <c r="U65" s="2"/>
      <c r="V65" s="2"/>
      <c r="W65" s="2"/>
      <c r="X65" s="2"/>
      <c r="Y65" s="2"/>
    </row>
    <row r="66" spans="1:25" x14ac:dyDescent="0.2">
      <c r="A66" s="2"/>
      <c r="B66" s="2"/>
      <c r="C66" s="2"/>
      <c r="D66" s="2"/>
      <c r="E66" s="2"/>
      <c r="F66" s="2"/>
      <c r="G66" s="7">
        <f t="shared" si="2"/>
        <v>30</v>
      </c>
      <c r="H66" s="8">
        <f t="shared" si="0"/>
        <v>2950</v>
      </c>
      <c r="I66" s="8">
        <f t="shared" si="1"/>
        <v>12.018665161762643</v>
      </c>
      <c r="J66" s="9">
        <f>IF(LARGE($I$16:$I$29,1)=G66,J65,IF(G66="","",IF(ROUND(G66/12,1)&lt;1,H66,IFERROR(IF(OR(ROUNDUP(G67/12,0)&lt;&gt;ROUNDUP(G66/12,0),H65&lt;&gt;H66),VLOOKUP($G66,$H$16:$J$29,3,1)+SUM($I$37:I66),J65),VLOOKUP(MAX($E$1237:$E$1048576),$H$16:$J$29,3,1)+SUM($I$37:I66)))))</f>
        <v>3287.3374492860839</v>
      </c>
      <c r="K66" s="2"/>
      <c r="L66" s="2"/>
      <c r="M66" s="2"/>
      <c r="N66" s="2"/>
      <c r="O66" s="2"/>
      <c r="P66" s="2"/>
      <c r="Q66" s="2"/>
      <c r="R66" s="2"/>
      <c r="S66" s="2"/>
      <c r="T66" s="2"/>
      <c r="U66" s="2"/>
      <c r="V66" s="2"/>
      <c r="W66" s="2"/>
      <c r="X66" s="2"/>
      <c r="Y66" s="2"/>
    </row>
    <row r="67" spans="1:25" x14ac:dyDescent="0.2">
      <c r="A67" s="2"/>
      <c r="B67" s="2"/>
      <c r="C67" s="2"/>
      <c r="D67" s="2"/>
      <c r="E67" s="2"/>
      <c r="F67" s="2"/>
      <c r="G67" s="7">
        <f t="shared" si="2"/>
        <v>31</v>
      </c>
      <c r="H67" s="8">
        <f t="shared" si="0"/>
        <v>2950</v>
      </c>
      <c r="I67" s="8">
        <f t="shared" si="1"/>
        <v>12.018665161762643</v>
      </c>
      <c r="J67" s="9">
        <f>IF(LARGE($I$16:$I$29,1)=G67,J66,IF(G67="","",IF(ROUND(G67/12,1)&lt;1,H67,IFERROR(IF(OR(ROUNDUP(G68/12,0)&lt;&gt;ROUNDUP(G67/12,0),H66&lt;&gt;H67),VLOOKUP($G67,$H$16:$J$29,3,1)+SUM($I$37:I67),J66),VLOOKUP(MAX($E$1237:$E$1048576),$H$16:$J$29,3,1)+SUM($I$37:I67)))))</f>
        <v>3287.3374492860839</v>
      </c>
      <c r="K67" s="2"/>
      <c r="L67" s="2"/>
      <c r="M67" s="2"/>
      <c r="N67" s="2"/>
      <c r="O67" s="2"/>
      <c r="P67" s="2"/>
      <c r="Q67" s="2"/>
      <c r="R67" s="2"/>
      <c r="S67" s="2"/>
      <c r="T67" s="2"/>
      <c r="U67" s="2"/>
      <c r="V67" s="2"/>
      <c r="W67" s="2"/>
      <c r="X67" s="2"/>
      <c r="Y67" s="2"/>
    </row>
    <row r="68" spans="1:25" x14ac:dyDescent="0.2">
      <c r="A68" s="2"/>
      <c r="B68" s="2"/>
      <c r="C68" s="2"/>
      <c r="D68" s="2"/>
      <c r="E68" s="2"/>
      <c r="F68" s="2"/>
      <c r="G68" s="7">
        <f t="shared" si="2"/>
        <v>32</v>
      </c>
      <c r="H68" s="8">
        <f t="shared" si="0"/>
        <v>2950</v>
      </c>
      <c r="I68" s="8">
        <f t="shared" si="1"/>
        <v>12.018665161762643</v>
      </c>
      <c r="J68" s="9">
        <f>IF(LARGE($I$16:$I$29,1)=G68,J67,IF(G68="","",IF(ROUND(G68/12,1)&lt;1,H68,IFERROR(IF(OR(ROUNDUP(G69/12,0)&lt;&gt;ROUNDUP(G68/12,0),H67&lt;&gt;H68),VLOOKUP($G68,$H$16:$J$29,3,1)+SUM($I$37:I68),J67),VLOOKUP(MAX($E$1237:$E$1048576),$H$16:$J$29,3,1)+SUM($I$37:I68)))))</f>
        <v>3287.3374492860839</v>
      </c>
      <c r="K68" s="2"/>
      <c r="L68" s="2"/>
      <c r="M68" s="2"/>
      <c r="N68" s="2"/>
      <c r="O68" s="2"/>
      <c r="P68" s="2"/>
      <c r="Q68" s="2"/>
      <c r="R68" s="2"/>
      <c r="S68" s="2"/>
      <c r="T68" s="2"/>
      <c r="U68" s="2"/>
      <c r="V68" s="2"/>
      <c r="W68" s="2"/>
      <c r="X68" s="2"/>
      <c r="Y68" s="2"/>
    </row>
    <row r="69" spans="1:25" x14ac:dyDescent="0.2">
      <c r="A69" s="2"/>
      <c r="B69" s="2"/>
      <c r="C69" s="2"/>
      <c r="D69" s="2"/>
      <c r="E69" s="2"/>
      <c r="F69" s="2"/>
      <c r="G69" s="7">
        <f t="shared" si="2"/>
        <v>33</v>
      </c>
      <c r="H69" s="8">
        <f t="shared" si="0"/>
        <v>2950</v>
      </c>
      <c r="I69" s="8">
        <f t="shared" si="1"/>
        <v>12.018665161762643</v>
      </c>
      <c r="J69" s="9">
        <f>IF(LARGE($I$16:$I$29,1)=G69,J68,IF(G69="","",IF(ROUND(G69/12,1)&lt;1,H69,IFERROR(IF(OR(ROUNDUP(G70/12,0)&lt;&gt;ROUNDUP(G69/12,0),H68&lt;&gt;H69),VLOOKUP($G69,$H$16:$J$29,3,1)+SUM($I$37:I69),J68),VLOOKUP(MAX($E$1237:$E$1048576),$H$16:$J$29,3,1)+SUM($I$37:I69)))))</f>
        <v>3287.3374492860839</v>
      </c>
      <c r="K69" s="2"/>
      <c r="L69" s="2"/>
      <c r="M69" s="2"/>
      <c r="N69" s="2"/>
      <c r="O69" s="2"/>
      <c r="P69" s="2"/>
      <c r="Q69" s="2"/>
      <c r="R69" s="2"/>
      <c r="S69" s="2"/>
      <c r="T69" s="2"/>
      <c r="U69" s="2"/>
      <c r="V69" s="2"/>
      <c r="W69" s="2"/>
      <c r="X69" s="2"/>
      <c r="Y69" s="2"/>
    </row>
    <row r="70" spans="1:25" x14ac:dyDescent="0.2">
      <c r="A70" s="2"/>
      <c r="B70" s="2"/>
      <c r="C70" s="2"/>
      <c r="D70" s="2"/>
      <c r="E70" s="2"/>
      <c r="F70" s="2"/>
      <c r="G70" s="7">
        <f t="shared" si="2"/>
        <v>34</v>
      </c>
      <c r="H70" s="8">
        <f t="shared" si="0"/>
        <v>2950</v>
      </c>
      <c r="I70" s="8">
        <f t="shared" si="1"/>
        <v>12.018665161762643</v>
      </c>
      <c r="J70" s="9">
        <f>IF(LARGE($I$16:$I$29,1)=G70,J69,IF(G70="","",IF(ROUND(G70/12,1)&lt;1,H70,IFERROR(IF(OR(ROUNDUP(G71/12,0)&lt;&gt;ROUNDUP(G70/12,0),H69&lt;&gt;H70),VLOOKUP($G70,$H$16:$J$29,3,1)+SUM($I$37:I70),J69),VLOOKUP(MAX($E$1237:$E$1048576),$H$16:$J$29,3,1)+SUM($I$37:I70)))))</f>
        <v>3287.3374492860839</v>
      </c>
      <c r="K70" s="2"/>
      <c r="L70" s="2"/>
      <c r="M70" s="2"/>
      <c r="N70" s="2"/>
      <c r="O70" s="2"/>
      <c r="P70" s="2"/>
      <c r="Q70" s="2"/>
      <c r="R70" s="2"/>
      <c r="S70" s="2"/>
      <c r="T70" s="2"/>
      <c r="U70" s="2"/>
      <c r="V70" s="2"/>
      <c r="W70" s="2"/>
      <c r="X70" s="2"/>
      <c r="Y70" s="2"/>
    </row>
    <row r="71" spans="1:25" x14ac:dyDescent="0.2">
      <c r="A71" s="2"/>
      <c r="B71" s="2"/>
      <c r="C71" s="2"/>
      <c r="D71" s="2"/>
      <c r="E71" s="2"/>
      <c r="F71" s="2"/>
      <c r="G71" s="7">
        <f t="shared" si="2"/>
        <v>35</v>
      </c>
      <c r="H71" s="8">
        <f t="shared" si="0"/>
        <v>2950</v>
      </c>
      <c r="I71" s="8">
        <f t="shared" si="1"/>
        <v>12.018665161762643</v>
      </c>
      <c r="J71" s="9">
        <f>IF(LARGE($I$16:$I$29,1)=G71,J70,IF(G71="","",IF(ROUND(G71/12,1)&lt;1,H71,IFERROR(IF(OR(ROUNDUP(G72/12,0)&lt;&gt;ROUNDUP(G71/12,0),H70&lt;&gt;H71),VLOOKUP($G71,$H$16:$J$29,3,1)+SUM($I$37:I71),J70),VLOOKUP(MAX($E$1237:$E$1048576),$H$16:$J$29,3,1)+SUM($I$37:I71)))))</f>
        <v>3287.3374492860839</v>
      </c>
      <c r="K71" s="2"/>
      <c r="L71" s="2"/>
      <c r="M71" s="2"/>
      <c r="N71" s="2"/>
      <c r="O71" s="2"/>
      <c r="P71" s="2"/>
      <c r="Q71" s="2"/>
      <c r="R71" s="2"/>
      <c r="S71" s="2"/>
      <c r="T71" s="2"/>
      <c r="U71" s="2"/>
      <c r="V71" s="2"/>
      <c r="W71" s="2"/>
      <c r="X71" s="2"/>
      <c r="Y71" s="2"/>
    </row>
    <row r="72" spans="1:25" x14ac:dyDescent="0.2">
      <c r="A72" s="2"/>
      <c r="B72" s="2"/>
      <c r="C72" s="2"/>
      <c r="D72" s="2"/>
      <c r="E72" s="2"/>
      <c r="F72" s="2"/>
      <c r="G72" s="7">
        <f t="shared" si="2"/>
        <v>36</v>
      </c>
      <c r="H72" s="8">
        <f t="shared" si="0"/>
        <v>2950</v>
      </c>
      <c r="I72" s="8">
        <f t="shared" si="1"/>
        <v>12.018665161762643</v>
      </c>
      <c r="J72" s="9">
        <f>IF(LARGE($I$16:$I$29,1)=G72,J71,IF(G72="","",IF(ROUND(G72/12,1)&lt;1,H72,IFERROR(IF(OR(ROUNDUP(G73/12,0)&lt;&gt;ROUNDUP(G72/12,0),H71&lt;&gt;H72),VLOOKUP($G72,$H$16:$J$29,3,1)+SUM($I$37:I72),J71),VLOOKUP(MAX($E$1237:$E$1048576),$H$16:$J$29,3,1)+SUM($I$37:I72)))))</f>
        <v>3431.561431227236</v>
      </c>
      <c r="K72" s="2"/>
      <c r="L72" s="2"/>
      <c r="M72" s="2"/>
      <c r="N72" s="2"/>
      <c r="O72" s="2"/>
      <c r="P72" s="2"/>
      <c r="Q72" s="2"/>
      <c r="R72" s="2"/>
      <c r="S72" s="2"/>
      <c r="T72" s="2"/>
      <c r="U72" s="2"/>
      <c r="V72" s="2"/>
      <c r="W72" s="2"/>
      <c r="X72" s="2"/>
      <c r="Y72" s="2"/>
    </row>
    <row r="73" spans="1:25" x14ac:dyDescent="0.2">
      <c r="A73" s="2"/>
      <c r="B73" s="2"/>
      <c r="C73" s="2"/>
      <c r="D73" s="2"/>
      <c r="E73" s="2"/>
      <c r="F73" s="2"/>
      <c r="G73" s="7">
        <f t="shared" si="2"/>
        <v>37</v>
      </c>
      <c r="H73" s="8">
        <f t="shared" si="0"/>
        <v>2950</v>
      </c>
      <c r="I73" s="8">
        <f t="shared" si="1"/>
        <v>12.018665161762643</v>
      </c>
      <c r="J73" s="9">
        <f>IF(LARGE($I$16:$I$29,1)=G73,J72,IF(G73="","",IF(ROUND(G73/12,1)&lt;1,H73,IFERROR(IF(OR(ROUNDUP(G74/12,0)&lt;&gt;ROUNDUP(G73/12,0),H72&lt;&gt;H73),VLOOKUP($G73,$H$16:$J$29,3,1)+SUM($I$37:I73),J72),VLOOKUP(MAX($E$1237:$E$1048576),$H$16:$J$29,3,1)+SUM($I$37:I73)))))</f>
        <v>3431.561431227236</v>
      </c>
      <c r="K73" s="2"/>
      <c r="L73" s="2"/>
      <c r="M73" s="2"/>
      <c r="N73" s="2"/>
      <c r="O73" s="2"/>
      <c r="P73" s="2"/>
      <c r="Q73" s="2"/>
      <c r="R73" s="2"/>
      <c r="S73" s="2"/>
      <c r="T73" s="2"/>
      <c r="U73" s="2"/>
      <c r="V73" s="2"/>
      <c r="W73" s="2"/>
      <c r="X73" s="2"/>
      <c r="Y73" s="2"/>
    </row>
    <row r="74" spans="1:25" x14ac:dyDescent="0.2">
      <c r="A74" s="2"/>
      <c r="B74" s="2"/>
      <c r="C74" s="2"/>
      <c r="D74" s="2"/>
      <c r="E74" s="2"/>
      <c r="F74" s="2"/>
      <c r="G74" s="7">
        <f t="shared" si="2"/>
        <v>38</v>
      </c>
      <c r="H74" s="8">
        <f t="shared" si="0"/>
        <v>2950</v>
      </c>
      <c r="I74" s="8">
        <f t="shared" si="1"/>
        <v>12.018665161762643</v>
      </c>
      <c r="J74" s="9">
        <f>IF(LARGE($I$16:$I$29,1)=G74,J73,IF(G74="","",IF(ROUND(G74/12,1)&lt;1,H74,IFERROR(IF(OR(ROUNDUP(G75/12,0)&lt;&gt;ROUNDUP(G74/12,0),H73&lt;&gt;H74),VLOOKUP($G74,$H$16:$J$29,3,1)+SUM($I$37:I74),J73),VLOOKUP(MAX($E$1237:$E$1048576),$H$16:$J$29,3,1)+SUM($I$37:I74)))))</f>
        <v>3431.561431227236</v>
      </c>
      <c r="K74" s="2"/>
      <c r="L74" s="2"/>
      <c r="M74" s="2"/>
      <c r="N74" s="2"/>
      <c r="O74" s="2"/>
      <c r="P74" s="2"/>
      <c r="Q74" s="2"/>
      <c r="R74" s="2"/>
      <c r="S74" s="2"/>
      <c r="T74" s="2"/>
      <c r="U74" s="2"/>
      <c r="V74" s="2"/>
      <c r="W74" s="2"/>
      <c r="X74" s="2"/>
      <c r="Y74" s="2"/>
    </row>
    <row r="75" spans="1:25" x14ac:dyDescent="0.2">
      <c r="A75" s="2"/>
      <c r="B75" s="2"/>
      <c r="C75" s="2"/>
      <c r="D75" s="2"/>
      <c r="E75" s="2"/>
      <c r="F75" s="2"/>
      <c r="G75" s="7">
        <f t="shared" si="2"/>
        <v>39</v>
      </c>
      <c r="H75" s="8">
        <f t="shared" si="0"/>
        <v>2950</v>
      </c>
      <c r="I75" s="8">
        <f t="shared" si="1"/>
        <v>12.018665161762643</v>
      </c>
      <c r="J75" s="9">
        <f>IF(LARGE($I$16:$I$29,1)=G75,J74,IF(G75="","",IF(ROUND(G75/12,1)&lt;1,H75,IFERROR(IF(OR(ROUNDUP(G76/12,0)&lt;&gt;ROUNDUP(G75/12,0),H74&lt;&gt;H75),VLOOKUP($G75,$H$16:$J$29,3,1)+SUM($I$37:I75),J74),VLOOKUP(MAX($E$1237:$E$1048576),$H$16:$J$29,3,1)+SUM($I$37:I75)))))</f>
        <v>3431.561431227236</v>
      </c>
      <c r="K75" s="2"/>
      <c r="L75" s="2"/>
      <c r="M75" s="2"/>
      <c r="N75" s="2"/>
      <c r="O75" s="2"/>
      <c r="P75" s="2"/>
      <c r="Q75" s="2"/>
      <c r="R75" s="2"/>
      <c r="S75" s="2"/>
      <c r="T75" s="2"/>
      <c r="U75" s="2"/>
      <c r="V75" s="2"/>
      <c r="W75" s="2"/>
      <c r="X75" s="2"/>
      <c r="Y75" s="2"/>
    </row>
    <row r="76" spans="1:25" x14ac:dyDescent="0.2">
      <c r="A76" s="2"/>
      <c r="B76" s="2"/>
      <c r="C76" s="2"/>
      <c r="D76" s="2"/>
      <c r="E76" s="2"/>
      <c r="F76" s="2"/>
      <c r="G76" s="7">
        <f t="shared" si="2"/>
        <v>40</v>
      </c>
      <c r="H76" s="8">
        <f t="shared" si="0"/>
        <v>2950</v>
      </c>
      <c r="I76" s="8">
        <f t="shared" si="1"/>
        <v>12.018665161762643</v>
      </c>
      <c r="J76" s="9">
        <f>IF(LARGE($I$16:$I$29,1)=G76,J75,IF(G76="","",IF(ROUND(G76/12,1)&lt;1,H76,IFERROR(IF(OR(ROUNDUP(G77/12,0)&lt;&gt;ROUNDUP(G76/12,0),H75&lt;&gt;H76),VLOOKUP($G76,$H$16:$J$29,3,1)+SUM($I$37:I76),J75),VLOOKUP(MAX($E$1237:$E$1048576),$H$16:$J$29,3,1)+SUM($I$37:I76)))))</f>
        <v>3431.561431227236</v>
      </c>
      <c r="K76" s="2"/>
      <c r="L76" s="2"/>
      <c r="M76" s="2"/>
      <c r="N76" s="2"/>
      <c r="O76" s="2"/>
      <c r="P76" s="2"/>
      <c r="Q76" s="2"/>
      <c r="R76" s="2"/>
      <c r="S76" s="2"/>
      <c r="T76" s="2"/>
      <c r="U76" s="2"/>
      <c r="V76" s="2"/>
      <c r="W76" s="2"/>
      <c r="X76" s="2"/>
      <c r="Y76" s="2"/>
    </row>
    <row r="77" spans="1:25" x14ac:dyDescent="0.2">
      <c r="A77" s="2"/>
      <c r="B77" s="2"/>
      <c r="C77" s="2"/>
      <c r="D77" s="2"/>
      <c r="E77" s="2"/>
      <c r="F77" s="2"/>
      <c r="G77" s="7">
        <f t="shared" si="2"/>
        <v>41</v>
      </c>
      <c r="H77" s="8">
        <f t="shared" si="0"/>
        <v>2950</v>
      </c>
      <c r="I77" s="8">
        <f t="shared" si="1"/>
        <v>12.018665161762643</v>
      </c>
      <c r="J77" s="9">
        <f>IF(LARGE($I$16:$I$29,1)=G77,J76,IF(G77="","",IF(ROUND(G77/12,1)&lt;1,H77,IFERROR(IF(OR(ROUNDUP(G78/12,0)&lt;&gt;ROUNDUP(G77/12,0),H76&lt;&gt;H77),VLOOKUP($G77,$H$16:$J$29,3,1)+SUM($I$37:I77),J76),VLOOKUP(MAX($E$1237:$E$1048576),$H$16:$J$29,3,1)+SUM($I$37:I77)))))</f>
        <v>3431.561431227236</v>
      </c>
      <c r="K77" s="2"/>
      <c r="L77" s="2"/>
      <c r="M77" s="2"/>
      <c r="N77" s="2"/>
      <c r="O77" s="2"/>
      <c r="P77" s="2"/>
      <c r="Q77" s="2"/>
      <c r="R77" s="2"/>
      <c r="S77" s="2"/>
      <c r="T77" s="2"/>
      <c r="U77" s="2"/>
      <c r="V77" s="2"/>
      <c r="W77" s="2"/>
      <c r="X77" s="2"/>
      <c r="Y77" s="2"/>
    </row>
    <row r="78" spans="1:25" x14ac:dyDescent="0.2">
      <c r="A78" s="2"/>
      <c r="B78" s="2"/>
      <c r="C78" s="2"/>
      <c r="D78" s="2"/>
      <c r="E78" s="2"/>
      <c r="F78" s="2"/>
      <c r="G78" s="7">
        <f t="shared" si="2"/>
        <v>42</v>
      </c>
      <c r="H78" s="8">
        <f t="shared" si="0"/>
        <v>2950</v>
      </c>
      <c r="I78" s="8">
        <f t="shared" si="1"/>
        <v>12.018665161762643</v>
      </c>
      <c r="J78" s="9">
        <f>IF(LARGE($I$16:$I$29,1)=G78,J77,IF(G78="","",IF(ROUND(G78/12,1)&lt;1,H78,IFERROR(IF(OR(ROUNDUP(G79/12,0)&lt;&gt;ROUNDUP(G78/12,0),H77&lt;&gt;H78),VLOOKUP($G78,$H$16:$J$29,3,1)+SUM($I$37:I78),J77),VLOOKUP(MAX($E$1237:$E$1048576),$H$16:$J$29,3,1)+SUM($I$37:I78)))))</f>
        <v>3431.561431227236</v>
      </c>
      <c r="K78" s="2"/>
      <c r="L78" s="2"/>
      <c r="M78" s="2"/>
      <c r="N78" s="2"/>
      <c r="O78" s="2"/>
      <c r="P78" s="2"/>
      <c r="Q78" s="2"/>
      <c r="R78" s="2"/>
      <c r="S78" s="2"/>
      <c r="T78" s="2"/>
      <c r="U78" s="2"/>
      <c r="V78" s="2"/>
      <c r="W78" s="2"/>
      <c r="X78" s="2"/>
      <c r="Y78" s="2"/>
    </row>
    <row r="79" spans="1:25" x14ac:dyDescent="0.2">
      <c r="A79" s="2"/>
      <c r="B79" s="2"/>
      <c r="C79" s="2"/>
      <c r="D79" s="2"/>
      <c r="E79" s="2"/>
      <c r="F79" s="2"/>
      <c r="G79" s="7">
        <f t="shared" si="2"/>
        <v>43</v>
      </c>
      <c r="H79" s="8">
        <f t="shared" si="0"/>
        <v>2950</v>
      </c>
      <c r="I79" s="8">
        <f t="shared" si="1"/>
        <v>12.018665161762643</v>
      </c>
      <c r="J79" s="9">
        <f>IF(LARGE($I$16:$I$29,1)=G79,J78,IF(G79="","",IF(ROUND(G79/12,1)&lt;1,H79,IFERROR(IF(OR(ROUNDUP(G80/12,0)&lt;&gt;ROUNDUP(G79/12,0),H78&lt;&gt;H79),VLOOKUP($G79,$H$16:$J$29,3,1)+SUM($I$37:I79),J78),VLOOKUP(MAX($E$1237:$E$1048576),$H$16:$J$29,3,1)+SUM($I$37:I79)))))</f>
        <v>3431.561431227236</v>
      </c>
      <c r="K79" s="2"/>
      <c r="L79" s="2"/>
      <c r="M79" s="2"/>
      <c r="N79" s="2"/>
      <c r="O79" s="2"/>
      <c r="P79" s="2"/>
      <c r="Q79" s="2"/>
      <c r="R79" s="2"/>
      <c r="S79" s="2"/>
      <c r="T79" s="2"/>
      <c r="U79" s="2"/>
      <c r="V79" s="2"/>
      <c r="W79" s="2"/>
      <c r="X79" s="2"/>
      <c r="Y79" s="2"/>
    </row>
    <row r="80" spans="1:25" x14ac:dyDescent="0.2">
      <c r="A80" s="2"/>
      <c r="B80" s="2"/>
      <c r="C80" s="2"/>
      <c r="D80" s="2"/>
      <c r="E80" s="2"/>
      <c r="F80" s="2"/>
      <c r="G80" s="7">
        <f t="shared" si="2"/>
        <v>44</v>
      </c>
      <c r="H80" s="8">
        <f t="shared" si="0"/>
        <v>2950</v>
      </c>
      <c r="I80" s="8">
        <f t="shared" si="1"/>
        <v>12.018665161762643</v>
      </c>
      <c r="J80" s="9">
        <f>IF(LARGE($I$16:$I$29,1)=G80,J79,IF(G80="","",IF(ROUND(G80/12,1)&lt;1,H80,IFERROR(IF(OR(ROUNDUP(G81/12,0)&lt;&gt;ROUNDUP(G80/12,0),H79&lt;&gt;H80),VLOOKUP($G80,$H$16:$J$29,3,1)+SUM($I$37:I80),J79),VLOOKUP(MAX($E$1237:$E$1048576),$H$16:$J$29,3,1)+SUM($I$37:I80)))))</f>
        <v>3431.561431227236</v>
      </c>
      <c r="K80" s="2"/>
      <c r="L80" s="2"/>
      <c r="M80" s="2"/>
      <c r="N80" s="2"/>
      <c r="O80" s="2"/>
      <c r="P80" s="2"/>
      <c r="Q80" s="2"/>
      <c r="R80" s="2"/>
      <c r="S80" s="2"/>
      <c r="T80" s="2"/>
      <c r="U80" s="2"/>
      <c r="V80" s="2"/>
      <c r="W80" s="2"/>
      <c r="X80" s="2"/>
      <c r="Y80" s="2"/>
    </row>
    <row r="81" spans="1:25" x14ac:dyDescent="0.2">
      <c r="A81" s="2"/>
      <c r="B81" s="2"/>
      <c r="C81" s="2"/>
      <c r="D81" s="2"/>
      <c r="E81" s="2"/>
      <c r="F81" s="2"/>
      <c r="G81" s="7">
        <f t="shared" si="2"/>
        <v>45</v>
      </c>
      <c r="H81" s="8">
        <f t="shared" si="0"/>
        <v>2950</v>
      </c>
      <c r="I81" s="8">
        <f t="shared" si="1"/>
        <v>12.018665161762643</v>
      </c>
      <c r="J81" s="9">
        <f>IF(LARGE($I$16:$I$29,1)=G81,J80,IF(G81="","",IF(ROUND(G81/12,1)&lt;1,H81,IFERROR(IF(OR(ROUNDUP(G82/12,0)&lt;&gt;ROUNDUP(G81/12,0),H80&lt;&gt;H81),VLOOKUP($G81,$H$16:$J$29,3,1)+SUM($I$37:I81),J80),VLOOKUP(MAX($E$1237:$E$1048576),$H$16:$J$29,3,1)+SUM($I$37:I81)))))</f>
        <v>3431.561431227236</v>
      </c>
      <c r="K81" s="2"/>
      <c r="L81" s="2"/>
      <c r="M81" s="2"/>
      <c r="N81" s="2"/>
      <c r="O81" s="2"/>
      <c r="P81" s="2"/>
      <c r="Q81" s="2"/>
      <c r="R81" s="2"/>
      <c r="S81" s="2"/>
      <c r="T81" s="2"/>
      <c r="U81" s="2"/>
      <c r="V81" s="2"/>
      <c r="W81" s="2"/>
      <c r="X81" s="2"/>
      <c r="Y81" s="2"/>
    </row>
    <row r="82" spans="1:25" x14ac:dyDescent="0.2">
      <c r="A82" s="2"/>
      <c r="B82" s="2"/>
      <c r="C82" s="2"/>
      <c r="D82" s="2"/>
      <c r="E82" s="2"/>
      <c r="F82" s="2"/>
      <c r="G82" s="7">
        <f t="shared" si="2"/>
        <v>46</v>
      </c>
      <c r="H82" s="8">
        <f t="shared" si="0"/>
        <v>2950</v>
      </c>
      <c r="I82" s="8">
        <f t="shared" si="1"/>
        <v>12.018665161762643</v>
      </c>
      <c r="J82" s="9">
        <f>IF(LARGE($I$16:$I$29,1)=G82,J81,IF(G82="","",IF(ROUND(G82/12,1)&lt;1,H82,IFERROR(IF(OR(ROUNDUP(G83/12,0)&lt;&gt;ROUNDUP(G82/12,0),H81&lt;&gt;H82),VLOOKUP($G82,$H$16:$J$29,3,1)+SUM($I$37:I82),J81),VLOOKUP(MAX($E$1237:$E$1048576),$H$16:$J$29,3,1)+SUM($I$37:I82)))))</f>
        <v>3431.561431227236</v>
      </c>
      <c r="K82" s="2"/>
      <c r="L82" s="2"/>
      <c r="M82" s="2"/>
      <c r="N82" s="2"/>
      <c r="O82" s="2"/>
      <c r="P82" s="2"/>
      <c r="Q82" s="2"/>
      <c r="R82" s="2"/>
      <c r="S82" s="2"/>
      <c r="T82" s="2"/>
      <c r="U82" s="2"/>
      <c r="V82" s="2"/>
      <c r="W82" s="2"/>
      <c r="X82" s="2"/>
      <c r="Y82" s="2"/>
    </row>
    <row r="83" spans="1:25" x14ac:dyDescent="0.2">
      <c r="A83" s="2"/>
      <c r="B83" s="2"/>
      <c r="C83" s="2"/>
      <c r="D83" s="2"/>
      <c r="E83" s="2"/>
      <c r="F83" s="2"/>
      <c r="G83" s="7">
        <f t="shared" si="2"/>
        <v>47</v>
      </c>
      <c r="H83" s="8">
        <f t="shared" si="0"/>
        <v>2950</v>
      </c>
      <c r="I83" s="8">
        <f t="shared" si="1"/>
        <v>12.018665161762643</v>
      </c>
      <c r="J83" s="9">
        <f>IF(LARGE($I$16:$I$29,1)=G83,J82,IF(G83="","",IF(ROUND(G83/12,1)&lt;1,H83,IFERROR(IF(OR(ROUNDUP(G84/12,0)&lt;&gt;ROUNDUP(G83/12,0),H82&lt;&gt;H83),VLOOKUP($G83,$H$16:$J$29,3,1)+SUM($I$37:I83),J82),VLOOKUP(MAX($E$1237:$E$1048576),$H$16:$J$29,3,1)+SUM($I$37:I83)))))</f>
        <v>3431.561431227236</v>
      </c>
      <c r="K83" s="2"/>
      <c r="L83" s="2"/>
      <c r="M83" s="2"/>
      <c r="N83" s="2"/>
      <c r="O83" s="2"/>
      <c r="P83" s="2"/>
      <c r="Q83" s="2"/>
      <c r="R83" s="2"/>
      <c r="S83" s="2"/>
      <c r="T83" s="2"/>
      <c r="U83" s="2"/>
      <c r="V83" s="2"/>
      <c r="W83" s="2"/>
      <c r="X83" s="2"/>
      <c r="Y83" s="2"/>
    </row>
    <row r="84" spans="1:25" x14ac:dyDescent="0.2">
      <c r="A84" s="2"/>
      <c r="B84" s="2"/>
      <c r="C84" s="2"/>
      <c r="D84" s="2"/>
      <c r="E84" s="2"/>
      <c r="F84" s="2"/>
      <c r="G84" s="7">
        <f t="shared" si="2"/>
        <v>48</v>
      </c>
      <c r="H84" s="8">
        <f t="shared" si="0"/>
        <v>2950</v>
      </c>
      <c r="I84" s="8">
        <f t="shared" si="1"/>
        <v>12.018665161762643</v>
      </c>
      <c r="J84" s="9">
        <f>IF(LARGE($I$16:$I$29,1)=G84,J83,IF(G84="","",IF(ROUND(G84/12,1)&lt;1,H84,IFERROR(IF(OR(ROUNDUP(G85/12,0)&lt;&gt;ROUNDUP(G84/12,0),H83&lt;&gt;H84),VLOOKUP($G84,$H$16:$J$29,3,1)+SUM($I$37:I84),J83),VLOOKUP(MAX($E$1237:$E$1048576),$H$16:$J$29,3,1)+SUM($I$37:I84)))))</f>
        <v>3575.785413168388</v>
      </c>
      <c r="K84" s="2"/>
      <c r="L84" s="2"/>
      <c r="M84" s="2"/>
      <c r="N84" s="2"/>
      <c r="O84" s="2"/>
      <c r="P84" s="2"/>
      <c r="Q84" s="2"/>
      <c r="R84" s="2"/>
      <c r="S84" s="2"/>
      <c r="T84" s="2"/>
      <c r="U84" s="2"/>
      <c r="V84" s="2"/>
      <c r="W84" s="2"/>
      <c r="X84" s="2"/>
      <c r="Y84" s="2"/>
    </row>
    <row r="85" spans="1:25" x14ac:dyDescent="0.2">
      <c r="A85" s="2"/>
      <c r="B85" s="2"/>
      <c r="C85" s="2"/>
      <c r="D85" s="2"/>
      <c r="E85" s="2"/>
      <c r="F85" s="2"/>
      <c r="G85" s="7">
        <f t="shared" si="2"/>
        <v>49</v>
      </c>
      <c r="H85" s="8">
        <f t="shared" si="0"/>
        <v>2950</v>
      </c>
      <c r="I85" s="8">
        <f t="shared" si="1"/>
        <v>12.018665161762643</v>
      </c>
      <c r="J85" s="9">
        <f>IF(LARGE($I$16:$I$29,1)=G85,J84,IF(G85="","",IF(ROUND(G85/12,1)&lt;1,H85,IFERROR(IF(OR(ROUNDUP(G86/12,0)&lt;&gt;ROUNDUP(G85/12,0),H84&lt;&gt;H85),VLOOKUP($G85,$H$16:$J$29,3,1)+SUM($I$37:I85),J84),VLOOKUP(MAX($E$1237:$E$1048576),$H$16:$J$29,3,1)+SUM($I$37:I85)))))</f>
        <v>3575.785413168388</v>
      </c>
      <c r="K85" s="2"/>
      <c r="L85" s="2"/>
      <c r="M85" s="2"/>
      <c r="N85" s="2"/>
      <c r="O85" s="2"/>
      <c r="P85" s="2"/>
      <c r="Q85" s="2"/>
      <c r="R85" s="2"/>
      <c r="S85" s="2"/>
      <c r="T85" s="2"/>
      <c r="U85" s="2"/>
      <c r="V85" s="2"/>
      <c r="W85" s="2"/>
      <c r="X85" s="2"/>
      <c r="Y85" s="2"/>
    </row>
    <row r="86" spans="1:25" x14ac:dyDescent="0.2">
      <c r="A86" s="2"/>
      <c r="B86" s="2"/>
      <c r="C86" s="2"/>
      <c r="D86" s="2"/>
      <c r="E86" s="2"/>
      <c r="F86" s="2"/>
      <c r="G86" s="7">
        <f t="shared" si="2"/>
        <v>50</v>
      </c>
      <c r="H86" s="8">
        <f t="shared" si="0"/>
        <v>2950</v>
      </c>
      <c r="I86" s="8">
        <f t="shared" si="1"/>
        <v>12.018665161762643</v>
      </c>
      <c r="J86" s="9">
        <f>IF(LARGE($I$16:$I$29,1)=G86,J85,IF(G86="","",IF(ROUND(G86/12,1)&lt;1,H86,IFERROR(IF(OR(ROUNDUP(G87/12,0)&lt;&gt;ROUNDUP(G86/12,0),H85&lt;&gt;H86),VLOOKUP($G86,$H$16:$J$29,3,1)+SUM($I$37:I86),J85),VLOOKUP(MAX($E$1237:$E$1048576),$H$16:$J$29,3,1)+SUM($I$37:I86)))))</f>
        <v>3575.785413168388</v>
      </c>
      <c r="K86" s="2"/>
      <c r="L86" s="2"/>
      <c r="M86" s="2"/>
      <c r="N86" s="2"/>
      <c r="O86" s="2"/>
      <c r="P86" s="2"/>
      <c r="Q86" s="2"/>
      <c r="R86" s="2"/>
      <c r="S86" s="2"/>
      <c r="T86" s="2"/>
      <c r="U86" s="2"/>
      <c r="V86" s="2"/>
      <c r="W86" s="2"/>
      <c r="X86" s="2"/>
      <c r="Y86" s="2"/>
    </row>
    <row r="87" spans="1:25" x14ac:dyDescent="0.2">
      <c r="A87" s="2"/>
      <c r="B87" s="2"/>
      <c r="C87" s="2"/>
      <c r="D87" s="2"/>
      <c r="E87" s="2"/>
      <c r="F87" s="2"/>
      <c r="G87" s="7">
        <f t="shared" si="2"/>
        <v>51</v>
      </c>
      <c r="H87" s="8">
        <f t="shared" si="0"/>
        <v>2950</v>
      </c>
      <c r="I87" s="8">
        <f t="shared" si="1"/>
        <v>12.018665161762643</v>
      </c>
      <c r="J87" s="9">
        <f>IF(LARGE($I$16:$I$29,1)=G87,J86,IF(G87="","",IF(ROUND(G87/12,1)&lt;1,H87,IFERROR(IF(OR(ROUNDUP(G88/12,0)&lt;&gt;ROUNDUP(G87/12,0),H86&lt;&gt;H87),VLOOKUP($G87,$H$16:$J$29,3,1)+SUM($I$37:I87),J86),VLOOKUP(MAX($E$1237:$E$1048576),$H$16:$J$29,3,1)+SUM($I$37:I87)))))</f>
        <v>3575.785413168388</v>
      </c>
      <c r="K87" s="2"/>
      <c r="L87" s="2"/>
      <c r="M87" s="2"/>
      <c r="N87" s="2"/>
      <c r="O87" s="2"/>
      <c r="P87" s="2"/>
      <c r="Q87" s="2"/>
      <c r="R87" s="2"/>
      <c r="S87" s="2"/>
      <c r="T87" s="2"/>
      <c r="U87" s="2"/>
      <c r="V87" s="2"/>
      <c r="W87" s="2"/>
      <c r="X87" s="2"/>
      <c r="Y87" s="2"/>
    </row>
    <row r="88" spans="1:25" x14ac:dyDescent="0.2">
      <c r="A88" s="2"/>
      <c r="B88" s="2"/>
      <c r="C88" s="2"/>
      <c r="D88" s="2"/>
      <c r="E88" s="2"/>
      <c r="F88" s="2"/>
      <c r="G88" s="7">
        <f t="shared" si="2"/>
        <v>52</v>
      </c>
      <c r="H88" s="8">
        <f t="shared" si="0"/>
        <v>2950</v>
      </c>
      <c r="I88" s="8">
        <f t="shared" si="1"/>
        <v>12.018665161762643</v>
      </c>
      <c r="J88" s="9">
        <f>IF(LARGE($I$16:$I$29,1)=G88,J87,IF(G88="","",IF(ROUND(G88/12,1)&lt;1,H88,IFERROR(IF(OR(ROUNDUP(G89/12,0)&lt;&gt;ROUNDUP(G88/12,0),H87&lt;&gt;H88),VLOOKUP($G88,$H$16:$J$29,3,1)+SUM($I$37:I88),J87),VLOOKUP(MAX($E$1237:$E$1048576),$H$16:$J$29,3,1)+SUM($I$37:I88)))))</f>
        <v>3575.785413168388</v>
      </c>
      <c r="K88" s="2"/>
      <c r="L88" s="2"/>
      <c r="M88" s="2"/>
      <c r="N88" s="2"/>
      <c r="O88" s="2"/>
      <c r="P88" s="2"/>
      <c r="Q88" s="2"/>
      <c r="R88" s="2"/>
      <c r="S88" s="2"/>
      <c r="T88" s="2"/>
      <c r="U88" s="2"/>
      <c r="V88" s="2"/>
      <c r="W88" s="2"/>
      <c r="X88" s="2"/>
      <c r="Y88" s="2"/>
    </row>
    <row r="89" spans="1:25" x14ac:dyDescent="0.2">
      <c r="A89" s="2"/>
      <c r="B89" s="2"/>
      <c r="C89" s="2"/>
      <c r="D89" s="2"/>
      <c r="E89" s="2"/>
      <c r="F89" s="2"/>
      <c r="G89" s="7">
        <f t="shared" si="2"/>
        <v>53</v>
      </c>
      <c r="H89" s="8">
        <f t="shared" si="0"/>
        <v>2950</v>
      </c>
      <c r="I89" s="8">
        <f t="shared" si="1"/>
        <v>12.018665161762643</v>
      </c>
      <c r="J89" s="9">
        <f>IF(LARGE($I$16:$I$29,1)=G89,J88,IF(G89="","",IF(ROUND(G89/12,1)&lt;1,H89,IFERROR(IF(OR(ROUNDUP(G90/12,0)&lt;&gt;ROUNDUP(G89/12,0),H88&lt;&gt;H89),VLOOKUP($G89,$H$16:$J$29,3,1)+SUM($I$37:I89),J88),VLOOKUP(MAX($E$1237:$E$1048576),$H$16:$J$29,3,1)+SUM($I$37:I89)))))</f>
        <v>3575.785413168388</v>
      </c>
      <c r="K89" s="2"/>
      <c r="L89" s="2"/>
      <c r="M89" s="2"/>
      <c r="N89" s="2"/>
      <c r="O89" s="2"/>
      <c r="P89" s="2"/>
      <c r="Q89" s="2"/>
      <c r="R89" s="2"/>
      <c r="S89" s="2"/>
      <c r="T89" s="2"/>
      <c r="U89" s="2"/>
      <c r="V89" s="2"/>
      <c r="W89" s="2"/>
      <c r="X89" s="2"/>
      <c r="Y89" s="2"/>
    </row>
    <row r="90" spans="1:25" x14ac:dyDescent="0.2">
      <c r="A90" s="2"/>
      <c r="B90" s="2"/>
      <c r="C90" s="2"/>
      <c r="D90" s="2"/>
      <c r="E90" s="2"/>
      <c r="F90" s="2"/>
      <c r="G90" s="7">
        <f t="shared" si="2"/>
        <v>54</v>
      </c>
      <c r="H90" s="8">
        <f t="shared" si="0"/>
        <v>2950</v>
      </c>
      <c r="I90" s="8">
        <f t="shared" si="1"/>
        <v>12.018665161762643</v>
      </c>
      <c r="J90" s="9">
        <f>IF(LARGE($I$16:$I$29,1)=G90,J89,IF(G90="","",IF(ROUND(G90/12,1)&lt;1,H90,IFERROR(IF(OR(ROUNDUP(G91/12,0)&lt;&gt;ROUNDUP(G90/12,0),H89&lt;&gt;H90),VLOOKUP($G90,$H$16:$J$29,3,1)+SUM($I$37:I90),J89),VLOOKUP(MAX($E$1237:$E$1048576),$H$16:$J$29,3,1)+SUM($I$37:I90)))))</f>
        <v>3575.785413168388</v>
      </c>
      <c r="K90" s="2"/>
      <c r="L90" s="2"/>
      <c r="M90" s="2"/>
      <c r="N90" s="2"/>
      <c r="O90" s="2"/>
      <c r="P90" s="2"/>
      <c r="Q90" s="2"/>
      <c r="R90" s="2"/>
      <c r="S90" s="2"/>
      <c r="T90" s="2"/>
      <c r="U90" s="2"/>
      <c r="V90" s="2"/>
      <c r="W90" s="2"/>
      <c r="X90" s="2"/>
      <c r="Y90" s="2"/>
    </row>
    <row r="91" spans="1:25" x14ac:dyDescent="0.2">
      <c r="A91" s="2"/>
      <c r="B91" s="2"/>
      <c r="C91" s="2"/>
      <c r="D91" s="2"/>
      <c r="E91" s="2"/>
      <c r="F91" s="2"/>
      <c r="G91" s="7">
        <f t="shared" si="2"/>
        <v>55</v>
      </c>
      <c r="H91" s="8">
        <f t="shared" si="0"/>
        <v>2950</v>
      </c>
      <c r="I91" s="8">
        <f t="shared" si="1"/>
        <v>12.018665161762643</v>
      </c>
      <c r="J91" s="9">
        <f>IF(LARGE($I$16:$I$29,1)=G91,J90,IF(G91="","",IF(ROUND(G91/12,1)&lt;1,H91,IFERROR(IF(OR(ROUNDUP(G92/12,0)&lt;&gt;ROUNDUP(G91/12,0),H90&lt;&gt;H91),VLOOKUP($G91,$H$16:$J$29,3,1)+SUM($I$37:I91),J90),VLOOKUP(MAX($E$1237:$E$1048576),$H$16:$J$29,3,1)+SUM($I$37:I91)))))</f>
        <v>3575.785413168388</v>
      </c>
      <c r="K91" s="2"/>
      <c r="L91" s="2"/>
      <c r="M91" s="2"/>
      <c r="N91" s="2"/>
      <c r="O91" s="2"/>
      <c r="P91" s="2"/>
      <c r="Q91" s="2"/>
      <c r="R91" s="2"/>
      <c r="S91" s="2"/>
      <c r="T91" s="2"/>
      <c r="U91" s="2"/>
      <c r="V91" s="2"/>
      <c r="W91" s="2"/>
      <c r="X91" s="2"/>
      <c r="Y91" s="2"/>
    </row>
    <row r="92" spans="1:25" x14ac:dyDescent="0.2">
      <c r="A92" s="2"/>
      <c r="B92" s="2"/>
      <c r="C92" s="2"/>
      <c r="D92" s="2"/>
      <c r="E92" s="2"/>
      <c r="F92" s="2"/>
      <c r="G92" s="7">
        <f t="shared" si="2"/>
        <v>56</v>
      </c>
      <c r="H92" s="8">
        <f t="shared" si="0"/>
        <v>2950</v>
      </c>
      <c r="I92" s="8">
        <f t="shared" si="1"/>
        <v>12.018665161762643</v>
      </c>
      <c r="J92" s="9">
        <f>IF(LARGE($I$16:$I$29,1)=G92,J91,IF(G92="","",IF(ROUND(G92/12,1)&lt;1,H92,IFERROR(IF(OR(ROUNDUP(G93/12,0)&lt;&gt;ROUNDUP(G92/12,0),H91&lt;&gt;H92),VLOOKUP($G92,$H$16:$J$29,3,1)+SUM($I$37:I92),J91),VLOOKUP(MAX($E$1237:$E$1048576),$H$16:$J$29,3,1)+SUM($I$37:I92)))))</f>
        <v>3575.785413168388</v>
      </c>
      <c r="K92" s="2"/>
      <c r="L92" s="2"/>
      <c r="M92" s="2"/>
      <c r="N92" s="2"/>
      <c r="O92" s="2"/>
      <c r="P92" s="2"/>
      <c r="Q92" s="2"/>
      <c r="R92" s="2"/>
      <c r="S92" s="2"/>
      <c r="T92" s="2"/>
      <c r="U92" s="2"/>
      <c r="V92" s="2"/>
      <c r="W92" s="2"/>
      <c r="X92" s="2"/>
      <c r="Y92" s="2"/>
    </row>
    <row r="93" spans="1:25" x14ac:dyDescent="0.2">
      <c r="A93" s="2"/>
      <c r="B93" s="2"/>
      <c r="C93" s="2"/>
      <c r="D93" s="2"/>
      <c r="E93" s="2"/>
      <c r="F93" s="2"/>
      <c r="G93" s="7">
        <f t="shared" si="2"/>
        <v>57</v>
      </c>
      <c r="H93" s="8">
        <f t="shared" si="0"/>
        <v>2950</v>
      </c>
      <c r="I93" s="8">
        <f t="shared" si="1"/>
        <v>12.018665161762643</v>
      </c>
      <c r="J93" s="9">
        <f>IF(LARGE($I$16:$I$29,1)=G93,J92,IF(G93="","",IF(ROUND(G93/12,1)&lt;1,H93,IFERROR(IF(OR(ROUNDUP(G94/12,0)&lt;&gt;ROUNDUP(G93/12,0),H92&lt;&gt;H93),VLOOKUP($G93,$H$16:$J$29,3,1)+SUM($I$37:I93),J92),VLOOKUP(MAX($E$1237:$E$1048576),$H$16:$J$29,3,1)+SUM($I$37:I93)))))</f>
        <v>3575.785413168388</v>
      </c>
      <c r="K93" s="2"/>
      <c r="L93" s="2"/>
      <c r="M93" s="2"/>
      <c r="N93" s="2"/>
      <c r="O93" s="2"/>
      <c r="P93" s="2"/>
      <c r="Q93" s="2"/>
      <c r="R93" s="2"/>
      <c r="S93" s="2"/>
      <c r="T93" s="2"/>
      <c r="U93" s="2"/>
      <c r="V93" s="2"/>
      <c r="W93" s="2"/>
      <c r="X93" s="2"/>
      <c r="Y93" s="2"/>
    </row>
    <row r="94" spans="1:25" x14ac:dyDescent="0.2">
      <c r="A94" s="2"/>
      <c r="B94" s="2"/>
      <c r="C94" s="2"/>
      <c r="D94" s="2"/>
      <c r="E94" s="2"/>
      <c r="F94" s="2"/>
      <c r="G94" s="7">
        <f t="shared" si="2"/>
        <v>58</v>
      </c>
      <c r="H94" s="8">
        <f t="shared" si="0"/>
        <v>2950</v>
      </c>
      <c r="I94" s="8">
        <f t="shared" si="1"/>
        <v>12.018665161762643</v>
      </c>
      <c r="J94" s="9">
        <f>IF(LARGE($I$16:$I$29,1)=G94,J93,IF(G94="","",IF(ROUND(G94/12,1)&lt;1,H94,IFERROR(IF(OR(ROUNDUP(G95/12,0)&lt;&gt;ROUNDUP(G94/12,0),H93&lt;&gt;H94),VLOOKUP($G94,$H$16:$J$29,3,1)+SUM($I$37:I94),J93),VLOOKUP(MAX($E$1237:$E$1048576),$H$16:$J$29,3,1)+SUM($I$37:I94)))))</f>
        <v>3575.785413168388</v>
      </c>
      <c r="K94" s="2"/>
      <c r="L94" s="2"/>
      <c r="M94" s="2"/>
      <c r="N94" s="2"/>
      <c r="O94" s="2"/>
      <c r="P94" s="2"/>
      <c r="Q94" s="2"/>
      <c r="R94" s="2"/>
      <c r="S94" s="2"/>
      <c r="T94" s="2"/>
      <c r="U94" s="2"/>
      <c r="V94" s="2"/>
      <c r="W94" s="2"/>
      <c r="X94" s="2"/>
      <c r="Y94" s="2"/>
    </row>
    <row r="95" spans="1:25" x14ac:dyDescent="0.2">
      <c r="A95" s="2"/>
      <c r="B95" s="2"/>
      <c r="C95" s="2"/>
      <c r="D95" s="2"/>
      <c r="E95" s="2"/>
      <c r="F95" s="2"/>
      <c r="G95" s="7">
        <f t="shared" si="2"/>
        <v>59</v>
      </c>
      <c r="H95" s="8">
        <f t="shared" si="0"/>
        <v>2950</v>
      </c>
      <c r="I95" s="8">
        <f t="shared" si="1"/>
        <v>12.018665161762643</v>
      </c>
      <c r="J95" s="9">
        <f>IF(LARGE($I$16:$I$29,1)=G95,J94,IF(G95="","",IF(ROUND(G95/12,1)&lt;1,H95,IFERROR(IF(OR(ROUNDUP(G96/12,0)&lt;&gt;ROUNDUP(G95/12,0),H94&lt;&gt;H95),VLOOKUP($G95,$H$16:$J$29,3,1)+SUM($I$37:I95),J94),VLOOKUP(MAX($E$1237:$E$1048576),$H$16:$J$29,3,1)+SUM($I$37:I95)))))</f>
        <v>3575.785413168388</v>
      </c>
      <c r="K95" s="2"/>
      <c r="L95" s="2"/>
      <c r="M95" s="2"/>
      <c r="N95" s="2"/>
      <c r="O95" s="2"/>
      <c r="P95" s="2"/>
      <c r="Q95" s="2"/>
      <c r="R95" s="2"/>
      <c r="S95" s="2"/>
      <c r="T95" s="2"/>
      <c r="U95" s="2"/>
      <c r="V95" s="2"/>
      <c r="W95" s="2"/>
      <c r="X95" s="2"/>
      <c r="Y95" s="2"/>
    </row>
    <row r="96" spans="1:25" x14ac:dyDescent="0.2">
      <c r="A96" s="2"/>
      <c r="B96" s="2"/>
      <c r="C96" s="2"/>
      <c r="D96" s="2"/>
      <c r="E96" s="2"/>
      <c r="F96" s="2"/>
      <c r="G96" s="7">
        <f t="shared" si="2"/>
        <v>60</v>
      </c>
      <c r="H96" s="8">
        <f t="shared" si="0"/>
        <v>2950</v>
      </c>
      <c r="I96" s="8">
        <f t="shared" si="1"/>
        <v>12.018665161762643</v>
      </c>
      <c r="J96" s="9">
        <f>IF(LARGE($I$16:$I$29,1)=G96,J95,IF(G96="","",IF(ROUND(G96/12,1)&lt;1,H96,IFERROR(IF(OR(ROUNDUP(G97/12,0)&lt;&gt;ROUNDUP(G96/12,0),H95&lt;&gt;H96),VLOOKUP($G96,$H$16:$J$29,3,1)+SUM($I$37:I96),J95),VLOOKUP(MAX($E$1237:$E$1048576),$H$16:$J$29,3,1)+SUM($I$37:I96)))))</f>
        <v>3720.00939510954</v>
      </c>
      <c r="K96" s="2"/>
      <c r="L96" s="2"/>
      <c r="M96" s="2"/>
      <c r="N96" s="2"/>
      <c r="O96" s="2"/>
      <c r="P96" s="2"/>
      <c r="Q96" s="2"/>
      <c r="R96" s="2"/>
      <c r="S96" s="2"/>
      <c r="T96" s="2"/>
      <c r="U96" s="2"/>
      <c r="V96" s="2"/>
      <c r="W96" s="2"/>
      <c r="X96" s="2"/>
      <c r="Y96" s="2"/>
    </row>
    <row r="97" spans="1:25" x14ac:dyDescent="0.2">
      <c r="A97" s="2"/>
      <c r="B97" s="2"/>
      <c r="C97" s="2"/>
      <c r="D97" s="2"/>
      <c r="E97" s="2"/>
      <c r="F97" s="2"/>
      <c r="G97" s="7">
        <f t="shared" si="2"/>
        <v>61</v>
      </c>
      <c r="H97" s="8">
        <f t="shared" si="0"/>
        <v>4061.1111111111113</v>
      </c>
      <c r="I97" s="8">
        <f t="shared" si="1"/>
        <v>16.54546936581637</v>
      </c>
      <c r="J97" s="9">
        <f>IF(LARGE($I$16:$I$29,1)=G97,J96,IF(G97="","",IF(ROUND(G97/12,1)&lt;1,H97,IFERROR(IF(OR(ROUNDUP(G98/12,0)&lt;&gt;ROUNDUP(G97/12,0),H96&lt;&gt;H97),VLOOKUP($G97,$H$16:$J$29,3,1)+SUM($I$37:I97),J96),VLOOKUP(MAX($E$1237:$E$1048576),$H$16:$J$29,3,1)+SUM($I$37:I97)))))</f>
        <v>4847.6659755864675</v>
      </c>
      <c r="K97" s="2"/>
      <c r="L97" s="2"/>
      <c r="M97" s="2"/>
      <c r="N97" s="2"/>
      <c r="O97" s="2"/>
      <c r="P97" s="2"/>
      <c r="Q97" s="2"/>
      <c r="R97" s="2"/>
      <c r="S97" s="2"/>
      <c r="T97" s="2"/>
      <c r="U97" s="2"/>
      <c r="V97" s="2"/>
      <c r="W97" s="2"/>
      <c r="X97" s="2"/>
      <c r="Y97" s="2"/>
    </row>
    <row r="98" spans="1:25" x14ac:dyDescent="0.2">
      <c r="A98" s="2"/>
      <c r="B98" s="2"/>
      <c r="C98" s="2"/>
      <c r="D98" s="2"/>
      <c r="E98" s="2"/>
      <c r="F98" s="2"/>
      <c r="G98" s="7">
        <f t="shared" si="2"/>
        <v>62</v>
      </c>
      <c r="H98" s="8">
        <f t="shared" si="0"/>
        <v>4061.1111111111113</v>
      </c>
      <c r="I98" s="8">
        <f t="shared" si="1"/>
        <v>16.54546936581637</v>
      </c>
      <c r="J98" s="9">
        <f>IF(LARGE($I$16:$I$29,1)=G98,J97,IF(G98="","",IF(ROUND(G98/12,1)&lt;1,H98,IFERROR(IF(OR(ROUNDUP(G99/12,0)&lt;&gt;ROUNDUP(G98/12,0),H97&lt;&gt;H98),VLOOKUP($G98,$H$16:$J$29,3,1)+SUM($I$37:I98),J97),VLOOKUP(MAX($E$1237:$E$1048576),$H$16:$J$29,3,1)+SUM($I$37:I98)))))</f>
        <v>4847.6659755864675</v>
      </c>
      <c r="K98" s="2"/>
      <c r="L98" s="2"/>
      <c r="M98" s="2"/>
      <c r="N98" s="2"/>
      <c r="O98" s="2"/>
      <c r="P98" s="2"/>
      <c r="Q98" s="2"/>
      <c r="R98" s="2"/>
      <c r="S98" s="2"/>
      <c r="T98" s="2"/>
      <c r="U98" s="2"/>
      <c r="V98" s="2"/>
      <c r="W98" s="2"/>
      <c r="X98" s="2"/>
      <c r="Y98" s="2"/>
    </row>
    <row r="99" spans="1:25" x14ac:dyDescent="0.2">
      <c r="A99" s="2"/>
      <c r="B99" s="2"/>
      <c r="C99" s="2"/>
      <c r="D99" s="2"/>
      <c r="E99" s="2"/>
      <c r="F99" s="2"/>
      <c r="G99" s="7">
        <f t="shared" si="2"/>
        <v>63</v>
      </c>
      <c r="H99" s="8">
        <f t="shared" si="0"/>
        <v>4061.1111111111113</v>
      </c>
      <c r="I99" s="8">
        <f t="shared" si="1"/>
        <v>16.54546936581637</v>
      </c>
      <c r="J99" s="9">
        <f>IF(LARGE($I$16:$I$29,1)=G99,J98,IF(G99="","",IF(ROUND(G99/12,1)&lt;1,H99,IFERROR(IF(OR(ROUNDUP(G100/12,0)&lt;&gt;ROUNDUP(G99/12,0),H98&lt;&gt;H99),VLOOKUP($G99,$H$16:$J$29,3,1)+SUM($I$37:I99),J98),VLOOKUP(MAX($E$1237:$E$1048576),$H$16:$J$29,3,1)+SUM($I$37:I99)))))</f>
        <v>4847.6659755864675</v>
      </c>
      <c r="K99" s="2"/>
      <c r="L99" s="2"/>
      <c r="M99" s="2"/>
      <c r="N99" s="2"/>
      <c r="O99" s="2"/>
      <c r="P99" s="2"/>
      <c r="Q99" s="2"/>
      <c r="R99" s="2"/>
      <c r="S99" s="2"/>
      <c r="T99" s="2"/>
      <c r="U99" s="2"/>
      <c r="V99" s="2"/>
      <c r="W99" s="2"/>
      <c r="X99" s="2"/>
      <c r="Y99" s="2"/>
    </row>
    <row r="100" spans="1:25" x14ac:dyDescent="0.2">
      <c r="A100" s="2"/>
      <c r="B100" s="2"/>
      <c r="C100" s="2"/>
      <c r="D100" s="2"/>
      <c r="E100" s="2"/>
      <c r="F100" s="2"/>
      <c r="G100" s="7">
        <f t="shared" si="2"/>
        <v>64</v>
      </c>
      <c r="H100" s="8">
        <f t="shared" si="0"/>
        <v>4061.1111111111113</v>
      </c>
      <c r="I100" s="8">
        <f t="shared" si="1"/>
        <v>16.54546936581637</v>
      </c>
      <c r="J100" s="9">
        <f>IF(LARGE($I$16:$I$29,1)=G100,J99,IF(G100="","",IF(ROUND(G100/12,1)&lt;1,H100,IFERROR(IF(OR(ROUNDUP(G101/12,0)&lt;&gt;ROUNDUP(G100/12,0),H99&lt;&gt;H100),VLOOKUP($G100,$H$16:$J$29,3,1)+SUM($I$37:I100),J99),VLOOKUP(MAX($E$1237:$E$1048576),$H$16:$J$29,3,1)+SUM($I$37:I100)))))</f>
        <v>4847.6659755864675</v>
      </c>
      <c r="K100" s="2"/>
      <c r="L100" s="2"/>
      <c r="M100" s="2"/>
      <c r="N100" s="2"/>
      <c r="O100" s="2"/>
      <c r="P100" s="2"/>
      <c r="Q100" s="2"/>
      <c r="R100" s="2"/>
      <c r="S100" s="2"/>
      <c r="T100" s="2"/>
      <c r="U100" s="2"/>
      <c r="V100" s="2"/>
      <c r="W100" s="2"/>
      <c r="X100" s="2"/>
      <c r="Y100" s="2"/>
    </row>
    <row r="101" spans="1:25" x14ac:dyDescent="0.2">
      <c r="A101" s="2"/>
      <c r="B101" s="2"/>
      <c r="C101" s="2"/>
      <c r="D101" s="2"/>
      <c r="E101" s="2"/>
      <c r="F101" s="2"/>
      <c r="G101" s="7">
        <f t="shared" si="2"/>
        <v>65</v>
      </c>
      <c r="H101" s="8">
        <f t="shared" ref="H101:H164" si="3">IF(G101="","",VLOOKUP($G101,$H$16:$J$27,3,1))</f>
        <v>4061.1111111111113</v>
      </c>
      <c r="I101" s="8">
        <f t="shared" ref="I101:I164" si="4">IF(G101="","",VLOOKUP($G101,$H$16:$J$27,3,1)*($E$27))</f>
        <v>16.54546936581637</v>
      </c>
      <c r="J101" s="9">
        <f>IF(LARGE($I$16:$I$29,1)=G101,J100,IF(G101="","",IF(ROUND(G101/12,1)&lt;1,H101,IFERROR(IF(OR(ROUNDUP(G102/12,0)&lt;&gt;ROUNDUP(G101/12,0),H100&lt;&gt;H101),VLOOKUP($G101,$H$16:$J$29,3,1)+SUM($I$37:I101),J100),VLOOKUP(MAX($E$1237:$E$1048576),$H$16:$J$29,3,1)+SUM($I$37:I101)))))</f>
        <v>4847.6659755864675</v>
      </c>
      <c r="K101" s="2"/>
      <c r="L101" s="2"/>
      <c r="M101" s="2"/>
      <c r="N101" s="2"/>
      <c r="O101" s="2"/>
      <c r="P101" s="2"/>
      <c r="Q101" s="2"/>
      <c r="R101" s="2"/>
      <c r="S101" s="2"/>
      <c r="T101" s="2"/>
      <c r="U101" s="2"/>
      <c r="V101" s="2"/>
      <c r="W101" s="2"/>
      <c r="X101" s="2"/>
      <c r="Y101" s="2"/>
    </row>
    <row r="102" spans="1:25" x14ac:dyDescent="0.2">
      <c r="A102" s="2"/>
      <c r="B102" s="2"/>
      <c r="C102" s="2"/>
      <c r="D102" s="2"/>
      <c r="E102" s="2"/>
      <c r="F102" s="2"/>
      <c r="G102" s="7">
        <f t="shared" ref="G102:G165" si="5">IFERROR(IF(G101+1&gt;MAX($I$16:$I$25),"",G101+1),"")</f>
        <v>66</v>
      </c>
      <c r="H102" s="8">
        <f t="shared" si="3"/>
        <v>4061.1111111111113</v>
      </c>
      <c r="I102" s="8">
        <f t="shared" si="4"/>
        <v>16.54546936581637</v>
      </c>
      <c r="J102" s="9">
        <f>IF(LARGE($I$16:$I$29,1)=G102,J101,IF(G102="","",IF(ROUND(G102/12,1)&lt;1,H102,IFERROR(IF(OR(ROUNDUP(G103/12,0)&lt;&gt;ROUNDUP(G102/12,0),H101&lt;&gt;H102),VLOOKUP($G102,$H$16:$J$29,3,1)+SUM($I$37:I102),J101),VLOOKUP(MAX($E$1237:$E$1048576),$H$16:$J$29,3,1)+SUM($I$37:I102)))))</f>
        <v>4847.6659755864675</v>
      </c>
      <c r="K102" s="2"/>
      <c r="L102" s="2"/>
      <c r="M102" s="2"/>
      <c r="N102" s="2"/>
      <c r="O102" s="2"/>
      <c r="P102" s="2"/>
      <c r="Q102" s="2"/>
      <c r="R102" s="2"/>
      <c r="S102" s="2"/>
      <c r="T102" s="2"/>
      <c r="U102" s="2"/>
      <c r="V102" s="2"/>
      <c r="W102" s="2"/>
      <c r="X102" s="2"/>
      <c r="Y102" s="2"/>
    </row>
    <row r="103" spans="1:25" x14ac:dyDescent="0.2">
      <c r="A103" s="2"/>
      <c r="B103" s="2"/>
      <c r="C103" s="2"/>
      <c r="D103" s="2"/>
      <c r="E103" s="2"/>
      <c r="F103" s="2"/>
      <c r="G103" s="7">
        <f t="shared" si="5"/>
        <v>67</v>
      </c>
      <c r="H103" s="8">
        <f t="shared" si="3"/>
        <v>4061.1111111111113</v>
      </c>
      <c r="I103" s="8">
        <f t="shared" si="4"/>
        <v>16.54546936581637</v>
      </c>
      <c r="J103" s="9">
        <f>IF(LARGE($I$16:$I$29,1)=G103,J102,IF(G103="","",IF(ROUND(G103/12,1)&lt;1,H103,IFERROR(IF(OR(ROUNDUP(G104/12,0)&lt;&gt;ROUNDUP(G103/12,0),H102&lt;&gt;H103),VLOOKUP($G103,$H$16:$J$29,3,1)+SUM($I$37:I103),J102),VLOOKUP(MAX($E$1237:$E$1048576),$H$16:$J$29,3,1)+SUM($I$37:I103)))))</f>
        <v>4847.6659755864675</v>
      </c>
      <c r="K103" s="2"/>
      <c r="L103" s="2"/>
      <c r="M103" s="2"/>
      <c r="N103" s="2"/>
      <c r="O103" s="2"/>
      <c r="P103" s="2"/>
      <c r="Q103" s="2"/>
      <c r="R103" s="2"/>
      <c r="S103" s="2"/>
      <c r="T103" s="2"/>
      <c r="U103" s="2"/>
      <c r="V103" s="2"/>
      <c r="W103" s="2"/>
      <c r="X103" s="2"/>
      <c r="Y103" s="2"/>
    </row>
    <row r="104" spans="1:25" x14ac:dyDescent="0.2">
      <c r="A104" s="2"/>
      <c r="B104" s="2"/>
      <c r="C104" s="2"/>
      <c r="D104" s="2"/>
      <c r="E104" s="2"/>
      <c r="F104" s="2"/>
      <c r="G104" s="7">
        <f t="shared" si="5"/>
        <v>68</v>
      </c>
      <c r="H104" s="8">
        <f t="shared" si="3"/>
        <v>4061.1111111111113</v>
      </c>
      <c r="I104" s="8">
        <f t="shared" si="4"/>
        <v>16.54546936581637</v>
      </c>
      <c r="J104" s="9">
        <f>IF(LARGE($I$16:$I$29,1)=G104,J103,IF(G104="","",IF(ROUND(G104/12,1)&lt;1,H104,IFERROR(IF(OR(ROUNDUP(G105/12,0)&lt;&gt;ROUNDUP(G104/12,0),H103&lt;&gt;H104),VLOOKUP($G104,$H$16:$J$29,3,1)+SUM($I$37:I104),J103),VLOOKUP(MAX($E$1237:$E$1048576),$H$16:$J$29,3,1)+SUM($I$37:I104)))))</f>
        <v>4847.6659755864675</v>
      </c>
      <c r="K104" s="2"/>
      <c r="L104" s="2"/>
      <c r="M104" s="2"/>
      <c r="N104" s="2"/>
      <c r="O104" s="2"/>
      <c r="P104" s="2"/>
      <c r="Q104" s="2"/>
      <c r="R104" s="2"/>
      <c r="S104" s="2"/>
      <c r="T104" s="2"/>
      <c r="U104" s="2"/>
      <c r="V104" s="2"/>
      <c r="W104" s="2"/>
      <c r="X104" s="2"/>
      <c r="Y104" s="2"/>
    </row>
    <row r="105" spans="1:25" x14ac:dyDescent="0.2">
      <c r="A105" s="2"/>
      <c r="B105" s="2"/>
      <c r="C105" s="2"/>
      <c r="D105" s="2"/>
      <c r="E105" s="2"/>
      <c r="F105" s="2"/>
      <c r="G105" s="7">
        <f t="shared" si="5"/>
        <v>69</v>
      </c>
      <c r="H105" s="8">
        <f t="shared" si="3"/>
        <v>4061.1111111111113</v>
      </c>
      <c r="I105" s="8">
        <f t="shared" si="4"/>
        <v>16.54546936581637</v>
      </c>
      <c r="J105" s="9">
        <f>IF(LARGE($I$16:$I$29,1)=G105,J104,IF(G105="","",IF(ROUND(G105/12,1)&lt;1,H105,IFERROR(IF(OR(ROUNDUP(G106/12,0)&lt;&gt;ROUNDUP(G105/12,0),H104&lt;&gt;H105),VLOOKUP($G105,$H$16:$J$29,3,1)+SUM($I$37:I105),J104),VLOOKUP(MAX($E$1237:$E$1048576),$H$16:$J$29,3,1)+SUM($I$37:I105)))))</f>
        <v>4847.6659755864675</v>
      </c>
      <c r="K105" s="2"/>
      <c r="L105" s="2"/>
      <c r="M105" s="2"/>
      <c r="N105" s="2"/>
      <c r="O105" s="2"/>
      <c r="P105" s="2"/>
      <c r="Q105" s="2"/>
      <c r="R105" s="2"/>
      <c r="S105" s="2"/>
      <c r="T105" s="2"/>
      <c r="U105" s="2"/>
      <c r="V105" s="2"/>
      <c r="W105" s="2"/>
      <c r="X105" s="2"/>
      <c r="Y105" s="2"/>
    </row>
    <row r="106" spans="1:25" x14ac:dyDescent="0.2">
      <c r="A106" s="2"/>
      <c r="B106" s="2"/>
      <c r="C106" s="2"/>
      <c r="D106" s="2"/>
      <c r="E106" s="2"/>
      <c r="F106" s="2"/>
      <c r="G106" s="7">
        <f t="shared" si="5"/>
        <v>70</v>
      </c>
      <c r="H106" s="8">
        <f t="shared" si="3"/>
        <v>4061.1111111111113</v>
      </c>
      <c r="I106" s="8">
        <f t="shared" si="4"/>
        <v>16.54546936581637</v>
      </c>
      <c r="J106" s="9">
        <f>IF(LARGE($I$16:$I$29,1)=G106,J105,IF(G106="","",IF(ROUND(G106/12,1)&lt;1,H106,IFERROR(IF(OR(ROUNDUP(G107/12,0)&lt;&gt;ROUNDUP(G106/12,0),H105&lt;&gt;H106),VLOOKUP($G106,$H$16:$J$29,3,1)+SUM($I$37:I106),J105),VLOOKUP(MAX($E$1237:$E$1048576),$H$16:$J$29,3,1)+SUM($I$37:I106)))))</f>
        <v>4847.6659755864675</v>
      </c>
      <c r="K106" s="2"/>
      <c r="L106" s="2"/>
      <c r="M106" s="2"/>
      <c r="N106" s="2"/>
      <c r="O106" s="2"/>
      <c r="P106" s="2"/>
      <c r="Q106" s="2"/>
      <c r="R106" s="2"/>
      <c r="S106" s="2"/>
      <c r="T106" s="2"/>
      <c r="U106" s="2"/>
      <c r="V106" s="2"/>
      <c r="W106" s="2"/>
      <c r="X106" s="2"/>
      <c r="Y106" s="2"/>
    </row>
    <row r="107" spans="1:25" x14ac:dyDescent="0.2">
      <c r="A107" s="2"/>
      <c r="B107" s="2"/>
      <c r="C107" s="2"/>
      <c r="D107" s="2"/>
      <c r="E107" s="2"/>
      <c r="F107" s="2"/>
      <c r="G107" s="7">
        <f t="shared" si="5"/>
        <v>71</v>
      </c>
      <c r="H107" s="8">
        <f t="shared" si="3"/>
        <v>4061.1111111111113</v>
      </c>
      <c r="I107" s="8">
        <f t="shared" si="4"/>
        <v>16.54546936581637</v>
      </c>
      <c r="J107" s="9">
        <f>IF(LARGE($I$16:$I$29,1)=G107,J106,IF(G107="","",IF(ROUND(G107/12,1)&lt;1,H107,IFERROR(IF(OR(ROUNDUP(G108/12,0)&lt;&gt;ROUNDUP(G107/12,0),H106&lt;&gt;H107),VLOOKUP($G107,$H$16:$J$29,3,1)+SUM($I$37:I107),J106),VLOOKUP(MAX($E$1237:$E$1048576),$H$16:$J$29,3,1)+SUM($I$37:I107)))))</f>
        <v>4847.6659755864675</v>
      </c>
      <c r="K107" s="2"/>
      <c r="L107" s="2"/>
      <c r="M107" s="2"/>
      <c r="N107" s="2"/>
      <c r="O107" s="2"/>
      <c r="P107" s="2"/>
      <c r="Q107" s="2"/>
      <c r="R107" s="2"/>
      <c r="S107" s="2"/>
      <c r="T107" s="2"/>
      <c r="U107" s="2"/>
      <c r="V107" s="2"/>
      <c r="W107" s="2"/>
      <c r="X107" s="2"/>
      <c r="Y107" s="2"/>
    </row>
    <row r="108" spans="1:25" x14ac:dyDescent="0.2">
      <c r="A108" s="2"/>
      <c r="B108" s="2"/>
      <c r="C108" s="2"/>
      <c r="D108" s="2"/>
      <c r="E108" s="2"/>
      <c r="F108" s="2"/>
      <c r="G108" s="7">
        <f t="shared" si="5"/>
        <v>72</v>
      </c>
      <c r="H108" s="8">
        <f t="shared" si="3"/>
        <v>4061.1111111111113</v>
      </c>
      <c r="I108" s="8">
        <f t="shared" si="4"/>
        <v>16.54546936581637</v>
      </c>
      <c r="J108" s="9">
        <f>IF(LARGE($I$16:$I$29,1)=G108,J107,IF(G108="","",IF(ROUND(G108/12,1)&lt;1,H108,IFERROR(IF(OR(ROUNDUP(G109/12,0)&lt;&gt;ROUNDUP(G108/12,0),H107&lt;&gt;H108),VLOOKUP($G108,$H$16:$J$29,3,1)+SUM($I$37:I108),J107),VLOOKUP(MAX($E$1237:$E$1048576),$H$16:$J$29,3,1)+SUM($I$37:I108)))))</f>
        <v>5029.6661386104479</v>
      </c>
      <c r="K108" s="2"/>
      <c r="L108" s="2"/>
      <c r="M108" s="2"/>
      <c r="N108" s="2"/>
      <c r="O108" s="2"/>
      <c r="P108" s="2"/>
      <c r="Q108" s="2"/>
      <c r="R108" s="2"/>
      <c r="S108" s="2"/>
      <c r="T108" s="2"/>
      <c r="U108" s="2"/>
      <c r="V108" s="2"/>
      <c r="W108" s="2"/>
      <c r="X108" s="2"/>
      <c r="Y108" s="2"/>
    </row>
    <row r="109" spans="1:25" x14ac:dyDescent="0.2">
      <c r="A109" s="2"/>
      <c r="B109" s="2"/>
      <c r="C109" s="2"/>
      <c r="D109" s="2"/>
      <c r="E109" s="2"/>
      <c r="F109" s="2"/>
      <c r="G109" s="7">
        <f t="shared" si="5"/>
        <v>73</v>
      </c>
      <c r="H109" s="8">
        <f t="shared" si="3"/>
        <v>4061.1111111111113</v>
      </c>
      <c r="I109" s="8">
        <f t="shared" si="4"/>
        <v>16.54546936581637</v>
      </c>
      <c r="J109" s="9">
        <f>IF(LARGE($I$16:$I$29,1)=G109,J108,IF(G109="","",IF(ROUND(G109/12,1)&lt;1,H109,IFERROR(IF(OR(ROUNDUP(G110/12,0)&lt;&gt;ROUNDUP(G109/12,0),H108&lt;&gt;H109),VLOOKUP($G109,$H$16:$J$29,3,1)+SUM($I$37:I109),J108),VLOOKUP(MAX($E$1237:$E$1048576),$H$16:$J$29,3,1)+SUM($I$37:I109)))))</f>
        <v>5029.6661386104479</v>
      </c>
      <c r="K109" s="2"/>
      <c r="L109" s="2"/>
      <c r="M109" s="2"/>
      <c r="N109" s="2"/>
      <c r="O109" s="2"/>
      <c r="P109" s="2"/>
      <c r="Q109" s="2"/>
      <c r="R109" s="2"/>
      <c r="S109" s="2"/>
      <c r="T109" s="2"/>
      <c r="U109" s="2"/>
      <c r="V109" s="2"/>
      <c r="W109" s="2"/>
      <c r="X109" s="2"/>
      <c r="Y109" s="2"/>
    </row>
    <row r="110" spans="1:25" x14ac:dyDescent="0.2">
      <c r="A110" s="2"/>
      <c r="B110" s="2"/>
      <c r="C110" s="2"/>
      <c r="D110" s="2"/>
      <c r="E110" s="2"/>
      <c r="F110" s="2"/>
      <c r="G110" s="7">
        <f t="shared" si="5"/>
        <v>74</v>
      </c>
      <c r="H110" s="8">
        <f t="shared" si="3"/>
        <v>4061.1111111111113</v>
      </c>
      <c r="I110" s="8">
        <f t="shared" si="4"/>
        <v>16.54546936581637</v>
      </c>
      <c r="J110" s="9">
        <f>IF(LARGE($I$16:$I$29,1)=G110,J109,IF(G110="","",IF(ROUND(G110/12,1)&lt;1,H110,IFERROR(IF(OR(ROUNDUP(G111/12,0)&lt;&gt;ROUNDUP(G110/12,0),H109&lt;&gt;H110),VLOOKUP($G110,$H$16:$J$29,3,1)+SUM($I$37:I110),J109),VLOOKUP(MAX($E$1237:$E$1048576),$H$16:$J$29,3,1)+SUM($I$37:I110)))))</f>
        <v>5029.6661386104479</v>
      </c>
      <c r="K110" s="2"/>
      <c r="L110" s="2"/>
      <c r="M110" s="2"/>
      <c r="N110" s="2"/>
      <c r="O110" s="2"/>
      <c r="P110" s="2"/>
      <c r="Q110" s="2"/>
      <c r="R110" s="2"/>
      <c r="S110" s="2"/>
      <c r="T110" s="2"/>
      <c r="U110" s="2"/>
      <c r="V110" s="2"/>
      <c r="W110" s="2"/>
      <c r="X110" s="2"/>
      <c r="Y110" s="2"/>
    </row>
    <row r="111" spans="1:25" x14ac:dyDescent="0.2">
      <c r="A111" s="2"/>
      <c r="B111" s="2"/>
      <c r="C111" s="2"/>
      <c r="D111" s="2"/>
      <c r="E111" s="2"/>
      <c r="F111" s="2"/>
      <c r="G111" s="7">
        <f t="shared" si="5"/>
        <v>75</v>
      </c>
      <c r="H111" s="8">
        <f t="shared" si="3"/>
        <v>4061.1111111111113</v>
      </c>
      <c r="I111" s="8">
        <f t="shared" si="4"/>
        <v>16.54546936581637</v>
      </c>
      <c r="J111" s="9">
        <f>IF(LARGE($I$16:$I$29,1)=G111,J110,IF(G111="","",IF(ROUND(G111/12,1)&lt;1,H111,IFERROR(IF(OR(ROUNDUP(G112/12,0)&lt;&gt;ROUNDUP(G111/12,0),H110&lt;&gt;H111),VLOOKUP($G111,$H$16:$J$29,3,1)+SUM($I$37:I111),J110),VLOOKUP(MAX($E$1237:$E$1048576),$H$16:$J$29,3,1)+SUM($I$37:I111)))))</f>
        <v>5029.6661386104479</v>
      </c>
      <c r="K111" s="2"/>
      <c r="L111" s="2"/>
      <c r="M111" s="2"/>
      <c r="N111" s="2"/>
      <c r="O111" s="2"/>
      <c r="P111" s="2"/>
      <c r="Q111" s="2"/>
      <c r="R111" s="2"/>
      <c r="S111" s="2"/>
      <c r="T111" s="2"/>
      <c r="U111" s="2"/>
      <c r="V111" s="2"/>
      <c r="W111" s="2"/>
      <c r="X111" s="2"/>
      <c r="Y111" s="2"/>
    </row>
    <row r="112" spans="1:25" x14ac:dyDescent="0.2">
      <c r="A112" s="2"/>
      <c r="B112" s="2"/>
      <c r="C112" s="2"/>
      <c r="D112" s="2"/>
      <c r="E112" s="2"/>
      <c r="F112" s="2"/>
      <c r="G112" s="7">
        <f t="shared" si="5"/>
        <v>76</v>
      </c>
      <c r="H112" s="8">
        <f t="shared" si="3"/>
        <v>4061.1111111111113</v>
      </c>
      <c r="I112" s="8">
        <f>IF(G112="","",VLOOKUP($G112,$H$16:$J$27,3,1)*($E$27))</f>
        <v>16.54546936581637</v>
      </c>
      <c r="J112" s="9">
        <f>IF(LARGE($I$16:$I$29,1)=G112,J111,IF(G112="","",IF(ROUND(G112/12,1)&lt;1,H112,IFERROR(IF(OR(ROUNDUP(G113/12,0)&lt;&gt;ROUNDUP(G112/12,0),H111&lt;&gt;H112),VLOOKUP($G112,$H$16:$J$29,3,1)+SUM($I$37:I112),J111),VLOOKUP(MAX($E$1237:$E$1048576),$H$16:$J$29,3,1)+SUM($I$37:I112)))))</f>
        <v>5029.6661386104479</v>
      </c>
      <c r="K112" s="2"/>
      <c r="L112" s="2"/>
      <c r="M112" s="2"/>
      <c r="N112" s="2"/>
      <c r="O112" s="2"/>
      <c r="P112" s="2"/>
      <c r="Q112" s="2"/>
      <c r="R112" s="2"/>
      <c r="S112" s="2"/>
      <c r="T112" s="2"/>
      <c r="U112" s="2"/>
      <c r="V112" s="2"/>
      <c r="W112" s="2"/>
      <c r="X112" s="2"/>
      <c r="Y112" s="2"/>
    </row>
    <row r="113" spans="1:25" x14ac:dyDescent="0.2">
      <c r="A113" s="2"/>
      <c r="B113" s="2"/>
      <c r="C113" s="2"/>
      <c r="D113" s="2"/>
      <c r="E113" s="2"/>
      <c r="F113" s="2"/>
      <c r="G113" s="7">
        <f t="shared" si="5"/>
        <v>77</v>
      </c>
      <c r="H113" s="8">
        <f t="shared" si="3"/>
        <v>4061.1111111111113</v>
      </c>
      <c r="I113" s="8">
        <f t="shared" si="4"/>
        <v>16.54546936581637</v>
      </c>
      <c r="J113" s="9">
        <f>IF(LARGE($I$16:$I$29,1)=G113,J112,IF(G113="","",IF(ROUND(G113/12,1)&lt;1,H113,IFERROR(IF(OR(ROUNDUP(G114/12,0)&lt;&gt;ROUNDUP(G113/12,0),H112&lt;&gt;H113),VLOOKUP($G113,$H$16:$J$29,3,1)+SUM($I$37:I113),J112),VLOOKUP(MAX($E$1237:$E$1048576),$H$16:$J$29,3,1)+SUM($I$37:I113)))))</f>
        <v>5029.6661386104479</v>
      </c>
      <c r="K113" s="2"/>
      <c r="L113" s="2"/>
      <c r="M113" s="2"/>
      <c r="N113" s="2"/>
      <c r="O113" s="2"/>
      <c r="P113" s="2"/>
      <c r="Q113" s="2"/>
      <c r="R113" s="2"/>
      <c r="S113" s="2"/>
      <c r="T113" s="2"/>
      <c r="U113" s="2"/>
      <c r="V113" s="2"/>
      <c r="W113" s="2"/>
      <c r="X113" s="2"/>
      <c r="Y113" s="2"/>
    </row>
    <row r="114" spans="1:25" x14ac:dyDescent="0.2">
      <c r="A114" s="2"/>
      <c r="B114" s="2"/>
      <c r="C114" s="2"/>
      <c r="D114" s="2"/>
      <c r="E114" s="2"/>
      <c r="F114" s="2"/>
      <c r="G114" s="7">
        <f t="shared" si="5"/>
        <v>78</v>
      </c>
      <c r="H114" s="8">
        <f t="shared" si="3"/>
        <v>4061.1111111111113</v>
      </c>
      <c r="I114" s="8">
        <f t="shared" si="4"/>
        <v>16.54546936581637</v>
      </c>
      <c r="J114" s="9">
        <f>IF(LARGE($I$16:$I$29,1)=G114,J113,IF(G114="","",IF(ROUND(G114/12,1)&lt;1,H114,IFERROR(IF(OR(ROUNDUP(G115/12,0)&lt;&gt;ROUNDUP(G114/12,0),H113&lt;&gt;H114),VLOOKUP($G114,$H$16:$J$29,3,1)+SUM($I$37:I114),J113),VLOOKUP(MAX($E$1237:$E$1048576),$H$16:$J$29,3,1)+SUM($I$37:I114)))))</f>
        <v>5029.6661386104479</v>
      </c>
      <c r="K114" s="2"/>
      <c r="L114" s="2"/>
      <c r="M114" s="2"/>
      <c r="N114" s="2"/>
      <c r="O114" s="2"/>
      <c r="P114" s="2"/>
      <c r="Q114" s="2"/>
      <c r="R114" s="2"/>
      <c r="S114" s="2"/>
      <c r="T114" s="2"/>
      <c r="U114" s="2"/>
      <c r="V114" s="2"/>
      <c r="W114" s="2"/>
      <c r="X114" s="2"/>
      <c r="Y114" s="2"/>
    </row>
    <row r="115" spans="1:25" x14ac:dyDescent="0.2">
      <c r="A115" s="2"/>
      <c r="B115" s="2"/>
      <c r="C115" s="2"/>
      <c r="D115" s="2"/>
      <c r="E115" s="2"/>
      <c r="F115" s="2"/>
      <c r="G115" s="7">
        <f t="shared" si="5"/>
        <v>79</v>
      </c>
      <c r="H115" s="8">
        <f t="shared" si="3"/>
        <v>4061.1111111111113</v>
      </c>
      <c r="I115" s="8">
        <f t="shared" si="4"/>
        <v>16.54546936581637</v>
      </c>
      <c r="J115" s="9">
        <f>IF(LARGE($I$16:$I$29,1)=G115,J114,IF(G115="","",IF(ROUND(G115/12,1)&lt;1,H115,IFERROR(IF(OR(ROUNDUP(G116/12,0)&lt;&gt;ROUNDUP(G115/12,0),H114&lt;&gt;H115),VLOOKUP($G115,$H$16:$J$29,3,1)+SUM($I$37:I115),J114),VLOOKUP(MAX($E$1237:$E$1048576),$H$16:$J$29,3,1)+SUM($I$37:I115)))))</f>
        <v>5029.6661386104479</v>
      </c>
      <c r="K115" s="2"/>
      <c r="L115" s="2"/>
      <c r="M115" s="2"/>
      <c r="N115" s="2"/>
      <c r="O115" s="2"/>
      <c r="P115" s="2"/>
      <c r="Q115" s="2"/>
      <c r="R115" s="2"/>
      <c r="S115" s="2"/>
      <c r="T115" s="2"/>
      <c r="U115" s="2"/>
      <c r="V115" s="2"/>
      <c r="W115" s="2"/>
      <c r="X115" s="2"/>
      <c r="Y115" s="2"/>
    </row>
    <row r="116" spans="1:25" x14ac:dyDescent="0.2">
      <c r="A116" s="2"/>
      <c r="B116" s="2"/>
      <c r="C116" s="2"/>
      <c r="D116" s="2"/>
      <c r="E116" s="2"/>
      <c r="F116" s="2"/>
      <c r="G116" s="7">
        <f t="shared" si="5"/>
        <v>80</v>
      </c>
      <c r="H116" s="8">
        <f t="shared" si="3"/>
        <v>4061.1111111111113</v>
      </c>
      <c r="I116" s="8">
        <f t="shared" si="4"/>
        <v>16.54546936581637</v>
      </c>
      <c r="J116" s="9">
        <f>IF(LARGE($I$16:$I$29,1)=G116,J115,IF(G116="","",IF(ROUND(G116/12,1)&lt;1,H116,IFERROR(IF(OR(ROUNDUP(G117/12,0)&lt;&gt;ROUNDUP(G116/12,0),H115&lt;&gt;H116),VLOOKUP($G116,$H$16:$J$29,3,1)+SUM($I$37:I116),J115),VLOOKUP(MAX($E$1237:$E$1048576),$H$16:$J$29,3,1)+SUM($I$37:I116)))))</f>
        <v>5029.6661386104479</v>
      </c>
      <c r="K116" s="2"/>
      <c r="L116" s="2"/>
      <c r="M116" s="2"/>
      <c r="N116" s="2"/>
      <c r="O116" s="2"/>
      <c r="P116" s="2"/>
      <c r="Q116" s="2"/>
      <c r="R116" s="2"/>
      <c r="S116" s="2"/>
      <c r="T116" s="2"/>
      <c r="U116" s="2"/>
      <c r="V116" s="2"/>
      <c r="W116" s="2"/>
      <c r="X116" s="2"/>
      <c r="Y116" s="2"/>
    </row>
    <row r="117" spans="1:25" x14ac:dyDescent="0.2">
      <c r="A117" s="2"/>
      <c r="B117" s="2"/>
      <c r="C117" s="2"/>
      <c r="D117" s="2"/>
      <c r="E117" s="2"/>
      <c r="F117" s="2"/>
      <c r="G117" s="7">
        <f t="shared" si="5"/>
        <v>81</v>
      </c>
      <c r="H117" s="8">
        <f t="shared" si="3"/>
        <v>4061.1111111111113</v>
      </c>
      <c r="I117" s="8">
        <f t="shared" si="4"/>
        <v>16.54546936581637</v>
      </c>
      <c r="J117" s="9">
        <f>IF(LARGE($I$16:$I$29,1)=G117,J116,IF(G117="","",IF(ROUND(G117/12,1)&lt;1,H117,IFERROR(IF(OR(ROUNDUP(G118/12,0)&lt;&gt;ROUNDUP(G117/12,0),H116&lt;&gt;H117),VLOOKUP($G117,$H$16:$J$29,3,1)+SUM($I$37:I117),J116),VLOOKUP(MAX($E$1237:$E$1048576),$H$16:$J$29,3,1)+SUM($I$37:I117)))))</f>
        <v>5029.6661386104479</v>
      </c>
      <c r="K117" s="2"/>
      <c r="L117" s="2"/>
      <c r="M117" s="2"/>
      <c r="N117" s="2"/>
      <c r="O117" s="2"/>
      <c r="P117" s="2"/>
      <c r="Q117" s="2"/>
      <c r="R117" s="2"/>
      <c r="S117" s="2"/>
      <c r="T117" s="2"/>
      <c r="U117" s="2"/>
      <c r="V117" s="2"/>
      <c r="W117" s="2"/>
      <c r="X117" s="2"/>
      <c r="Y117" s="2"/>
    </row>
    <row r="118" spans="1:25" x14ac:dyDescent="0.2">
      <c r="A118" s="2"/>
      <c r="B118" s="2"/>
      <c r="C118" s="2"/>
      <c r="D118" s="2"/>
      <c r="E118" s="2"/>
      <c r="F118" s="2"/>
      <c r="G118" s="7">
        <f t="shared" si="5"/>
        <v>82</v>
      </c>
      <c r="H118" s="8">
        <f t="shared" si="3"/>
        <v>4061.1111111111113</v>
      </c>
      <c r="I118" s="8">
        <f t="shared" si="4"/>
        <v>16.54546936581637</v>
      </c>
      <c r="J118" s="9">
        <f>IF(LARGE($I$16:$I$29,1)=G118,J117,IF(G118="","",IF(ROUND(G118/12,1)&lt;1,H118,IFERROR(IF(OR(ROUNDUP(G119/12,0)&lt;&gt;ROUNDUP(G118/12,0),H117&lt;&gt;H118),VLOOKUP($G118,$H$16:$J$29,3,1)+SUM($I$37:I118),J117),VLOOKUP(MAX($E$1237:$E$1048576),$H$16:$J$29,3,1)+SUM($I$37:I118)))))</f>
        <v>5029.6661386104479</v>
      </c>
      <c r="K118" s="2"/>
      <c r="L118" s="2"/>
      <c r="M118" s="2"/>
      <c r="N118" s="2"/>
      <c r="O118" s="2"/>
      <c r="P118" s="2"/>
      <c r="Q118" s="2"/>
      <c r="R118" s="2"/>
      <c r="S118" s="2"/>
      <c r="T118" s="2"/>
      <c r="U118" s="2"/>
      <c r="V118" s="2"/>
      <c r="W118" s="2"/>
      <c r="X118" s="2"/>
      <c r="Y118" s="2"/>
    </row>
    <row r="119" spans="1:25" x14ac:dyDescent="0.2">
      <c r="A119" s="2"/>
      <c r="B119" s="2"/>
      <c r="C119" s="2"/>
      <c r="D119" s="2"/>
      <c r="E119" s="2"/>
      <c r="F119" s="2"/>
      <c r="G119" s="7">
        <f t="shared" si="5"/>
        <v>83</v>
      </c>
      <c r="H119" s="8">
        <f t="shared" si="3"/>
        <v>4061.1111111111113</v>
      </c>
      <c r="I119" s="8">
        <f t="shared" si="4"/>
        <v>16.54546936581637</v>
      </c>
      <c r="J119" s="9">
        <f>IF(LARGE($I$16:$I$29,1)=G119,J118,IF(G119="","",IF(ROUND(G119/12,1)&lt;1,H119,IFERROR(IF(OR(ROUNDUP(G120/12,0)&lt;&gt;ROUNDUP(G119/12,0),H118&lt;&gt;H119),VLOOKUP($G119,$H$16:$J$29,3,1)+SUM($I$37:I119),J118),VLOOKUP(MAX($E$1237:$E$1048576),$H$16:$J$29,3,1)+SUM($I$37:I119)))))</f>
        <v>5029.6661386104479</v>
      </c>
      <c r="K119" s="2"/>
      <c r="L119" s="2"/>
      <c r="M119" s="2"/>
      <c r="N119" s="2"/>
      <c r="O119" s="2"/>
      <c r="P119" s="2"/>
      <c r="Q119" s="2"/>
      <c r="R119" s="2"/>
      <c r="S119" s="2"/>
      <c r="T119" s="2"/>
      <c r="U119" s="2"/>
      <c r="V119" s="2"/>
      <c r="W119" s="2"/>
      <c r="X119" s="2"/>
      <c r="Y119" s="2"/>
    </row>
    <row r="120" spans="1:25" x14ac:dyDescent="0.2">
      <c r="A120" s="2"/>
      <c r="B120" s="2"/>
      <c r="C120" s="2"/>
      <c r="D120" s="2"/>
      <c r="E120" s="2"/>
      <c r="F120" s="2"/>
      <c r="G120" s="7">
        <f t="shared" si="5"/>
        <v>84</v>
      </c>
      <c r="H120" s="8">
        <f t="shared" si="3"/>
        <v>4061.1111111111113</v>
      </c>
      <c r="I120" s="8">
        <f t="shared" si="4"/>
        <v>16.54546936581637</v>
      </c>
      <c r="J120" s="9">
        <f>IF(LARGE($I$16:$I$29,1)=G120,J119,IF(G120="","",IF(ROUND(G120/12,1)&lt;1,H120,IFERROR(IF(OR(ROUNDUP(G121/12,0)&lt;&gt;ROUNDUP(G120/12,0),H119&lt;&gt;H120),VLOOKUP($G120,$H$16:$J$29,3,1)+SUM($I$37:I120),J119),VLOOKUP(MAX($E$1237:$E$1048576),$H$16:$J$29,3,1)+SUM($I$37:I120)))))</f>
        <v>5228.2117710002449</v>
      </c>
      <c r="K120" s="2"/>
      <c r="L120" s="2"/>
      <c r="M120" s="2"/>
      <c r="N120" s="2"/>
      <c r="O120" s="2"/>
      <c r="P120" s="2"/>
      <c r="Q120" s="2"/>
      <c r="R120" s="2"/>
      <c r="S120" s="2"/>
      <c r="T120" s="2"/>
      <c r="U120" s="2"/>
      <c r="V120" s="2"/>
      <c r="W120" s="2"/>
      <c r="X120" s="2"/>
      <c r="Y120" s="2"/>
    </row>
    <row r="121" spans="1:25" x14ac:dyDescent="0.2">
      <c r="A121" s="2"/>
      <c r="B121" s="2"/>
      <c r="C121" s="2"/>
      <c r="D121" s="2"/>
      <c r="E121" s="2"/>
      <c r="F121" s="2"/>
      <c r="G121" s="7">
        <f t="shared" si="5"/>
        <v>85</v>
      </c>
      <c r="H121" s="8">
        <f t="shared" si="3"/>
        <v>4061.1111111111113</v>
      </c>
      <c r="I121" s="8">
        <f t="shared" si="4"/>
        <v>16.54546936581637</v>
      </c>
      <c r="J121" s="9">
        <f>IF(LARGE($I$16:$I$29,1)=G121,J120,IF(G121="","",IF(ROUND(G121/12,1)&lt;1,H121,IFERROR(IF(OR(ROUNDUP(G122/12,0)&lt;&gt;ROUNDUP(G121/12,0),H120&lt;&gt;H121),VLOOKUP($G121,$H$16:$J$29,3,1)+SUM($I$37:I121),J120),VLOOKUP(MAX($E$1237:$E$1048576),$H$16:$J$29,3,1)+SUM($I$37:I121)))))</f>
        <v>5228.2117710002449</v>
      </c>
      <c r="K121" s="2"/>
      <c r="L121" s="2"/>
      <c r="M121" s="2"/>
      <c r="N121" s="2"/>
      <c r="O121" s="2"/>
      <c r="P121" s="2"/>
      <c r="Q121" s="2"/>
      <c r="R121" s="2"/>
      <c r="S121" s="2"/>
      <c r="T121" s="2"/>
      <c r="U121" s="2"/>
      <c r="V121" s="2"/>
      <c r="W121" s="2"/>
      <c r="X121" s="2"/>
      <c r="Y121" s="2"/>
    </row>
    <row r="122" spans="1:25" x14ac:dyDescent="0.2">
      <c r="A122" s="2"/>
      <c r="B122" s="2"/>
      <c r="C122" s="2"/>
      <c r="D122" s="2"/>
      <c r="E122" s="2"/>
      <c r="F122" s="2"/>
      <c r="G122" s="7">
        <f t="shared" si="5"/>
        <v>86</v>
      </c>
      <c r="H122" s="8">
        <f t="shared" si="3"/>
        <v>4061.1111111111113</v>
      </c>
      <c r="I122" s="8">
        <f t="shared" si="4"/>
        <v>16.54546936581637</v>
      </c>
      <c r="J122" s="9">
        <f>IF(LARGE($I$16:$I$29,1)=G122,J121,IF(G122="","",IF(ROUND(G122/12,1)&lt;1,H122,IFERROR(IF(OR(ROUNDUP(G123/12,0)&lt;&gt;ROUNDUP(G122/12,0),H121&lt;&gt;H122),VLOOKUP($G122,$H$16:$J$29,3,1)+SUM($I$37:I122),J121),VLOOKUP(MAX($E$1237:$E$1048576),$H$16:$J$29,3,1)+SUM($I$37:I122)))))</f>
        <v>5228.2117710002449</v>
      </c>
      <c r="K122" s="2"/>
      <c r="L122" s="2"/>
      <c r="M122" s="2"/>
      <c r="N122" s="2"/>
      <c r="O122" s="2"/>
      <c r="P122" s="2"/>
      <c r="Q122" s="2"/>
      <c r="R122" s="2"/>
      <c r="S122" s="2"/>
      <c r="T122" s="2"/>
      <c r="U122" s="2"/>
      <c r="V122" s="2"/>
      <c r="W122" s="2"/>
      <c r="X122" s="2"/>
      <c r="Y122" s="2"/>
    </row>
    <row r="123" spans="1:25" x14ac:dyDescent="0.2">
      <c r="A123" s="2"/>
      <c r="B123" s="2"/>
      <c r="C123" s="2"/>
      <c r="D123" s="2"/>
      <c r="E123" s="2"/>
      <c r="F123" s="2"/>
      <c r="G123" s="7">
        <f t="shared" si="5"/>
        <v>87</v>
      </c>
      <c r="H123" s="8">
        <f t="shared" si="3"/>
        <v>4061.1111111111113</v>
      </c>
      <c r="I123" s="8">
        <f t="shared" si="4"/>
        <v>16.54546936581637</v>
      </c>
      <c r="J123" s="9">
        <f>IF(LARGE($I$16:$I$29,1)=G123,J122,IF(G123="","",IF(ROUND(G123/12,1)&lt;1,H123,IFERROR(IF(OR(ROUNDUP(G124/12,0)&lt;&gt;ROUNDUP(G123/12,0),H122&lt;&gt;H123),VLOOKUP($G123,$H$16:$J$29,3,1)+SUM($I$37:I123),J122),VLOOKUP(MAX($E$1237:$E$1048576),$H$16:$J$29,3,1)+SUM($I$37:I123)))))</f>
        <v>5228.2117710002449</v>
      </c>
      <c r="K123" s="2"/>
      <c r="L123" s="2"/>
      <c r="M123" s="2"/>
      <c r="N123" s="2"/>
      <c r="O123" s="2"/>
      <c r="P123" s="2"/>
      <c r="Q123" s="2"/>
      <c r="R123" s="2"/>
      <c r="S123" s="2"/>
      <c r="T123" s="2"/>
      <c r="U123" s="2"/>
      <c r="V123" s="2"/>
      <c r="W123" s="2"/>
      <c r="X123" s="2"/>
      <c r="Y123" s="2"/>
    </row>
    <row r="124" spans="1:25" x14ac:dyDescent="0.2">
      <c r="A124" s="2"/>
      <c r="B124" s="2"/>
      <c r="C124" s="2"/>
      <c r="D124" s="2"/>
      <c r="E124" s="2"/>
      <c r="F124" s="2"/>
      <c r="G124" s="7">
        <f t="shared" si="5"/>
        <v>88</v>
      </c>
      <c r="H124" s="8">
        <f t="shared" si="3"/>
        <v>4061.1111111111113</v>
      </c>
      <c r="I124" s="8">
        <f t="shared" si="4"/>
        <v>16.54546936581637</v>
      </c>
      <c r="J124" s="9">
        <f>IF(LARGE($I$16:$I$29,1)=G124,J123,IF(G124="","",IF(ROUND(G124/12,1)&lt;1,H124,IFERROR(IF(OR(ROUNDUP(G125/12,0)&lt;&gt;ROUNDUP(G124/12,0),H123&lt;&gt;H124),VLOOKUP($G124,$H$16:$J$29,3,1)+SUM($I$37:I124),J123),VLOOKUP(MAX($E$1237:$E$1048576),$H$16:$J$29,3,1)+SUM($I$37:I124)))))</f>
        <v>5228.2117710002449</v>
      </c>
      <c r="K124" s="2"/>
      <c r="L124" s="2"/>
      <c r="M124" s="2"/>
      <c r="N124" s="2"/>
      <c r="O124" s="2"/>
      <c r="P124" s="2"/>
      <c r="Q124" s="2"/>
      <c r="R124" s="2"/>
      <c r="S124" s="2"/>
      <c r="T124" s="2"/>
      <c r="U124" s="2"/>
      <c r="V124" s="2"/>
      <c r="W124" s="2"/>
      <c r="X124" s="2"/>
      <c r="Y124" s="2"/>
    </row>
    <row r="125" spans="1:25" x14ac:dyDescent="0.2">
      <c r="A125" s="2"/>
      <c r="B125" s="2"/>
      <c r="C125" s="2"/>
      <c r="D125" s="2"/>
      <c r="E125" s="2"/>
      <c r="F125" s="2"/>
      <c r="G125" s="7">
        <f t="shared" si="5"/>
        <v>89</v>
      </c>
      <c r="H125" s="8">
        <f t="shared" si="3"/>
        <v>4061.1111111111113</v>
      </c>
      <c r="I125" s="8">
        <f t="shared" si="4"/>
        <v>16.54546936581637</v>
      </c>
      <c r="J125" s="9">
        <f>IF(LARGE($I$16:$I$29,1)=G125,J124,IF(G125="","",IF(ROUND(G125/12,1)&lt;1,H125,IFERROR(IF(OR(ROUNDUP(G126/12,0)&lt;&gt;ROUNDUP(G125/12,0),H124&lt;&gt;H125),VLOOKUP($G125,$H$16:$J$29,3,1)+SUM($I$37:I125),J124),VLOOKUP(MAX($E$1237:$E$1048576),$H$16:$J$29,3,1)+SUM($I$37:I125)))))</f>
        <v>5228.2117710002449</v>
      </c>
      <c r="K125" s="2"/>
      <c r="L125" s="2"/>
      <c r="M125" s="2"/>
      <c r="N125" s="2"/>
      <c r="O125" s="2"/>
      <c r="P125" s="2"/>
      <c r="Q125" s="2"/>
      <c r="R125" s="2"/>
      <c r="S125" s="2"/>
      <c r="T125" s="2"/>
      <c r="U125" s="2"/>
      <c r="V125" s="2"/>
      <c r="W125" s="2"/>
      <c r="X125" s="2"/>
      <c r="Y125" s="2"/>
    </row>
    <row r="126" spans="1:25" x14ac:dyDescent="0.2">
      <c r="A126" s="2"/>
      <c r="B126" s="2"/>
      <c r="C126" s="2"/>
      <c r="D126" s="2"/>
      <c r="E126" s="2"/>
      <c r="F126" s="2"/>
      <c r="G126" s="7">
        <f t="shared" si="5"/>
        <v>90</v>
      </c>
      <c r="H126" s="8">
        <f t="shared" si="3"/>
        <v>4061.1111111111113</v>
      </c>
      <c r="I126" s="8">
        <f t="shared" si="4"/>
        <v>16.54546936581637</v>
      </c>
      <c r="J126" s="9">
        <f>IF(LARGE($I$16:$I$29,1)=G126,J125,IF(G126="","",IF(ROUND(G126/12,1)&lt;1,H126,IFERROR(IF(OR(ROUNDUP(G127/12,0)&lt;&gt;ROUNDUP(G126/12,0),H125&lt;&gt;H126),VLOOKUP($G126,$H$16:$J$29,3,1)+SUM($I$37:I126),J125),VLOOKUP(MAX($E$1237:$E$1048576),$H$16:$J$29,3,1)+SUM($I$37:I126)))))</f>
        <v>5228.2117710002449</v>
      </c>
      <c r="K126" s="2"/>
      <c r="L126" s="2"/>
      <c r="M126" s="2"/>
      <c r="N126" s="2"/>
      <c r="O126" s="2"/>
      <c r="P126" s="2"/>
      <c r="Q126" s="2"/>
      <c r="R126" s="2"/>
      <c r="S126" s="2"/>
      <c r="T126" s="2"/>
      <c r="U126" s="2"/>
      <c r="V126" s="2"/>
      <c r="W126" s="2"/>
      <c r="X126" s="2"/>
      <c r="Y126" s="2"/>
    </row>
    <row r="127" spans="1:25" x14ac:dyDescent="0.2">
      <c r="A127" s="2"/>
      <c r="B127" s="2"/>
      <c r="C127" s="2"/>
      <c r="D127" s="2"/>
      <c r="E127" s="2"/>
      <c r="F127" s="2"/>
      <c r="G127" s="7">
        <f t="shared" si="5"/>
        <v>91</v>
      </c>
      <c r="H127" s="8">
        <f t="shared" si="3"/>
        <v>4061.1111111111113</v>
      </c>
      <c r="I127" s="8">
        <f t="shared" si="4"/>
        <v>16.54546936581637</v>
      </c>
      <c r="J127" s="9">
        <f>IF(LARGE($I$16:$I$29,1)=G127,J126,IF(G127="","",IF(ROUND(G127/12,1)&lt;1,H127,IFERROR(IF(OR(ROUNDUP(G128/12,0)&lt;&gt;ROUNDUP(G127/12,0),H126&lt;&gt;H127),VLOOKUP($G127,$H$16:$J$29,3,1)+SUM($I$37:I127),J126),VLOOKUP(MAX($E$1237:$E$1048576),$H$16:$J$29,3,1)+SUM($I$37:I127)))))</f>
        <v>5228.2117710002449</v>
      </c>
      <c r="K127" s="2"/>
      <c r="L127" s="2"/>
      <c r="M127" s="2"/>
      <c r="N127" s="2"/>
      <c r="O127" s="2"/>
      <c r="P127" s="2"/>
      <c r="Q127" s="2"/>
      <c r="R127" s="2"/>
      <c r="S127" s="2"/>
      <c r="T127" s="2"/>
      <c r="U127" s="2"/>
      <c r="V127" s="2"/>
      <c r="W127" s="2"/>
      <c r="X127" s="2"/>
      <c r="Y127" s="2"/>
    </row>
    <row r="128" spans="1:25" x14ac:dyDescent="0.2">
      <c r="A128" s="2"/>
      <c r="B128" s="2"/>
      <c r="C128" s="2"/>
      <c r="D128" s="2"/>
      <c r="E128" s="2"/>
      <c r="F128" s="2"/>
      <c r="G128" s="7">
        <f t="shared" si="5"/>
        <v>92</v>
      </c>
      <c r="H128" s="8">
        <f t="shared" si="3"/>
        <v>4061.1111111111113</v>
      </c>
      <c r="I128" s="8">
        <f t="shared" si="4"/>
        <v>16.54546936581637</v>
      </c>
      <c r="J128" s="9">
        <f>IF(LARGE($I$16:$I$29,1)=G128,J127,IF(G128="","",IF(ROUND(G128/12,1)&lt;1,H128,IFERROR(IF(OR(ROUNDUP(G129/12,0)&lt;&gt;ROUNDUP(G128/12,0),H127&lt;&gt;H128),VLOOKUP($G128,$H$16:$J$29,3,1)+SUM($I$37:I128),J127),VLOOKUP(MAX($E$1237:$E$1048576),$H$16:$J$29,3,1)+SUM($I$37:I128)))))</f>
        <v>5228.2117710002449</v>
      </c>
      <c r="K128" s="2"/>
      <c r="L128" s="2"/>
      <c r="M128" s="2"/>
      <c r="N128" s="2"/>
      <c r="O128" s="2"/>
      <c r="P128" s="2"/>
      <c r="Q128" s="2"/>
      <c r="R128" s="2"/>
      <c r="S128" s="2"/>
      <c r="T128" s="2"/>
      <c r="U128" s="2"/>
      <c r="V128" s="2"/>
      <c r="W128" s="2"/>
      <c r="X128" s="2"/>
      <c r="Y128" s="2"/>
    </row>
    <row r="129" spans="1:25" x14ac:dyDescent="0.2">
      <c r="A129" s="2"/>
      <c r="B129" s="2"/>
      <c r="C129" s="2"/>
      <c r="D129" s="2"/>
      <c r="E129" s="2"/>
      <c r="F129" s="2"/>
      <c r="G129" s="7">
        <f t="shared" si="5"/>
        <v>93</v>
      </c>
      <c r="H129" s="8">
        <f t="shared" si="3"/>
        <v>4061.1111111111113</v>
      </c>
      <c r="I129" s="8">
        <f t="shared" si="4"/>
        <v>16.54546936581637</v>
      </c>
      <c r="J129" s="9">
        <f>IF(LARGE($I$16:$I$29,1)=G129,J128,IF(G129="","",IF(ROUND(G129/12,1)&lt;1,H129,IFERROR(IF(OR(ROUNDUP(G130/12,0)&lt;&gt;ROUNDUP(G129/12,0),H128&lt;&gt;H129),VLOOKUP($G129,$H$16:$J$29,3,1)+SUM($I$37:I129),J128),VLOOKUP(MAX($E$1237:$E$1048576),$H$16:$J$29,3,1)+SUM($I$37:I129)))))</f>
        <v>5228.2117710002449</v>
      </c>
      <c r="K129" s="2"/>
      <c r="L129" s="2"/>
      <c r="M129" s="2"/>
      <c r="N129" s="2"/>
      <c r="O129" s="2"/>
      <c r="P129" s="2"/>
      <c r="Q129" s="2"/>
      <c r="R129" s="2"/>
      <c r="S129" s="2"/>
      <c r="T129" s="2"/>
      <c r="U129" s="2"/>
      <c r="V129" s="2"/>
      <c r="W129" s="2"/>
      <c r="X129" s="2"/>
      <c r="Y129" s="2"/>
    </row>
    <row r="130" spans="1:25" x14ac:dyDescent="0.2">
      <c r="A130" s="2"/>
      <c r="B130" s="2"/>
      <c r="C130" s="2"/>
      <c r="D130" s="2"/>
      <c r="E130" s="2"/>
      <c r="F130" s="2"/>
      <c r="G130" s="7">
        <f t="shared" si="5"/>
        <v>94</v>
      </c>
      <c r="H130" s="8">
        <f t="shared" si="3"/>
        <v>4061.1111111111113</v>
      </c>
      <c r="I130" s="8">
        <f t="shared" si="4"/>
        <v>16.54546936581637</v>
      </c>
      <c r="J130" s="9">
        <f>IF(LARGE($I$16:$I$29,1)=G130,J129,IF(G130="","",IF(ROUND(G130/12,1)&lt;1,H130,IFERROR(IF(OR(ROUNDUP(G131/12,0)&lt;&gt;ROUNDUP(G130/12,0),H129&lt;&gt;H130),VLOOKUP($G130,$H$16:$J$29,3,1)+SUM($I$37:I130),J129),VLOOKUP(MAX($E$1237:$E$1048576),$H$16:$J$29,3,1)+SUM($I$37:I130)))))</f>
        <v>5228.2117710002449</v>
      </c>
      <c r="K130" s="2"/>
      <c r="L130" s="2"/>
      <c r="M130" s="2"/>
      <c r="N130" s="2"/>
      <c r="O130" s="2"/>
      <c r="P130" s="2"/>
      <c r="Q130" s="2"/>
      <c r="R130" s="2"/>
      <c r="S130" s="2"/>
      <c r="T130" s="2"/>
      <c r="U130" s="2"/>
      <c r="V130" s="2"/>
      <c r="W130" s="2"/>
      <c r="X130" s="2"/>
      <c r="Y130" s="2"/>
    </row>
    <row r="131" spans="1:25" x14ac:dyDescent="0.2">
      <c r="A131" s="2"/>
      <c r="B131" s="2"/>
      <c r="C131" s="2"/>
      <c r="D131" s="2"/>
      <c r="E131" s="2"/>
      <c r="F131" s="2"/>
      <c r="G131" s="7">
        <f t="shared" si="5"/>
        <v>95</v>
      </c>
      <c r="H131" s="8">
        <f t="shared" si="3"/>
        <v>4061.1111111111113</v>
      </c>
      <c r="I131" s="8">
        <f t="shared" si="4"/>
        <v>16.54546936581637</v>
      </c>
      <c r="J131" s="9">
        <f>IF(LARGE($I$16:$I$29,1)=G131,J130,IF(G131="","",IF(ROUND(G131/12,1)&lt;1,H131,IFERROR(IF(OR(ROUNDUP(G132/12,0)&lt;&gt;ROUNDUP(G131/12,0),H130&lt;&gt;H131),VLOOKUP($G131,$H$16:$J$29,3,1)+SUM($I$37:I131),J130),VLOOKUP(MAX($E$1237:$E$1048576),$H$16:$J$29,3,1)+SUM($I$37:I131)))))</f>
        <v>5228.2117710002449</v>
      </c>
      <c r="K131" s="2"/>
      <c r="L131" s="2"/>
      <c r="M131" s="2"/>
      <c r="N131" s="2"/>
      <c r="O131" s="2"/>
      <c r="P131" s="2"/>
      <c r="Q131" s="2"/>
      <c r="R131" s="2"/>
      <c r="S131" s="2"/>
      <c r="T131" s="2"/>
      <c r="U131" s="2"/>
      <c r="V131" s="2"/>
      <c r="W131" s="2"/>
      <c r="X131" s="2"/>
      <c r="Y131" s="2"/>
    </row>
    <row r="132" spans="1:25" x14ac:dyDescent="0.2">
      <c r="A132" s="2"/>
      <c r="B132" s="2"/>
      <c r="C132" s="2"/>
      <c r="D132" s="2"/>
      <c r="E132" s="2"/>
      <c r="F132" s="2"/>
      <c r="G132" s="7">
        <f t="shared" si="5"/>
        <v>96</v>
      </c>
      <c r="H132" s="8">
        <f t="shared" si="3"/>
        <v>4061.1111111111113</v>
      </c>
      <c r="I132" s="8">
        <f t="shared" si="4"/>
        <v>16.54546936581637</v>
      </c>
      <c r="J132" s="9">
        <f>IF(LARGE($I$16:$I$29,1)=G132,J131,IF(G132="","",IF(ROUND(G132/12,1)&lt;1,H132,IFERROR(IF(OR(ROUNDUP(G133/12,0)&lt;&gt;ROUNDUP(G132/12,0),H131&lt;&gt;H132),VLOOKUP($G132,$H$16:$J$29,3,1)+SUM($I$37:I132),J131),VLOOKUP(MAX($E$1237:$E$1048576),$H$16:$J$29,3,1)+SUM($I$37:I132)))))</f>
        <v>5426.7574033900419</v>
      </c>
      <c r="K132" s="2"/>
      <c r="L132" s="2"/>
      <c r="M132" s="2"/>
      <c r="N132" s="2"/>
      <c r="O132" s="2"/>
      <c r="P132" s="2"/>
      <c r="Q132" s="2"/>
      <c r="R132" s="2"/>
      <c r="S132" s="2"/>
      <c r="T132" s="2"/>
      <c r="U132" s="2"/>
      <c r="V132" s="2"/>
      <c r="W132" s="2"/>
      <c r="X132" s="2"/>
      <c r="Y132" s="2"/>
    </row>
    <row r="133" spans="1:25" x14ac:dyDescent="0.2">
      <c r="A133" s="2"/>
      <c r="B133" s="2"/>
      <c r="C133" s="2"/>
      <c r="D133" s="2"/>
      <c r="E133" s="2"/>
      <c r="F133" s="2"/>
      <c r="G133" s="7">
        <f t="shared" si="5"/>
        <v>97</v>
      </c>
      <c r="H133" s="8">
        <f t="shared" si="3"/>
        <v>4061.1111111111113</v>
      </c>
      <c r="I133" s="8">
        <f t="shared" si="4"/>
        <v>16.54546936581637</v>
      </c>
      <c r="J133" s="9">
        <f>IF(LARGE($I$16:$I$29,1)=G133,J132,IF(G133="","",IF(ROUND(G133/12,1)&lt;1,H133,IFERROR(IF(OR(ROUNDUP(G134/12,0)&lt;&gt;ROUNDUP(G133/12,0),H132&lt;&gt;H133),VLOOKUP($G133,$H$16:$J$29,3,1)+SUM($I$37:I133),J132),VLOOKUP(MAX($E$1237:$E$1048576),$H$16:$J$29,3,1)+SUM($I$37:I133)))))</f>
        <v>5426.7574033900419</v>
      </c>
      <c r="K133" s="2"/>
      <c r="L133" s="2"/>
      <c r="M133" s="2"/>
      <c r="N133" s="2"/>
      <c r="O133" s="2"/>
      <c r="P133" s="2"/>
      <c r="Q133" s="2"/>
      <c r="R133" s="2"/>
      <c r="S133" s="2"/>
      <c r="T133" s="2"/>
      <c r="U133" s="2"/>
      <c r="V133" s="2"/>
      <c r="W133" s="2"/>
      <c r="X133" s="2"/>
      <c r="Y133" s="2"/>
    </row>
    <row r="134" spans="1:25" x14ac:dyDescent="0.2">
      <c r="A134" s="2"/>
      <c r="B134" s="2"/>
      <c r="C134" s="2"/>
      <c r="D134" s="2"/>
      <c r="E134" s="2"/>
      <c r="F134" s="2"/>
      <c r="G134" s="7">
        <f t="shared" si="5"/>
        <v>98</v>
      </c>
      <c r="H134" s="8">
        <f t="shared" si="3"/>
        <v>4061.1111111111113</v>
      </c>
      <c r="I134" s="8">
        <f t="shared" si="4"/>
        <v>16.54546936581637</v>
      </c>
      <c r="J134" s="9">
        <f>IF(LARGE($I$16:$I$29,1)=G134,J133,IF(G134="","",IF(ROUND(G134/12,1)&lt;1,H134,IFERROR(IF(OR(ROUNDUP(G135/12,0)&lt;&gt;ROUNDUP(G134/12,0),H133&lt;&gt;H134),VLOOKUP($G134,$H$16:$J$29,3,1)+SUM($I$37:I134),J133),VLOOKUP(MAX($E$1237:$E$1048576),$H$16:$J$29,3,1)+SUM($I$37:I134)))))</f>
        <v>5426.7574033900419</v>
      </c>
      <c r="K134" s="2"/>
      <c r="L134" s="2"/>
      <c r="M134" s="2"/>
      <c r="N134" s="2"/>
      <c r="O134" s="2"/>
      <c r="P134" s="2"/>
      <c r="Q134" s="2"/>
      <c r="R134" s="2"/>
      <c r="S134" s="2"/>
      <c r="T134" s="2"/>
      <c r="U134" s="2"/>
      <c r="V134" s="2"/>
      <c r="W134" s="2"/>
      <c r="X134" s="2"/>
      <c r="Y134" s="2"/>
    </row>
    <row r="135" spans="1:25" x14ac:dyDescent="0.2">
      <c r="A135" s="2"/>
      <c r="B135" s="2"/>
      <c r="C135" s="2"/>
      <c r="D135" s="2"/>
      <c r="E135" s="2"/>
      <c r="F135" s="2"/>
      <c r="G135" s="7">
        <f t="shared" si="5"/>
        <v>99</v>
      </c>
      <c r="H135" s="8">
        <f t="shared" si="3"/>
        <v>4061.1111111111113</v>
      </c>
      <c r="I135" s="8">
        <f t="shared" si="4"/>
        <v>16.54546936581637</v>
      </c>
      <c r="J135" s="9">
        <f>IF(LARGE($I$16:$I$29,1)=G135,J134,IF(G135="","",IF(ROUND(G135/12,1)&lt;1,H135,IFERROR(IF(OR(ROUNDUP(G136/12,0)&lt;&gt;ROUNDUP(G135/12,0),H134&lt;&gt;H135),VLOOKUP($G135,$H$16:$J$29,3,1)+SUM($I$37:I135),J134),VLOOKUP(MAX($E$1237:$E$1048576),$H$16:$J$29,3,1)+SUM($I$37:I135)))))</f>
        <v>5426.7574033900419</v>
      </c>
      <c r="K135" s="2"/>
      <c r="L135" s="2"/>
      <c r="M135" s="2"/>
      <c r="N135" s="2"/>
      <c r="O135" s="2"/>
      <c r="P135" s="2"/>
      <c r="Q135" s="2"/>
      <c r="R135" s="2"/>
      <c r="S135" s="2"/>
      <c r="T135" s="2"/>
      <c r="U135" s="2"/>
      <c r="V135" s="2"/>
      <c r="W135" s="2"/>
      <c r="X135" s="2"/>
      <c r="Y135" s="2"/>
    </row>
    <row r="136" spans="1:25" x14ac:dyDescent="0.2">
      <c r="A136" s="2"/>
      <c r="B136" s="2"/>
      <c r="C136" s="2"/>
      <c r="D136" s="2"/>
      <c r="E136" s="2"/>
      <c r="F136" s="2"/>
      <c r="G136" s="7">
        <f t="shared" si="5"/>
        <v>100</v>
      </c>
      <c r="H136" s="8">
        <f t="shared" si="3"/>
        <v>4061.1111111111113</v>
      </c>
      <c r="I136" s="8">
        <f t="shared" si="4"/>
        <v>16.54546936581637</v>
      </c>
      <c r="J136" s="9">
        <f>IF(LARGE($I$16:$I$29,1)=G136,J135,IF(G136="","",IF(ROUND(G136/12,1)&lt;1,H136,IFERROR(IF(OR(ROUNDUP(G137/12,0)&lt;&gt;ROUNDUP(G136/12,0),H135&lt;&gt;H136),VLOOKUP($G136,$H$16:$J$29,3,1)+SUM($I$37:I136),J135),VLOOKUP(MAX($E$1237:$E$1048576),$H$16:$J$29,3,1)+SUM($I$37:I136)))))</f>
        <v>5426.7574033900419</v>
      </c>
      <c r="K136" s="2"/>
      <c r="L136" s="2"/>
      <c r="M136" s="2"/>
      <c r="N136" s="2"/>
      <c r="O136" s="2"/>
      <c r="P136" s="2"/>
      <c r="Q136" s="2"/>
      <c r="R136" s="2"/>
      <c r="S136" s="2"/>
      <c r="T136" s="2"/>
      <c r="U136" s="2"/>
      <c r="V136" s="2"/>
      <c r="W136" s="2"/>
      <c r="X136" s="2"/>
      <c r="Y136" s="2"/>
    </row>
    <row r="137" spans="1:25" x14ac:dyDescent="0.2">
      <c r="A137" s="2"/>
      <c r="B137" s="2"/>
      <c r="C137" s="2"/>
      <c r="D137" s="2"/>
      <c r="E137" s="2"/>
      <c r="F137" s="2"/>
      <c r="G137" s="7">
        <f t="shared" si="5"/>
        <v>101</v>
      </c>
      <c r="H137" s="8">
        <f t="shared" si="3"/>
        <v>4061.1111111111113</v>
      </c>
      <c r="I137" s="8">
        <f t="shared" si="4"/>
        <v>16.54546936581637</v>
      </c>
      <c r="J137" s="9">
        <f>IF(LARGE($I$16:$I$29,1)=G137,J136,IF(G137="","",IF(ROUND(G137/12,1)&lt;1,H137,IFERROR(IF(OR(ROUNDUP(G138/12,0)&lt;&gt;ROUNDUP(G137/12,0),H136&lt;&gt;H137),VLOOKUP($G137,$H$16:$J$29,3,1)+SUM($I$37:I137),J136),VLOOKUP(MAX($E$1237:$E$1048576),$H$16:$J$29,3,1)+SUM($I$37:I137)))))</f>
        <v>5426.7574033900419</v>
      </c>
      <c r="K137" s="2"/>
      <c r="L137" s="2"/>
      <c r="M137" s="2"/>
      <c r="N137" s="2"/>
      <c r="O137" s="2"/>
      <c r="P137" s="2"/>
      <c r="Q137" s="2"/>
      <c r="R137" s="2"/>
      <c r="S137" s="2"/>
      <c r="T137" s="2"/>
      <c r="U137" s="2"/>
      <c r="V137" s="2"/>
      <c r="W137" s="2"/>
      <c r="X137" s="2"/>
      <c r="Y137" s="2"/>
    </row>
    <row r="138" spans="1:25" x14ac:dyDescent="0.2">
      <c r="A138" s="2"/>
      <c r="B138" s="2"/>
      <c r="C138" s="2"/>
      <c r="D138" s="2"/>
      <c r="E138" s="2"/>
      <c r="F138" s="2"/>
      <c r="G138" s="7">
        <f t="shared" si="5"/>
        <v>102</v>
      </c>
      <c r="H138" s="8">
        <f t="shared" si="3"/>
        <v>4061.1111111111113</v>
      </c>
      <c r="I138" s="8">
        <f t="shared" si="4"/>
        <v>16.54546936581637</v>
      </c>
      <c r="J138" s="9">
        <f>IF(LARGE($I$16:$I$29,1)=G138,J137,IF(G138="","",IF(ROUND(G138/12,1)&lt;1,H138,IFERROR(IF(OR(ROUNDUP(G139/12,0)&lt;&gt;ROUNDUP(G138/12,0),H137&lt;&gt;H138),VLOOKUP($G138,$H$16:$J$29,3,1)+SUM($I$37:I138),J137),VLOOKUP(MAX($E$1237:$E$1048576),$H$16:$J$29,3,1)+SUM($I$37:I138)))))</f>
        <v>5426.7574033900419</v>
      </c>
      <c r="K138" s="2"/>
      <c r="L138" s="2"/>
      <c r="M138" s="2"/>
      <c r="N138" s="2"/>
      <c r="O138" s="2"/>
      <c r="P138" s="2"/>
      <c r="Q138" s="2"/>
      <c r="R138" s="2"/>
      <c r="S138" s="2"/>
      <c r="T138" s="2"/>
      <c r="U138" s="2"/>
      <c r="V138" s="2"/>
      <c r="W138" s="2"/>
      <c r="X138" s="2"/>
      <c r="Y138" s="2"/>
    </row>
    <row r="139" spans="1:25" x14ac:dyDescent="0.2">
      <c r="A139" s="2"/>
      <c r="B139" s="2"/>
      <c r="C139" s="2"/>
      <c r="D139" s="2"/>
      <c r="E139" s="2"/>
      <c r="F139" s="2"/>
      <c r="G139" s="7">
        <f t="shared" si="5"/>
        <v>103</v>
      </c>
      <c r="H139" s="8">
        <f t="shared" si="3"/>
        <v>4061.1111111111113</v>
      </c>
      <c r="I139" s="8">
        <f t="shared" si="4"/>
        <v>16.54546936581637</v>
      </c>
      <c r="J139" s="9">
        <f>IF(LARGE($I$16:$I$29,1)=G139,J138,IF(G139="","",IF(ROUND(G139/12,1)&lt;1,H139,IFERROR(IF(OR(ROUNDUP(G140/12,0)&lt;&gt;ROUNDUP(G139/12,0),H138&lt;&gt;H139),VLOOKUP($G139,$H$16:$J$29,3,1)+SUM($I$37:I139),J138),VLOOKUP(MAX($E$1237:$E$1048576),$H$16:$J$29,3,1)+SUM($I$37:I139)))))</f>
        <v>5426.7574033900419</v>
      </c>
      <c r="K139" s="2"/>
      <c r="L139" s="2"/>
      <c r="M139" s="2"/>
      <c r="N139" s="2"/>
      <c r="O139" s="2"/>
      <c r="P139" s="2"/>
      <c r="Q139" s="2"/>
      <c r="R139" s="2"/>
      <c r="S139" s="2"/>
      <c r="T139" s="2"/>
      <c r="U139" s="2"/>
      <c r="V139" s="2"/>
      <c r="W139" s="2"/>
      <c r="X139" s="2"/>
      <c r="Y139" s="2"/>
    </row>
    <row r="140" spans="1:25" x14ac:dyDescent="0.2">
      <c r="A140" s="2"/>
      <c r="B140" s="2"/>
      <c r="C140" s="2"/>
      <c r="D140" s="2"/>
      <c r="E140" s="2"/>
      <c r="F140" s="2"/>
      <c r="G140" s="7">
        <f t="shared" si="5"/>
        <v>104</v>
      </c>
      <c r="H140" s="8">
        <f t="shared" si="3"/>
        <v>4061.1111111111113</v>
      </c>
      <c r="I140" s="8">
        <f t="shared" si="4"/>
        <v>16.54546936581637</v>
      </c>
      <c r="J140" s="9">
        <f>IF(LARGE($I$16:$I$29,1)=G140,J139,IF(G140="","",IF(ROUND(G140/12,1)&lt;1,H140,IFERROR(IF(OR(ROUNDUP(G141/12,0)&lt;&gt;ROUNDUP(G140/12,0),H139&lt;&gt;H140),VLOOKUP($G140,$H$16:$J$29,3,1)+SUM($I$37:I140),J139),VLOOKUP(MAX($E$1237:$E$1048576),$H$16:$J$29,3,1)+SUM($I$37:I140)))))</f>
        <v>5426.7574033900419</v>
      </c>
      <c r="K140" s="2"/>
      <c r="L140" s="2"/>
      <c r="M140" s="2"/>
      <c r="N140" s="2"/>
      <c r="O140" s="2"/>
      <c r="P140" s="2"/>
      <c r="Q140" s="2"/>
      <c r="R140" s="2"/>
      <c r="S140" s="2"/>
      <c r="T140" s="2"/>
      <c r="U140" s="2"/>
      <c r="V140" s="2"/>
      <c r="W140" s="2"/>
      <c r="X140" s="2"/>
      <c r="Y140" s="2"/>
    </row>
    <row r="141" spans="1:25" x14ac:dyDescent="0.2">
      <c r="A141" s="2"/>
      <c r="B141" s="2"/>
      <c r="C141" s="2"/>
      <c r="D141" s="2"/>
      <c r="E141" s="2"/>
      <c r="F141" s="2"/>
      <c r="G141" s="7">
        <f t="shared" si="5"/>
        <v>105</v>
      </c>
      <c r="H141" s="8">
        <f t="shared" si="3"/>
        <v>4061.1111111111113</v>
      </c>
      <c r="I141" s="8">
        <f t="shared" si="4"/>
        <v>16.54546936581637</v>
      </c>
      <c r="J141" s="9">
        <f>IF(LARGE($I$16:$I$29,1)=G141,J140,IF(G141="","",IF(ROUND(G141/12,1)&lt;1,H141,IFERROR(IF(OR(ROUNDUP(G142/12,0)&lt;&gt;ROUNDUP(G141/12,0),H140&lt;&gt;H141),VLOOKUP($G141,$H$16:$J$29,3,1)+SUM($I$37:I141),J140),VLOOKUP(MAX($E$1237:$E$1048576),$H$16:$J$29,3,1)+SUM($I$37:I141)))))</f>
        <v>5426.7574033900419</v>
      </c>
      <c r="K141" s="2"/>
      <c r="L141" s="2"/>
      <c r="M141" s="2"/>
      <c r="N141" s="2"/>
      <c r="O141" s="2"/>
      <c r="P141" s="2"/>
      <c r="Q141" s="2"/>
      <c r="R141" s="2"/>
      <c r="S141" s="2"/>
      <c r="T141" s="2"/>
      <c r="U141" s="2"/>
      <c r="V141" s="2"/>
      <c r="W141" s="2"/>
      <c r="X141" s="2"/>
      <c r="Y141" s="2"/>
    </row>
    <row r="142" spans="1:25" x14ac:dyDescent="0.2">
      <c r="A142" s="2"/>
      <c r="B142" s="2"/>
      <c r="C142" s="2"/>
      <c r="D142" s="2"/>
      <c r="E142" s="2"/>
      <c r="F142" s="2"/>
      <c r="G142" s="7">
        <f t="shared" si="5"/>
        <v>106</v>
      </c>
      <c r="H142" s="8">
        <f t="shared" si="3"/>
        <v>4061.1111111111113</v>
      </c>
      <c r="I142" s="8">
        <f t="shared" si="4"/>
        <v>16.54546936581637</v>
      </c>
      <c r="J142" s="9">
        <f>IF(LARGE($I$16:$I$29,1)=G142,J141,IF(G142="","",IF(ROUND(G142/12,1)&lt;1,H142,IFERROR(IF(OR(ROUNDUP(G143/12,0)&lt;&gt;ROUNDUP(G142/12,0),H141&lt;&gt;H142),VLOOKUP($G142,$H$16:$J$29,3,1)+SUM($I$37:I142),J141),VLOOKUP(MAX($E$1237:$E$1048576),$H$16:$J$29,3,1)+SUM($I$37:I142)))))</f>
        <v>5426.7574033900419</v>
      </c>
      <c r="K142" s="2"/>
      <c r="L142" s="2"/>
      <c r="M142" s="2"/>
      <c r="N142" s="2"/>
      <c r="O142" s="2"/>
      <c r="P142" s="2"/>
      <c r="Q142" s="2"/>
      <c r="R142" s="2"/>
      <c r="S142" s="2"/>
      <c r="T142" s="2"/>
      <c r="U142" s="2"/>
      <c r="V142" s="2"/>
      <c r="W142" s="2"/>
      <c r="X142" s="2"/>
      <c r="Y142" s="2"/>
    </row>
    <row r="143" spans="1:25" x14ac:dyDescent="0.2">
      <c r="A143" s="2"/>
      <c r="B143" s="2"/>
      <c r="C143" s="2"/>
      <c r="D143" s="2"/>
      <c r="E143" s="2"/>
      <c r="F143" s="2"/>
      <c r="G143" s="7">
        <f t="shared" si="5"/>
        <v>107</v>
      </c>
      <c r="H143" s="8">
        <f t="shared" si="3"/>
        <v>4061.1111111111113</v>
      </c>
      <c r="I143" s="8">
        <f t="shared" si="4"/>
        <v>16.54546936581637</v>
      </c>
      <c r="J143" s="9">
        <f>IF(LARGE($I$16:$I$29,1)=G143,J142,IF(G143="","",IF(ROUND(G143/12,1)&lt;1,H143,IFERROR(IF(OR(ROUNDUP(G144/12,0)&lt;&gt;ROUNDUP(G143/12,0),H142&lt;&gt;H143),VLOOKUP($G143,$H$16:$J$29,3,1)+SUM($I$37:I143),J142),VLOOKUP(MAX($E$1237:$E$1048576),$H$16:$J$29,3,1)+SUM($I$37:I143)))))</f>
        <v>5426.7574033900419</v>
      </c>
      <c r="K143" s="2"/>
      <c r="L143" s="2"/>
      <c r="M143" s="2"/>
      <c r="N143" s="2"/>
      <c r="O143" s="2"/>
      <c r="P143" s="2"/>
      <c r="Q143" s="2"/>
      <c r="R143" s="2"/>
      <c r="S143" s="2"/>
      <c r="T143" s="2"/>
      <c r="U143" s="2"/>
      <c r="V143" s="2"/>
      <c r="W143" s="2"/>
      <c r="X143" s="2"/>
      <c r="Y143" s="2"/>
    </row>
    <row r="144" spans="1:25" x14ac:dyDescent="0.2">
      <c r="A144" s="2"/>
      <c r="B144" s="2"/>
      <c r="C144" s="2"/>
      <c r="D144" s="2"/>
      <c r="E144" s="2"/>
      <c r="F144" s="2"/>
      <c r="G144" s="7">
        <f t="shared" si="5"/>
        <v>108</v>
      </c>
      <c r="H144" s="8">
        <f t="shared" si="3"/>
        <v>4061.1111111111113</v>
      </c>
      <c r="I144" s="8">
        <f t="shared" si="4"/>
        <v>16.54546936581637</v>
      </c>
      <c r="J144" s="9">
        <f>IF(LARGE($I$16:$I$29,1)=G144,J143,IF(G144="","",IF(ROUND(G144/12,1)&lt;1,H144,IFERROR(IF(OR(ROUNDUP(G145/12,0)&lt;&gt;ROUNDUP(G144/12,0),H143&lt;&gt;H144),VLOOKUP($G144,$H$16:$J$29,3,1)+SUM($I$37:I144),J143),VLOOKUP(MAX($E$1237:$E$1048576),$H$16:$J$29,3,1)+SUM($I$37:I144)))))</f>
        <v>5625.3030357798389</v>
      </c>
      <c r="K144" s="2"/>
      <c r="L144" s="2"/>
      <c r="M144" s="2"/>
      <c r="N144" s="2"/>
      <c r="O144" s="2"/>
      <c r="P144" s="2"/>
      <c r="Q144" s="2"/>
      <c r="R144" s="2"/>
      <c r="S144" s="2"/>
      <c r="T144" s="2"/>
      <c r="U144" s="2"/>
      <c r="V144" s="2"/>
      <c r="W144" s="2"/>
      <c r="X144" s="2"/>
      <c r="Y144" s="2"/>
    </row>
    <row r="145" spans="1:25" x14ac:dyDescent="0.2">
      <c r="A145" s="2"/>
      <c r="B145" s="2"/>
      <c r="C145" s="2"/>
      <c r="D145" s="2"/>
      <c r="E145" s="2"/>
      <c r="F145" s="2"/>
      <c r="G145" s="7">
        <f t="shared" si="5"/>
        <v>109</v>
      </c>
      <c r="H145" s="8">
        <f t="shared" si="3"/>
        <v>4061.1111111111113</v>
      </c>
      <c r="I145" s="8">
        <f t="shared" si="4"/>
        <v>16.54546936581637</v>
      </c>
      <c r="J145" s="9">
        <f>IF(LARGE($I$16:$I$29,1)=G145,J144,IF(G145="","",IF(ROUND(G145/12,1)&lt;1,H145,IFERROR(IF(OR(ROUNDUP(G146/12,0)&lt;&gt;ROUNDUP(G145/12,0),H144&lt;&gt;H145),VLOOKUP($G145,$H$16:$J$29,3,1)+SUM($I$37:I145),J144),VLOOKUP(MAX($E$1237:$E$1048576),$H$16:$J$29,3,1)+SUM($I$37:I145)))))</f>
        <v>5625.3030357798389</v>
      </c>
      <c r="K145" s="2"/>
      <c r="L145" s="2"/>
      <c r="M145" s="2"/>
      <c r="N145" s="2"/>
      <c r="O145" s="2"/>
      <c r="P145" s="2"/>
      <c r="Q145" s="2"/>
      <c r="R145" s="2"/>
      <c r="S145" s="2"/>
      <c r="T145" s="2"/>
      <c r="U145" s="2"/>
      <c r="V145" s="2"/>
      <c r="W145" s="2"/>
      <c r="X145" s="2"/>
      <c r="Y145" s="2"/>
    </row>
    <row r="146" spans="1:25" x14ac:dyDescent="0.2">
      <c r="A146" s="2"/>
      <c r="B146" s="2"/>
      <c r="C146" s="2"/>
      <c r="D146" s="2"/>
      <c r="E146" s="2"/>
      <c r="F146" s="2"/>
      <c r="G146" s="7">
        <f t="shared" si="5"/>
        <v>110</v>
      </c>
      <c r="H146" s="8">
        <f t="shared" si="3"/>
        <v>4061.1111111111113</v>
      </c>
      <c r="I146" s="8">
        <f t="shared" si="4"/>
        <v>16.54546936581637</v>
      </c>
      <c r="J146" s="9">
        <f>IF(LARGE($I$16:$I$29,1)=G146,J145,IF(G146="","",IF(ROUND(G146/12,1)&lt;1,H146,IFERROR(IF(OR(ROUNDUP(G147/12,0)&lt;&gt;ROUNDUP(G146/12,0),H145&lt;&gt;H146),VLOOKUP($G146,$H$16:$J$29,3,1)+SUM($I$37:I146),J145),VLOOKUP(MAX($E$1237:$E$1048576),$H$16:$J$29,3,1)+SUM($I$37:I146)))))</f>
        <v>5625.3030357798389</v>
      </c>
      <c r="K146" s="2"/>
      <c r="L146" s="2"/>
      <c r="M146" s="2"/>
      <c r="N146" s="2"/>
      <c r="O146" s="2"/>
      <c r="P146" s="2"/>
      <c r="Q146" s="2"/>
      <c r="R146" s="2"/>
      <c r="S146" s="2"/>
      <c r="T146" s="2"/>
      <c r="U146" s="2"/>
      <c r="V146" s="2"/>
      <c r="W146" s="2"/>
      <c r="X146" s="2"/>
      <c r="Y146" s="2"/>
    </row>
    <row r="147" spans="1:25" x14ac:dyDescent="0.2">
      <c r="A147" s="2"/>
      <c r="B147" s="2"/>
      <c r="C147" s="2"/>
      <c r="D147" s="2"/>
      <c r="E147" s="2"/>
      <c r="F147" s="2"/>
      <c r="G147" s="7">
        <f t="shared" si="5"/>
        <v>111</v>
      </c>
      <c r="H147" s="8">
        <f t="shared" si="3"/>
        <v>4061.1111111111113</v>
      </c>
      <c r="I147" s="8">
        <f t="shared" si="4"/>
        <v>16.54546936581637</v>
      </c>
      <c r="J147" s="9">
        <f>IF(LARGE($I$16:$I$29,1)=G147,J146,IF(G147="","",IF(ROUND(G147/12,1)&lt;1,H147,IFERROR(IF(OR(ROUNDUP(G148/12,0)&lt;&gt;ROUNDUP(G147/12,0),H146&lt;&gt;H147),VLOOKUP($G147,$H$16:$J$29,3,1)+SUM($I$37:I147),J146),VLOOKUP(MAX($E$1237:$E$1048576),$H$16:$J$29,3,1)+SUM($I$37:I147)))))</f>
        <v>5625.3030357798389</v>
      </c>
      <c r="K147" s="2"/>
      <c r="L147" s="2"/>
      <c r="M147" s="2"/>
      <c r="N147" s="2"/>
      <c r="O147" s="2"/>
      <c r="P147" s="2"/>
      <c r="Q147" s="2"/>
      <c r="R147" s="2"/>
      <c r="S147" s="2"/>
      <c r="T147" s="2"/>
      <c r="U147" s="2"/>
      <c r="V147" s="2"/>
      <c r="W147" s="2"/>
      <c r="X147" s="2"/>
      <c r="Y147" s="2"/>
    </row>
    <row r="148" spans="1:25" x14ac:dyDescent="0.2">
      <c r="A148" s="2"/>
      <c r="B148" s="2"/>
      <c r="C148" s="2"/>
      <c r="D148" s="2"/>
      <c r="E148" s="2"/>
      <c r="F148" s="2"/>
      <c r="G148" s="7">
        <f t="shared" si="5"/>
        <v>112</v>
      </c>
      <c r="H148" s="8">
        <f t="shared" si="3"/>
        <v>4061.1111111111113</v>
      </c>
      <c r="I148" s="8">
        <f t="shared" si="4"/>
        <v>16.54546936581637</v>
      </c>
      <c r="J148" s="9">
        <f>IF(LARGE($I$16:$I$29,1)=G148,J147,IF(G148="","",IF(ROUND(G148/12,1)&lt;1,H148,IFERROR(IF(OR(ROUNDUP(G149/12,0)&lt;&gt;ROUNDUP(G148/12,0),H147&lt;&gt;H148),VLOOKUP($G148,$H$16:$J$29,3,1)+SUM($I$37:I148),J147),VLOOKUP(MAX($E$1237:$E$1048576),$H$16:$J$29,3,1)+SUM($I$37:I148)))))</f>
        <v>5625.3030357798389</v>
      </c>
      <c r="K148" s="2"/>
      <c r="L148" s="2"/>
      <c r="M148" s="2"/>
      <c r="N148" s="2"/>
      <c r="O148" s="2"/>
      <c r="P148" s="2"/>
      <c r="Q148" s="2"/>
      <c r="R148" s="2"/>
      <c r="S148" s="2"/>
      <c r="T148" s="2"/>
      <c r="U148" s="2"/>
      <c r="V148" s="2"/>
      <c r="W148" s="2"/>
      <c r="X148" s="2"/>
      <c r="Y148" s="2"/>
    </row>
    <row r="149" spans="1:25" x14ac:dyDescent="0.2">
      <c r="A149" s="2"/>
      <c r="B149" s="2"/>
      <c r="C149" s="2"/>
      <c r="D149" s="2"/>
      <c r="E149" s="2"/>
      <c r="F149" s="2"/>
      <c r="G149" s="7">
        <f t="shared" si="5"/>
        <v>113</v>
      </c>
      <c r="H149" s="8">
        <f t="shared" si="3"/>
        <v>4061.1111111111113</v>
      </c>
      <c r="I149" s="8">
        <f t="shared" si="4"/>
        <v>16.54546936581637</v>
      </c>
      <c r="J149" s="9">
        <f>IF(LARGE($I$16:$I$29,1)=G149,J148,IF(G149="","",IF(ROUND(G149/12,1)&lt;1,H149,IFERROR(IF(OR(ROUNDUP(G150/12,0)&lt;&gt;ROUNDUP(G149/12,0),H148&lt;&gt;H149),VLOOKUP($G149,$H$16:$J$29,3,1)+SUM($I$37:I149),J148),VLOOKUP(MAX($E$1237:$E$1048576),$H$16:$J$29,3,1)+SUM($I$37:I149)))))</f>
        <v>5625.3030357798389</v>
      </c>
      <c r="K149" s="2"/>
      <c r="L149" s="2"/>
      <c r="M149" s="2"/>
      <c r="N149" s="2"/>
      <c r="O149" s="2"/>
      <c r="P149" s="2"/>
      <c r="Q149" s="2"/>
      <c r="R149" s="2"/>
      <c r="S149" s="2"/>
      <c r="T149" s="2"/>
      <c r="U149" s="2"/>
      <c r="V149" s="2"/>
      <c r="W149" s="2"/>
      <c r="X149" s="2"/>
      <c r="Y149" s="2"/>
    </row>
    <row r="150" spans="1:25" x14ac:dyDescent="0.2">
      <c r="A150" s="2"/>
      <c r="B150" s="2"/>
      <c r="C150" s="2"/>
      <c r="D150" s="2"/>
      <c r="E150" s="2"/>
      <c r="F150" s="2"/>
      <c r="G150" s="7">
        <f t="shared" si="5"/>
        <v>114</v>
      </c>
      <c r="H150" s="8">
        <f t="shared" si="3"/>
        <v>4061.1111111111113</v>
      </c>
      <c r="I150" s="8">
        <f t="shared" si="4"/>
        <v>16.54546936581637</v>
      </c>
      <c r="J150" s="9">
        <f>IF(LARGE($I$16:$I$29,1)=G150,J149,IF(G150="","",IF(ROUND(G150/12,1)&lt;1,H150,IFERROR(IF(OR(ROUNDUP(G151/12,0)&lt;&gt;ROUNDUP(G150/12,0),H149&lt;&gt;H150),VLOOKUP($G150,$H$16:$J$29,3,1)+SUM($I$37:I150),J149),VLOOKUP(MAX($E$1237:$E$1048576),$H$16:$J$29,3,1)+SUM($I$37:I150)))))</f>
        <v>5625.3030357798389</v>
      </c>
      <c r="K150" s="2"/>
      <c r="L150" s="2"/>
      <c r="M150" s="2"/>
      <c r="N150" s="2"/>
      <c r="O150" s="2"/>
      <c r="P150" s="2"/>
      <c r="Q150" s="2"/>
      <c r="R150" s="2"/>
      <c r="S150" s="2"/>
      <c r="T150" s="2"/>
      <c r="U150" s="2"/>
      <c r="V150" s="2"/>
      <c r="W150" s="2"/>
      <c r="X150" s="2"/>
      <c r="Y150" s="2"/>
    </row>
    <row r="151" spans="1:25" x14ac:dyDescent="0.2">
      <c r="A151" s="2"/>
      <c r="B151" s="2"/>
      <c r="C151" s="2"/>
      <c r="D151" s="2"/>
      <c r="E151" s="2"/>
      <c r="F151" s="2"/>
      <c r="G151" s="7">
        <f t="shared" si="5"/>
        <v>115</v>
      </c>
      <c r="H151" s="8">
        <f t="shared" si="3"/>
        <v>4061.1111111111113</v>
      </c>
      <c r="I151" s="8">
        <f t="shared" si="4"/>
        <v>16.54546936581637</v>
      </c>
      <c r="J151" s="9">
        <f>IF(LARGE($I$16:$I$29,1)=G151,J150,IF(G151="","",IF(ROUND(G151/12,1)&lt;1,H151,IFERROR(IF(OR(ROUNDUP(G152/12,0)&lt;&gt;ROUNDUP(G151/12,0),H150&lt;&gt;H151),VLOOKUP($G151,$H$16:$J$29,3,1)+SUM($I$37:I151),J150),VLOOKUP(MAX($E$1237:$E$1048576),$H$16:$J$29,3,1)+SUM($I$37:I151)))))</f>
        <v>5625.3030357798389</v>
      </c>
      <c r="K151" s="2"/>
      <c r="L151" s="2"/>
      <c r="M151" s="2"/>
      <c r="N151" s="2"/>
      <c r="O151" s="2"/>
      <c r="P151" s="2"/>
      <c r="Q151" s="2"/>
      <c r="R151" s="2"/>
      <c r="S151" s="2"/>
      <c r="T151" s="2"/>
      <c r="U151" s="2"/>
      <c r="V151" s="2"/>
      <c r="W151" s="2"/>
      <c r="X151" s="2"/>
      <c r="Y151" s="2"/>
    </row>
    <row r="152" spans="1:25" x14ac:dyDescent="0.2">
      <c r="A152" s="2"/>
      <c r="B152" s="2"/>
      <c r="C152" s="2"/>
      <c r="D152" s="2"/>
      <c r="E152" s="2"/>
      <c r="F152" s="2"/>
      <c r="G152" s="7">
        <f t="shared" si="5"/>
        <v>116</v>
      </c>
      <c r="H152" s="8">
        <f t="shared" si="3"/>
        <v>4061.1111111111113</v>
      </c>
      <c r="I152" s="8">
        <f t="shared" si="4"/>
        <v>16.54546936581637</v>
      </c>
      <c r="J152" s="9">
        <f>IF(LARGE($I$16:$I$29,1)=G152,J151,IF(G152="","",IF(ROUND(G152/12,1)&lt;1,H152,IFERROR(IF(OR(ROUNDUP(G153/12,0)&lt;&gt;ROUNDUP(G152/12,0),H151&lt;&gt;H152),VLOOKUP($G152,$H$16:$J$29,3,1)+SUM($I$37:I152),J151),VLOOKUP(MAX($E$1237:$E$1048576),$H$16:$J$29,3,1)+SUM($I$37:I152)))))</f>
        <v>5625.3030357798389</v>
      </c>
      <c r="K152" s="2"/>
      <c r="L152" s="2"/>
      <c r="M152" s="2"/>
      <c r="N152" s="2"/>
      <c r="O152" s="2"/>
      <c r="P152" s="2"/>
      <c r="Q152" s="2"/>
      <c r="R152" s="2"/>
      <c r="S152" s="2"/>
      <c r="T152" s="2"/>
      <c r="U152" s="2"/>
      <c r="V152" s="2"/>
      <c r="W152" s="2"/>
      <c r="X152" s="2"/>
      <c r="Y152" s="2"/>
    </row>
    <row r="153" spans="1:25" x14ac:dyDescent="0.2">
      <c r="A153" s="2"/>
      <c r="B153" s="2"/>
      <c r="C153" s="2"/>
      <c r="D153" s="2"/>
      <c r="E153" s="2"/>
      <c r="F153" s="2"/>
      <c r="G153" s="7">
        <f t="shared" si="5"/>
        <v>117</v>
      </c>
      <c r="H153" s="8">
        <f t="shared" si="3"/>
        <v>4061.1111111111113</v>
      </c>
      <c r="I153" s="8">
        <f t="shared" si="4"/>
        <v>16.54546936581637</v>
      </c>
      <c r="J153" s="9">
        <f>IF(LARGE($I$16:$I$29,1)=G153,J152,IF(G153="","",IF(ROUND(G153/12,1)&lt;1,H153,IFERROR(IF(OR(ROUNDUP(G154/12,0)&lt;&gt;ROUNDUP(G153/12,0),H152&lt;&gt;H153),VLOOKUP($G153,$H$16:$J$29,3,1)+SUM($I$37:I153),J152),VLOOKUP(MAX($E$1237:$E$1048576),$H$16:$J$29,3,1)+SUM($I$37:I153)))))</f>
        <v>5625.3030357798389</v>
      </c>
      <c r="K153" s="2"/>
      <c r="L153" s="2"/>
      <c r="M153" s="2"/>
      <c r="N153" s="2"/>
      <c r="O153" s="2"/>
      <c r="P153" s="2"/>
      <c r="Q153" s="2"/>
      <c r="R153" s="2"/>
      <c r="S153" s="2"/>
      <c r="T153" s="2"/>
      <c r="U153" s="2"/>
      <c r="V153" s="2"/>
      <c r="W153" s="2"/>
      <c r="X153" s="2"/>
      <c r="Y153" s="2"/>
    </row>
    <row r="154" spans="1:25" x14ac:dyDescent="0.2">
      <c r="A154" s="2"/>
      <c r="B154" s="2"/>
      <c r="C154" s="2"/>
      <c r="D154" s="2"/>
      <c r="E154" s="2"/>
      <c r="F154" s="2"/>
      <c r="G154" s="7">
        <f t="shared" si="5"/>
        <v>118</v>
      </c>
      <c r="H154" s="8">
        <f t="shared" si="3"/>
        <v>4061.1111111111113</v>
      </c>
      <c r="I154" s="8">
        <f t="shared" si="4"/>
        <v>16.54546936581637</v>
      </c>
      <c r="J154" s="9">
        <f>IF(LARGE($I$16:$I$29,1)=G154,J153,IF(G154="","",IF(ROUND(G154/12,1)&lt;1,H154,IFERROR(IF(OR(ROUNDUP(G155/12,0)&lt;&gt;ROUNDUP(G154/12,0),H153&lt;&gt;H154),VLOOKUP($G154,$H$16:$J$29,3,1)+SUM($I$37:I154),J153),VLOOKUP(MAX($E$1237:$E$1048576),$H$16:$J$29,3,1)+SUM($I$37:I154)))))</f>
        <v>5625.3030357798389</v>
      </c>
      <c r="K154" s="2"/>
      <c r="L154" s="2"/>
      <c r="M154" s="2"/>
      <c r="N154" s="2"/>
      <c r="O154" s="2"/>
      <c r="P154" s="2"/>
      <c r="Q154" s="2"/>
      <c r="R154" s="2"/>
      <c r="S154" s="2"/>
      <c r="T154" s="2"/>
      <c r="U154" s="2"/>
      <c r="V154" s="2"/>
      <c r="W154" s="2"/>
      <c r="X154" s="2"/>
      <c r="Y154" s="2"/>
    </row>
    <row r="155" spans="1:25" x14ac:dyDescent="0.2">
      <c r="A155" s="2"/>
      <c r="B155" s="2"/>
      <c r="C155" s="2"/>
      <c r="D155" s="2"/>
      <c r="E155" s="2"/>
      <c r="F155" s="2"/>
      <c r="G155" s="7">
        <f t="shared" si="5"/>
        <v>119</v>
      </c>
      <c r="H155" s="8">
        <f t="shared" si="3"/>
        <v>4061.1111111111113</v>
      </c>
      <c r="I155" s="8">
        <f t="shared" si="4"/>
        <v>16.54546936581637</v>
      </c>
      <c r="J155" s="9">
        <f>IF(LARGE($I$16:$I$29,1)=G155,J154,IF(G155="","",IF(ROUND(G155/12,1)&lt;1,H155,IFERROR(IF(OR(ROUNDUP(G156/12,0)&lt;&gt;ROUNDUP(G155/12,0),H154&lt;&gt;H155),VLOOKUP($G155,$H$16:$J$29,3,1)+SUM($I$37:I155),J154),VLOOKUP(MAX($E$1237:$E$1048576),$H$16:$J$29,3,1)+SUM($I$37:I155)))))</f>
        <v>5625.3030357798389</v>
      </c>
      <c r="K155" s="2"/>
      <c r="L155" s="2"/>
      <c r="M155" s="2"/>
      <c r="N155" s="2"/>
      <c r="O155" s="2"/>
      <c r="P155" s="2"/>
      <c r="Q155" s="2"/>
      <c r="R155" s="2"/>
      <c r="S155" s="2"/>
      <c r="T155" s="2"/>
      <c r="U155" s="2"/>
      <c r="V155" s="2"/>
      <c r="W155" s="2"/>
      <c r="X155" s="2"/>
      <c r="Y155" s="2"/>
    </row>
    <row r="156" spans="1:25" x14ac:dyDescent="0.2">
      <c r="A156" s="2"/>
      <c r="B156" s="2"/>
      <c r="C156" s="2"/>
      <c r="D156" s="2"/>
      <c r="E156" s="2"/>
      <c r="F156" s="2"/>
      <c r="G156" s="7">
        <f t="shared" si="5"/>
        <v>120</v>
      </c>
      <c r="H156" s="8">
        <f t="shared" si="3"/>
        <v>4061.1111111111113</v>
      </c>
      <c r="I156" s="8">
        <f t="shared" si="4"/>
        <v>16.54546936581637</v>
      </c>
      <c r="J156" s="9">
        <f>IF(LARGE($I$16:$I$29,1)=G156,J155,IF(G156="","",IF(ROUND(G156/12,1)&lt;1,H156,IFERROR(IF(OR(ROUNDUP(G157/12,0)&lt;&gt;ROUNDUP(G156/12,0),H155&lt;&gt;H156),VLOOKUP($G156,$H$16:$J$29,3,1)+SUM($I$37:I156),J155),VLOOKUP(MAX($E$1237:$E$1048576),$H$16:$J$29,3,1)+SUM($I$37:I156)))))</f>
        <v>5823.8486681696359</v>
      </c>
      <c r="K156" s="2"/>
      <c r="L156" s="2"/>
      <c r="M156" s="2"/>
      <c r="N156" s="2"/>
      <c r="O156" s="2"/>
      <c r="P156" s="2"/>
      <c r="Q156" s="2"/>
      <c r="R156" s="2"/>
      <c r="S156" s="2"/>
      <c r="T156" s="2"/>
      <c r="U156" s="2"/>
      <c r="V156" s="2"/>
      <c r="W156" s="2"/>
      <c r="X156" s="2"/>
      <c r="Y156" s="2"/>
    </row>
    <row r="157" spans="1:25" x14ac:dyDescent="0.2">
      <c r="A157" s="2"/>
      <c r="B157" s="2"/>
      <c r="C157" s="2"/>
      <c r="D157" s="2"/>
      <c r="E157" s="2"/>
      <c r="F157" s="2"/>
      <c r="G157" s="7">
        <f t="shared" si="5"/>
        <v>121</v>
      </c>
      <c r="H157" s="8">
        <f t="shared" si="3"/>
        <v>4061.1111111111113</v>
      </c>
      <c r="I157" s="8">
        <f t="shared" si="4"/>
        <v>16.54546936581637</v>
      </c>
      <c r="J157" s="9">
        <f>IF(LARGE($I$16:$I$29,1)=G157,J156,IF(G157="","",IF(ROUND(G157/12,1)&lt;1,H157,IFERROR(IF(OR(ROUNDUP(G158/12,0)&lt;&gt;ROUNDUP(G157/12,0),H156&lt;&gt;H157),VLOOKUP($G157,$H$16:$J$29,3,1)+SUM($I$37:I157),J156),VLOOKUP(MAX($E$1237:$E$1048576),$H$16:$J$29,3,1)+SUM($I$37:I157)))))</f>
        <v>5823.8486681696359</v>
      </c>
      <c r="K157" s="2"/>
      <c r="L157" s="2"/>
      <c r="M157" s="2"/>
      <c r="N157" s="2"/>
      <c r="O157" s="2"/>
      <c r="P157" s="2"/>
      <c r="Q157" s="2"/>
      <c r="R157" s="2"/>
      <c r="S157" s="2"/>
      <c r="T157" s="2"/>
      <c r="U157" s="2"/>
      <c r="V157" s="2"/>
      <c r="W157" s="2"/>
      <c r="X157" s="2"/>
      <c r="Y157" s="2"/>
    </row>
    <row r="158" spans="1:25" x14ac:dyDescent="0.2">
      <c r="A158" s="2"/>
      <c r="B158" s="2"/>
      <c r="C158" s="2"/>
      <c r="D158" s="2"/>
      <c r="E158" s="2"/>
      <c r="F158" s="2"/>
      <c r="G158" s="7">
        <f t="shared" si="5"/>
        <v>122</v>
      </c>
      <c r="H158" s="8">
        <f t="shared" si="3"/>
        <v>4061.1111111111113</v>
      </c>
      <c r="I158" s="8">
        <f t="shared" si="4"/>
        <v>16.54546936581637</v>
      </c>
      <c r="J158" s="9">
        <f>IF(LARGE($I$16:$I$29,1)=G158,J157,IF(G158="","",IF(ROUND(G158/12,1)&lt;1,H158,IFERROR(IF(OR(ROUNDUP(G159/12,0)&lt;&gt;ROUNDUP(G158/12,0),H157&lt;&gt;H158),VLOOKUP($G158,$H$16:$J$29,3,1)+SUM($I$37:I158),J157),VLOOKUP(MAX($E$1237:$E$1048576),$H$16:$J$29,3,1)+SUM($I$37:I158)))))</f>
        <v>5823.8486681696359</v>
      </c>
      <c r="K158" s="2"/>
      <c r="L158" s="2"/>
      <c r="M158" s="2"/>
      <c r="N158" s="2"/>
      <c r="O158" s="2"/>
      <c r="P158" s="2"/>
      <c r="Q158" s="2"/>
      <c r="R158" s="2"/>
      <c r="S158" s="2"/>
      <c r="T158" s="2"/>
      <c r="U158" s="2"/>
      <c r="V158" s="2"/>
      <c r="W158" s="2"/>
      <c r="X158" s="2"/>
      <c r="Y158" s="2"/>
    </row>
    <row r="159" spans="1:25" x14ac:dyDescent="0.2">
      <c r="A159" s="2"/>
      <c r="B159" s="2"/>
      <c r="C159" s="2"/>
      <c r="D159" s="2"/>
      <c r="E159" s="2"/>
      <c r="F159" s="2"/>
      <c r="G159" s="7">
        <f t="shared" si="5"/>
        <v>123</v>
      </c>
      <c r="H159" s="8">
        <f t="shared" si="3"/>
        <v>4061.1111111111113</v>
      </c>
      <c r="I159" s="8">
        <f t="shared" si="4"/>
        <v>16.54546936581637</v>
      </c>
      <c r="J159" s="9">
        <f>IF(LARGE($I$16:$I$29,1)=G159,J158,IF(G159="","",IF(ROUND(G159/12,1)&lt;1,H159,IFERROR(IF(OR(ROUNDUP(G160/12,0)&lt;&gt;ROUNDUP(G159/12,0),H158&lt;&gt;H159),VLOOKUP($G159,$H$16:$J$29,3,1)+SUM($I$37:I159),J158),VLOOKUP(MAX($E$1237:$E$1048576),$H$16:$J$29,3,1)+SUM($I$37:I159)))))</f>
        <v>5823.8486681696359</v>
      </c>
      <c r="K159" s="2"/>
      <c r="L159" s="2"/>
      <c r="M159" s="2"/>
      <c r="N159" s="2"/>
      <c r="O159" s="2"/>
      <c r="P159" s="2"/>
      <c r="Q159" s="2"/>
      <c r="R159" s="2"/>
      <c r="S159" s="2"/>
      <c r="T159" s="2"/>
      <c r="U159" s="2"/>
      <c r="V159" s="2"/>
      <c r="W159" s="2"/>
      <c r="X159" s="2"/>
      <c r="Y159" s="2"/>
    </row>
    <row r="160" spans="1:25" x14ac:dyDescent="0.2">
      <c r="A160" s="2"/>
      <c r="B160" s="2"/>
      <c r="C160" s="2"/>
      <c r="D160" s="2"/>
      <c r="E160" s="2"/>
      <c r="F160" s="2"/>
      <c r="G160" s="7">
        <f t="shared" si="5"/>
        <v>124</v>
      </c>
      <c r="H160" s="8">
        <f t="shared" si="3"/>
        <v>4061.1111111111113</v>
      </c>
      <c r="I160" s="8">
        <f t="shared" si="4"/>
        <v>16.54546936581637</v>
      </c>
      <c r="J160" s="9">
        <f>IF(LARGE($I$16:$I$29,1)=G160,J159,IF(G160="","",IF(ROUND(G160/12,1)&lt;1,H160,IFERROR(IF(OR(ROUNDUP(G161/12,0)&lt;&gt;ROUNDUP(G160/12,0),H159&lt;&gt;H160),VLOOKUP($G160,$H$16:$J$29,3,1)+SUM($I$37:I160),J159),VLOOKUP(MAX($E$1237:$E$1048576),$H$16:$J$29,3,1)+SUM($I$37:I160)))))</f>
        <v>5823.8486681696359</v>
      </c>
      <c r="K160" s="2"/>
      <c r="L160" s="2"/>
      <c r="M160" s="2"/>
      <c r="N160" s="2"/>
      <c r="O160" s="2"/>
      <c r="P160" s="2"/>
      <c r="Q160" s="2"/>
      <c r="R160" s="2"/>
      <c r="S160" s="2"/>
      <c r="T160" s="2"/>
      <c r="U160" s="2"/>
      <c r="V160" s="2"/>
      <c r="W160" s="2"/>
      <c r="X160" s="2"/>
      <c r="Y160" s="2"/>
    </row>
    <row r="161" spans="1:25" x14ac:dyDescent="0.2">
      <c r="A161" s="2"/>
      <c r="B161" s="2"/>
      <c r="C161" s="2"/>
      <c r="D161" s="2"/>
      <c r="E161" s="2"/>
      <c r="F161" s="2"/>
      <c r="G161" s="7">
        <f t="shared" si="5"/>
        <v>125</v>
      </c>
      <c r="H161" s="8">
        <f t="shared" si="3"/>
        <v>4061.1111111111113</v>
      </c>
      <c r="I161" s="8">
        <f t="shared" si="4"/>
        <v>16.54546936581637</v>
      </c>
      <c r="J161" s="9">
        <f>IF(LARGE($I$16:$I$29,1)=G161,J160,IF(G161="","",IF(ROUND(G161/12,1)&lt;1,H161,IFERROR(IF(OR(ROUNDUP(G162/12,0)&lt;&gt;ROUNDUP(G161/12,0),H160&lt;&gt;H161),VLOOKUP($G161,$H$16:$J$29,3,1)+SUM($I$37:I161),J160),VLOOKUP(MAX($E$1237:$E$1048576),$H$16:$J$29,3,1)+SUM($I$37:I161)))))</f>
        <v>5823.8486681696359</v>
      </c>
      <c r="K161" s="2"/>
      <c r="L161" s="2"/>
      <c r="M161" s="2"/>
      <c r="N161" s="2"/>
      <c r="O161" s="2"/>
      <c r="P161" s="2"/>
      <c r="Q161" s="2"/>
      <c r="R161" s="2"/>
      <c r="S161" s="2"/>
      <c r="T161" s="2"/>
      <c r="U161" s="2"/>
      <c r="V161" s="2"/>
      <c r="W161" s="2"/>
      <c r="X161" s="2"/>
      <c r="Y161" s="2"/>
    </row>
    <row r="162" spans="1:25" x14ac:dyDescent="0.2">
      <c r="A162" s="2"/>
      <c r="B162" s="2"/>
      <c r="C162" s="2"/>
      <c r="D162" s="2"/>
      <c r="E162" s="2"/>
      <c r="F162" s="2"/>
      <c r="G162" s="7">
        <f t="shared" si="5"/>
        <v>126</v>
      </c>
      <c r="H162" s="8">
        <f t="shared" si="3"/>
        <v>4061.1111111111113</v>
      </c>
      <c r="I162" s="8">
        <f t="shared" si="4"/>
        <v>16.54546936581637</v>
      </c>
      <c r="J162" s="9">
        <f>IF(LARGE($I$16:$I$29,1)=G162,J161,IF(G162="","",IF(ROUND(G162/12,1)&lt;1,H162,IFERROR(IF(OR(ROUNDUP(G163/12,0)&lt;&gt;ROUNDUP(G162/12,0),H161&lt;&gt;H162),VLOOKUP($G162,$H$16:$J$29,3,1)+SUM($I$37:I162),J161),VLOOKUP(MAX($E$1237:$E$1048576),$H$16:$J$29,3,1)+SUM($I$37:I162)))))</f>
        <v>5823.8486681696359</v>
      </c>
      <c r="K162" s="2"/>
      <c r="L162" s="2"/>
      <c r="M162" s="2"/>
      <c r="N162" s="2"/>
      <c r="O162" s="2"/>
      <c r="P162" s="2"/>
      <c r="Q162" s="2"/>
      <c r="R162" s="2"/>
      <c r="S162" s="2"/>
      <c r="T162" s="2"/>
      <c r="U162" s="2"/>
      <c r="V162" s="2"/>
      <c r="W162" s="2"/>
      <c r="X162" s="2"/>
      <c r="Y162" s="2"/>
    </row>
    <row r="163" spans="1:25" x14ac:dyDescent="0.2">
      <c r="A163" s="2"/>
      <c r="B163" s="2"/>
      <c r="C163" s="2"/>
      <c r="D163" s="2"/>
      <c r="E163" s="2"/>
      <c r="F163" s="2"/>
      <c r="G163" s="7">
        <f t="shared" si="5"/>
        <v>127</v>
      </c>
      <c r="H163" s="8">
        <f t="shared" si="3"/>
        <v>4061.1111111111113</v>
      </c>
      <c r="I163" s="8">
        <f t="shared" si="4"/>
        <v>16.54546936581637</v>
      </c>
      <c r="J163" s="9">
        <f>IF(LARGE($I$16:$I$29,1)=G163,J162,IF(G163="","",IF(ROUND(G163/12,1)&lt;1,H163,IFERROR(IF(OR(ROUNDUP(G164/12,0)&lt;&gt;ROUNDUP(G163/12,0),H162&lt;&gt;H163),VLOOKUP($G163,$H$16:$J$29,3,1)+SUM($I$37:I163),J162),VLOOKUP(MAX($E$1237:$E$1048576),$H$16:$J$29,3,1)+SUM($I$37:I163)))))</f>
        <v>5823.8486681696359</v>
      </c>
      <c r="K163" s="2"/>
      <c r="L163" s="2"/>
      <c r="M163" s="2"/>
      <c r="N163" s="2"/>
      <c r="O163" s="2"/>
      <c r="P163" s="2"/>
      <c r="Q163" s="2"/>
      <c r="R163" s="2"/>
      <c r="S163" s="2"/>
      <c r="T163" s="2"/>
      <c r="U163" s="2"/>
      <c r="V163" s="2"/>
      <c r="W163" s="2"/>
      <c r="X163" s="2"/>
      <c r="Y163" s="2"/>
    </row>
    <row r="164" spans="1:25" x14ac:dyDescent="0.2">
      <c r="A164" s="2"/>
      <c r="B164" s="2"/>
      <c r="C164" s="2"/>
      <c r="D164" s="2"/>
      <c r="E164" s="2"/>
      <c r="F164" s="2"/>
      <c r="G164" s="7">
        <f t="shared" si="5"/>
        <v>128</v>
      </c>
      <c r="H164" s="8">
        <f t="shared" si="3"/>
        <v>4061.1111111111113</v>
      </c>
      <c r="I164" s="8">
        <f t="shared" si="4"/>
        <v>16.54546936581637</v>
      </c>
      <c r="J164" s="9">
        <f>IF(LARGE($I$16:$I$29,1)=G164,J163,IF(G164="","",IF(ROUND(G164/12,1)&lt;1,H164,IFERROR(IF(OR(ROUNDUP(G165/12,0)&lt;&gt;ROUNDUP(G164/12,0),H163&lt;&gt;H164),VLOOKUP($G164,$H$16:$J$29,3,1)+SUM($I$37:I164),J163),VLOOKUP(MAX($E$1237:$E$1048576),$H$16:$J$29,3,1)+SUM($I$37:I164)))))</f>
        <v>5823.8486681696359</v>
      </c>
      <c r="K164" s="2"/>
      <c r="L164" s="2"/>
      <c r="M164" s="2"/>
      <c r="N164" s="2"/>
      <c r="O164" s="2"/>
      <c r="P164" s="2"/>
      <c r="Q164" s="2"/>
      <c r="R164" s="2"/>
      <c r="S164" s="2"/>
      <c r="T164" s="2"/>
      <c r="U164" s="2"/>
      <c r="V164" s="2"/>
      <c r="W164" s="2"/>
      <c r="X164" s="2"/>
      <c r="Y164" s="2"/>
    </row>
    <row r="165" spans="1:25" x14ac:dyDescent="0.2">
      <c r="A165" s="2"/>
      <c r="B165" s="2"/>
      <c r="C165" s="2"/>
      <c r="D165" s="2"/>
      <c r="E165" s="2"/>
      <c r="F165" s="2"/>
      <c r="G165" s="7">
        <f t="shared" si="5"/>
        <v>129</v>
      </c>
      <c r="H165" s="8">
        <f t="shared" ref="H165:H228" si="6">IF(G165="","",VLOOKUP($G165,$H$16:$J$27,3,1))</f>
        <v>4061.1111111111113</v>
      </c>
      <c r="I165" s="8">
        <f t="shared" ref="I165:I228" si="7">IF(G165="","",VLOOKUP($G165,$H$16:$J$27,3,1)*($E$27))</f>
        <v>16.54546936581637</v>
      </c>
      <c r="J165" s="9">
        <f>IF(LARGE($I$16:$I$29,1)=G165,J164,IF(G165="","",IF(ROUND(G165/12,1)&lt;1,H165,IFERROR(IF(OR(ROUNDUP(G166/12,0)&lt;&gt;ROUNDUP(G165/12,0),H164&lt;&gt;H165),VLOOKUP($G165,$H$16:$J$29,3,1)+SUM($I$37:I165),J164),VLOOKUP(MAX($E$1237:$E$1048576),$H$16:$J$29,3,1)+SUM($I$37:I165)))))</f>
        <v>5823.8486681696359</v>
      </c>
      <c r="K165" s="2"/>
      <c r="L165" s="2"/>
      <c r="M165" s="2"/>
      <c r="N165" s="2"/>
      <c r="O165" s="2"/>
      <c r="P165" s="2"/>
      <c r="Q165" s="2"/>
      <c r="R165" s="2"/>
      <c r="S165" s="2"/>
      <c r="T165" s="2"/>
      <c r="U165" s="2"/>
      <c r="V165" s="2"/>
      <c r="W165" s="2"/>
      <c r="X165" s="2"/>
      <c r="Y165" s="2"/>
    </row>
    <row r="166" spans="1:25" x14ac:dyDescent="0.2">
      <c r="A166" s="2"/>
      <c r="B166" s="2"/>
      <c r="C166" s="2"/>
      <c r="D166" s="2"/>
      <c r="E166" s="2"/>
      <c r="F166" s="2"/>
      <c r="G166" s="7">
        <f t="shared" ref="G166:G229" si="8">IFERROR(IF(G165+1&gt;MAX($I$16:$I$25),"",G165+1),"")</f>
        <v>130</v>
      </c>
      <c r="H166" s="8">
        <f t="shared" si="6"/>
        <v>4061.1111111111113</v>
      </c>
      <c r="I166" s="8">
        <f t="shared" si="7"/>
        <v>16.54546936581637</v>
      </c>
      <c r="J166" s="9">
        <f>IF(LARGE($I$16:$I$29,1)=G166,J165,IF(G166="","",IF(ROUND(G166/12,1)&lt;1,H166,IFERROR(IF(OR(ROUNDUP(G167/12,0)&lt;&gt;ROUNDUP(G166/12,0),H165&lt;&gt;H166),VLOOKUP($G166,$H$16:$J$29,3,1)+SUM($I$37:I166),J165),VLOOKUP(MAX($E$1237:$E$1048576),$H$16:$J$29,3,1)+SUM($I$37:I166)))))</f>
        <v>5823.8486681696359</v>
      </c>
      <c r="K166" s="2"/>
      <c r="L166" s="2"/>
      <c r="M166" s="2"/>
      <c r="N166" s="2"/>
      <c r="O166" s="2"/>
      <c r="P166" s="2"/>
      <c r="Q166" s="2"/>
      <c r="R166" s="2"/>
      <c r="S166" s="2"/>
      <c r="T166" s="2"/>
      <c r="U166" s="2"/>
      <c r="V166" s="2"/>
      <c r="W166" s="2"/>
      <c r="X166" s="2"/>
      <c r="Y166" s="2"/>
    </row>
    <row r="167" spans="1:25" x14ac:dyDescent="0.2">
      <c r="A167" s="2"/>
      <c r="B167" s="2"/>
      <c r="C167" s="2"/>
      <c r="D167" s="2"/>
      <c r="E167" s="2"/>
      <c r="F167" s="2"/>
      <c r="G167" s="7">
        <f t="shared" si="8"/>
        <v>131</v>
      </c>
      <c r="H167" s="8">
        <f t="shared" si="6"/>
        <v>4061.1111111111113</v>
      </c>
      <c r="I167" s="8">
        <f t="shared" si="7"/>
        <v>16.54546936581637</v>
      </c>
      <c r="J167" s="9">
        <f>IF(LARGE($I$16:$I$29,1)=G167,J166,IF(G167="","",IF(ROUND(G167/12,1)&lt;1,H167,IFERROR(IF(OR(ROUNDUP(G168/12,0)&lt;&gt;ROUNDUP(G167/12,0),H166&lt;&gt;H167),VLOOKUP($G167,$H$16:$J$29,3,1)+SUM($I$37:I167),J166),VLOOKUP(MAX($E$1237:$E$1048576),$H$16:$J$29,3,1)+SUM($I$37:I167)))))</f>
        <v>5823.8486681696359</v>
      </c>
      <c r="K167" s="2"/>
      <c r="L167" s="2"/>
      <c r="M167" s="2"/>
      <c r="N167" s="2"/>
      <c r="O167" s="2"/>
      <c r="P167" s="2"/>
      <c r="Q167" s="2"/>
      <c r="R167" s="2"/>
      <c r="S167" s="2"/>
      <c r="T167" s="2"/>
      <c r="U167" s="2"/>
      <c r="V167" s="2"/>
      <c r="W167" s="2"/>
      <c r="X167" s="2"/>
      <c r="Y167" s="2"/>
    </row>
    <row r="168" spans="1:25" x14ac:dyDescent="0.2">
      <c r="A168" s="2"/>
      <c r="B168" s="2"/>
      <c r="C168" s="2"/>
      <c r="D168" s="2"/>
      <c r="E168" s="2"/>
      <c r="F168" s="2"/>
      <c r="G168" s="7">
        <f t="shared" si="8"/>
        <v>132</v>
      </c>
      <c r="H168" s="8">
        <f t="shared" si="6"/>
        <v>4061.1111111111113</v>
      </c>
      <c r="I168" s="8">
        <f t="shared" si="7"/>
        <v>16.54546936581637</v>
      </c>
      <c r="J168" s="9">
        <f>IF(LARGE($I$16:$I$29,1)=G168,J167,IF(G168="","",IF(ROUND(G168/12,1)&lt;1,H168,IFERROR(IF(OR(ROUNDUP(G169/12,0)&lt;&gt;ROUNDUP(G168/12,0),H167&lt;&gt;H168),VLOOKUP($G168,$H$16:$J$29,3,1)+SUM($I$37:I168),J167),VLOOKUP(MAX($E$1237:$E$1048576),$H$16:$J$29,3,1)+SUM($I$37:I168)))))</f>
        <v>6022.3943005594328</v>
      </c>
      <c r="K168" s="2"/>
      <c r="L168" s="2"/>
      <c r="M168" s="2"/>
      <c r="N168" s="2"/>
      <c r="O168" s="2"/>
      <c r="P168" s="2"/>
      <c r="Q168" s="2"/>
      <c r="R168" s="2"/>
      <c r="S168" s="2"/>
      <c r="T168" s="2"/>
      <c r="U168" s="2"/>
      <c r="V168" s="2"/>
      <c r="W168" s="2"/>
      <c r="X168" s="2"/>
      <c r="Y168" s="2"/>
    </row>
    <row r="169" spans="1:25" x14ac:dyDescent="0.2">
      <c r="A169" s="2"/>
      <c r="B169" s="2"/>
      <c r="C169" s="2"/>
      <c r="D169" s="2"/>
      <c r="E169" s="2"/>
      <c r="F169" s="2"/>
      <c r="G169" s="7">
        <f t="shared" si="8"/>
        <v>133</v>
      </c>
      <c r="H169" s="8">
        <f t="shared" si="6"/>
        <v>4061.1111111111113</v>
      </c>
      <c r="I169" s="8">
        <f t="shared" si="7"/>
        <v>16.54546936581637</v>
      </c>
      <c r="J169" s="9">
        <f>IF(LARGE($I$16:$I$29,1)=G169,J168,IF(G169="","",IF(ROUND(G169/12,1)&lt;1,H169,IFERROR(IF(OR(ROUNDUP(G170/12,0)&lt;&gt;ROUNDUP(G169/12,0),H168&lt;&gt;H169),VLOOKUP($G169,$H$16:$J$29,3,1)+SUM($I$37:I169),J168),VLOOKUP(MAX($E$1237:$E$1048576),$H$16:$J$29,3,1)+SUM($I$37:I169)))))</f>
        <v>6022.3943005594328</v>
      </c>
      <c r="K169" s="2"/>
      <c r="L169" s="2"/>
      <c r="M169" s="2"/>
      <c r="N169" s="2"/>
      <c r="O169" s="2"/>
      <c r="P169" s="2"/>
      <c r="Q169" s="2"/>
      <c r="R169" s="2"/>
      <c r="S169" s="2"/>
      <c r="T169" s="2"/>
      <c r="U169" s="2"/>
      <c r="V169" s="2"/>
      <c r="W169" s="2"/>
      <c r="X169" s="2"/>
      <c r="Y169" s="2"/>
    </row>
    <row r="170" spans="1:25" x14ac:dyDescent="0.2">
      <c r="A170" s="2"/>
      <c r="B170" s="2"/>
      <c r="C170" s="2"/>
      <c r="D170" s="2"/>
      <c r="E170" s="2"/>
      <c r="F170" s="2"/>
      <c r="G170" s="7">
        <f t="shared" si="8"/>
        <v>134</v>
      </c>
      <c r="H170" s="8">
        <f t="shared" si="6"/>
        <v>4061.1111111111113</v>
      </c>
      <c r="I170" s="8">
        <f t="shared" si="7"/>
        <v>16.54546936581637</v>
      </c>
      <c r="J170" s="9">
        <f>IF(LARGE($I$16:$I$29,1)=G170,J169,IF(G170="","",IF(ROUND(G170/12,1)&lt;1,H170,IFERROR(IF(OR(ROUNDUP(G171/12,0)&lt;&gt;ROUNDUP(G170/12,0),H169&lt;&gt;H170),VLOOKUP($G170,$H$16:$J$29,3,1)+SUM($I$37:I170),J169),VLOOKUP(MAX($E$1237:$E$1048576),$H$16:$J$29,3,1)+SUM($I$37:I170)))))</f>
        <v>6022.3943005594328</v>
      </c>
      <c r="K170" s="2"/>
      <c r="L170" s="2"/>
      <c r="M170" s="2"/>
      <c r="N170" s="2"/>
      <c r="O170" s="2"/>
      <c r="P170" s="2"/>
      <c r="Q170" s="2"/>
      <c r="R170" s="2"/>
      <c r="S170" s="2"/>
      <c r="T170" s="2"/>
      <c r="U170" s="2"/>
      <c r="V170" s="2"/>
      <c r="W170" s="2"/>
      <c r="X170" s="2"/>
      <c r="Y170" s="2"/>
    </row>
    <row r="171" spans="1:25" x14ac:dyDescent="0.2">
      <c r="A171" s="2"/>
      <c r="B171" s="2"/>
      <c r="C171" s="2"/>
      <c r="D171" s="2"/>
      <c r="E171" s="2"/>
      <c r="F171" s="2"/>
      <c r="G171" s="7">
        <f t="shared" si="8"/>
        <v>135</v>
      </c>
      <c r="H171" s="8">
        <f t="shared" si="6"/>
        <v>4061.1111111111113</v>
      </c>
      <c r="I171" s="8">
        <f t="shared" si="7"/>
        <v>16.54546936581637</v>
      </c>
      <c r="J171" s="9">
        <f>IF(LARGE($I$16:$I$29,1)=G171,J170,IF(G171="","",IF(ROUND(G171/12,1)&lt;1,H171,IFERROR(IF(OR(ROUNDUP(G172/12,0)&lt;&gt;ROUNDUP(G171/12,0),H170&lt;&gt;H171),VLOOKUP($G171,$H$16:$J$29,3,1)+SUM($I$37:I171),J170),VLOOKUP(MAX($E$1237:$E$1048576),$H$16:$J$29,3,1)+SUM($I$37:I171)))))</f>
        <v>6022.3943005594328</v>
      </c>
      <c r="K171" s="2"/>
      <c r="L171" s="2"/>
      <c r="M171" s="2"/>
      <c r="N171" s="2"/>
      <c r="O171" s="2"/>
      <c r="P171" s="2"/>
      <c r="Q171" s="2"/>
      <c r="R171" s="2"/>
      <c r="S171" s="2"/>
      <c r="T171" s="2"/>
      <c r="U171" s="2"/>
      <c r="V171" s="2"/>
      <c r="W171" s="2"/>
      <c r="X171" s="2"/>
      <c r="Y171" s="2"/>
    </row>
    <row r="172" spans="1:25" x14ac:dyDescent="0.2">
      <c r="A172" s="2"/>
      <c r="B172" s="2"/>
      <c r="C172" s="2"/>
      <c r="D172" s="2"/>
      <c r="E172" s="2"/>
      <c r="F172" s="2"/>
      <c r="G172" s="7">
        <f t="shared" si="8"/>
        <v>136</v>
      </c>
      <c r="H172" s="8">
        <f t="shared" si="6"/>
        <v>4061.1111111111113</v>
      </c>
      <c r="I172" s="8">
        <f t="shared" si="7"/>
        <v>16.54546936581637</v>
      </c>
      <c r="J172" s="9">
        <f>IF(LARGE($I$16:$I$29,1)=G172,J171,IF(G172="","",IF(ROUND(G172/12,1)&lt;1,H172,IFERROR(IF(OR(ROUNDUP(G173/12,0)&lt;&gt;ROUNDUP(G172/12,0),H171&lt;&gt;H172),VLOOKUP($G172,$H$16:$J$29,3,1)+SUM($I$37:I172),J171),VLOOKUP(MAX($E$1237:$E$1048576),$H$16:$J$29,3,1)+SUM($I$37:I172)))))</f>
        <v>6022.3943005594328</v>
      </c>
      <c r="K172" s="2"/>
      <c r="L172" s="2"/>
      <c r="M172" s="2"/>
      <c r="N172" s="2"/>
      <c r="O172" s="2"/>
      <c r="P172" s="2"/>
      <c r="Q172" s="2"/>
      <c r="R172" s="2"/>
      <c r="S172" s="2"/>
      <c r="T172" s="2"/>
      <c r="U172" s="2"/>
      <c r="V172" s="2"/>
      <c r="W172" s="2"/>
      <c r="X172" s="2"/>
      <c r="Y172" s="2"/>
    </row>
    <row r="173" spans="1:25" x14ac:dyDescent="0.2">
      <c r="A173" s="2"/>
      <c r="B173" s="2"/>
      <c r="C173" s="2"/>
      <c r="D173" s="2"/>
      <c r="E173" s="2"/>
      <c r="F173" s="2"/>
      <c r="G173" s="7">
        <f t="shared" si="8"/>
        <v>137</v>
      </c>
      <c r="H173" s="8">
        <f t="shared" si="6"/>
        <v>4061.1111111111113</v>
      </c>
      <c r="I173" s="8">
        <f t="shared" si="7"/>
        <v>16.54546936581637</v>
      </c>
      <c r="J173" s="9">
        <f>IF(LARGE($I$16:$I$29,1)=G173,J172,IF(G173="","",IF(ROUND(G173/12,1)&lt;1,H173,IFERROR(IF(OR(ROUNDUP(G174/12,0)&lt;&gt;ROUNDUP(G173/12,0),H172&lt;&gt;H173),VLOOKUP($G173,$H$16:$J$29,3,1)+SUM($I$37:I173),J172),VLOOKUP(MAX($E$1237:$E$1048576),$H$16:$J$29,3,1)+SUM($I$37:I173)))))</f>
        <v>6022.3943005594328</v>
      </c>
      <c r="K173" s="2"/>
      <c r="L173" s="2"/>
      <c r="M173" s="2"/>
      <c r="N173" s="2"/>
      <c r="O173" s="2"/>
      <c r="P173" s="2"/>
      <c r="Q173" s="2"/>
      <c r="R173" s="2"/>
      <c r="S173" s="2"/>
      <c r="T173" s="2"/>
      <c r="U173" s="2"/>
      <c r="V173" s="2"/>
      <c r="W173" s="2"/>
      <c r="X173" s="2"/>
      <c r="Y173" s="2"/>
    </row>
    <row r="174" spans="1:25" x14ac:dyDescent="0.2">
      <c r="A174" s="2"/>
      <c r="B174" s="2"/>
      <c r="C174" s="2"/>
      <c r="D174" s="2"/>
      <c r="E174" s="2"/>
      <c r="F174" s="2"/>
      <c r="G174" s="7">
        <f t="shared" si="8"/>
        <v>138</v>
      </c>
      <c r="H174" s="8">
        <f t="shared" si="6"/>
        <v>4061.1111111111113</v>
      </c>
      <c r="I174" s="8">
        <f t="shared" si="7"/>
        <v>16.54546936581637</v>
      </c>
      <c r="J174" s="9">
        <f>IF(LARGE($I$16:$I$29,1)=G174,J173,IF(G174="","",IF(ROUND(G174/12,1)&lt;1,H174,IFERROR(IF(OR(ROUNDUP(G175/12,0)&lt;&gt;ROUNDUP(G174/12,0),H173&lt;&gt;H174),VLOOKUP($G174,$H$16:$J$29,3,1)+SUM($I$37:I174),J173),VLOOKUP(MAX($E$1237:$E$1048576),$H$16:$J$29,3,1)+SUM($I$37:I174)))))</f>
        <v>6022.3943005594328</v>
      </c>
      <c r="K174" s="2"/>
      <c r="L174" s="2"/>
      <c r="M174" s="2"/>
      <c r="N174" s="2"/>
      <c r="O174" s="2"/>
      <c r="P174" s="2"/>
      <c r="Q174" s="2"/>
      <c r="R174" s="2"/>
      <c r="S174" s="2"/>
      <c r="T174" s="2"/>
      <c r="U174" s="2"/>
      <c r="V174" s="2"/>
      <c r="W174" s="2"/>
      <c r="X174" s="2"/>
      <c r="Y174" s="2"/>
    </row>
    <row r="175" spans="1:25" x14ac:dyDescent="0.2">
      <c r="A175" s="2"/>
      <c r="B175" s="2"/>
      <c r="C175" s="2"/>
      <c r="D175" s="2"/>
      <c r="E175" s="2"/>
      <c r="F175" s="2"/>
      <c r="G175" s="7">
        <f t="shared" si="8"/>
        <v>139</v>
      </c>
      <c r="H175" s="8">
        <f t="shared" si="6"/>
        <v>4061.1111111111113</v>
      </c>
      <c r="I175" s="8">
        <f t="shared" si="7"/>
        <v>16.54546936581637</v>
      </c>
      <c r="J175" s="9">
        <f>IF(LARGE($I$16:$I$29,1)=G175,J174,IF(G175="","",IF(ROUND(G175/12,1)&lt;1,H175,IFERROR(IF(OR(ROUNDUP(G176/12,0)&lt;&gt;ROUNDUP(G175/12,0),H174&lt;&gt;H175),VLOOKUP($G175,$H$16:$J$29,3,1)+SUM($I$37:I175),J174),VLOOKUP(MAX($E$1237:$E$1048576),$H$16:$J$29,3,1)+SUM($I$37:I175)))))</f>
        <v>6022.3943005594328</v>
      </c>
      <c r="K175" s="2"/>
      <c r="L175" s="2"/>
      <c r="M175" s="2"/>
      <c r="N175" s="2"/>
      <c r="O175" s="2"/>
      <c r="P175" s="2"/>
      <c r="Q175" s="2"/>
      <c r="R175" s="2"/>
      <c r="S175" s="2"/>
      <c r="T175" s="2"/>
      <c r="U175" s="2"/>
      <c r="V175" s="2"/>
      <c r="W175" s="2"/>
      <c r="X175" s="2"/>
      <c r="Y175" s="2"/>
    </row>
    <row r="176" spans="1:25" x14ac:dyDescent="0.2">
      <c r="A176" s="2"/>
      <c r="B176" s="2"/>
      <c r="C176" s="2"/>
      <c r="D176" s="2"/>
      <c r="E176" s="2"/>
      <c r="F176" s="2"/>
      <c r="G176" s="7">
        <f t="shared" si="8"/>
        <v>140</v>
      </c>
      <c r="H176" s="8">
        <f t="shared" si="6"/>
        <v>4061.1111111111113</v>
      </c>
      <c r="I176" s="8">
        <f t="shared" si="7"/>
        <v>16.54546936581637</v>
      </c>
      <c r="J176" s="9">
        <f>IF(LARGE($I$16:$I$29,1)=G176,J175,IF(G176="","",IF(ROUND(G176/12,1)&lt;1,H176,IFERROR(IF(OR(ROUNDUP(G177/12,0)&lt;&gt;ROUNDUP(G176/12,0),H175&lt;&gt;H176),VLOOKUP($G176,$H$16:$J$29,3,1)+SUM($I$37:I176),J175),VLOOKUP(MAX($E$1237:$E$1048576),$H$16:$J$29,3,1)+SUM($I$37:I176)))))</f>
        <v>6022.3943005594328</v>
      </c>
      <c r="K176" s="2"/>
      <c r="L176" s="2"/>
      <c r="M176" s="2"/>
      <c r="N176" s="2"/>
      <c r="O176" s="2"/>
      <c r="P176" s="2"/>
      <c r="Q176" s="2"/>
      <c r="R176" s="2"/>
      <c r="S176" s="2"/>
      <c r="T176" s="2"/>
      <c r="U176" s="2"/>
      <c r="V176" s="2"/>
      <c r="W176" s="2"/>
      <c r="X176" s="2"/>
      <c r="Y176" s="2"/>
    </row>
    <row r="177" spans="1:25" x14ac:dyDescent="0.2">
      <c r="A177" s="2"/>
      <c r="B177" s="2"/>
      <c r="C177" s="2"/>
      <c r="D177" s="2"/>
      <c r="E177" s="2"/>
      <c r="F177" s="2"/>
      <c r="G177" s="7">
        <f t="shared" si="8"/>
        <v>141</v>
      </c>
      <c r="H177" s="8">
        <f t="shared" si="6"/>
        <v>4061.1111111111113</v>
      </c>
      <c r="I177" s="8">
        <f t="shared" si="7"/>
        <v>16.54546936581637</v>
      </c>
      <c r="J177" s="9">
        <f>IF(LARGE($I$16:$I$29,1)=G177,J176,IF(G177="","",IF(ROUND(G177/12,1)&lt;1,H177,IFERROR(IF(OR(ROUNDUP(G178/12,0)&lt;&gt;ROUNDUP(G177/12,0),H176&lt;&gt;H177),VLOOKUP($G177,$H$16:$J$29,3,1)+SUM($I$37:I177),J176),VLOOKUP(MAX($E$1237:$E$1048576),$H$16:$J$29,3,1)+SUM($I$37:I177)))))</f>
        <v>6022.3943005594328</v>
      </c>
      <c r="K177" s="2"/>
      <c r="L177" s="2"/>
      <c r="M177" s="2"/>
      <c r="N177" s="2"/>
      <c r="O177" s="2"/>
      <c r="P177" s="2"/>
      <c r="Q177" s="2"/>
      <c r="R177" s="2"/>
      <c r="S177" s="2"/>
      <c r="T177" s="2"/>
      <c r="U177" s="2"/>
      <c r="V177" s="2"/>
      <c r="W177" s="2"/>
      <c r="X177" s="2"/>
      <c r="Y177" s="2"/>
    </row>
    <row r="178" spans="1:25" x14ac:dyDescent="0.2">
      <c r="A178" s="2"/>
      <c r="B178" s="2"/>
      <c r="C178" s="2"/>
      <c r="D178" s="2"/>
      <c r="E178" s="2"/>
      <c r="F178" s="2"/>
      <c r="G178" s="7">
        <f t="shared" si="8"/>
        <v>142</v>
      </c>
      <c r="H178" s="8">
        <f t="shared" si="6"/>
        <v>4061.1111111111113</v>
      </c>
      <c r="I178" s="8">
        <f t="shared" si="7"/>
        <v>16.54546936581637</v>
      </c>
      <c r="J178" s="9">
        <f>IF(LARGE($I$16:$I$29,1)=G178,J177,IF(G178="","",IF(ROUND(G178/12,1)&lt;1,H178,IFERROR(IF(OR(ROUNDUP(G179/12,0)&lt;&gt;ROUNDUP(G178/12,0),H177&lt;&gt;H178),VLOOKUP($G178,$H$16:$J$29,3,1)+SUM($I$37:I178),J177),VLOOKUP(MAX($E$1237:$E$1048576),$H$16:$J$29,3,1)+SUM($I$37:I178)))))</f>
        <v>6022.3943005594328</v>
      </c>
      <c r="K178" s="2"/>
      <c r="L178" s="2"/>
      <c r="M178" s="2"/>
      <c r="N178" s="2"/>
      <c r="O178" s="2"/>
      <c r="P178" s="2"/>
      <c r="Q178" s="2"/>
      <c r="R178" s="2"/>
      <c r="S178" s="2"/>
      <c r="T178" s="2"/>
      <c r="U178" s="2"/>
      <c r="V178" s="2"/>
      <c r="W178" s="2"/>
      <c r="X178" s="2"/>
      <c r="Y178" s="2"/>
    </row>
    <row r="179" spans="1:25" x14ac:dyDescent="0.2">
      <c r="A179" s="2"/>
      <c r="B179" s="2"/>
      <c r="C179" s="2"/>
      <c r="D179" s="2"/>
      <c r="E179" s="2"/>
      <c r="F179" s="2"/>
      <c r="G179" s="7">
        <f t="shared" si="8"/>
        <v>143</v>
      </c>
      <c r="H179" s="8">
        <f t="shared" si="6"/>
        <v>4061.1111111111113</v>
      </c>
      <c r="I179" s="8">
        <f t="shared" si="7"/>
        <v>16.54546936581637</v>
      </c>
      <c r="J179" s="9">
        <f>IF(LARGE($I$16:$I$29,1)=G179,J178,IF(G179="","",IF(ROUND(G179/12,1)&lt;1,H179,IFERROR(IF(OR(ROUNDUP(G180/12,0)&lt;&gt;ROUNDUP(G179/12,0),H178&lt;&gt;H179),VLOOKUP($G179,$H$16:$J$29,3,1)+SUM($I$37:I179),J178),VLOOKUP(MAX($E$1237:$E$1048576),$H$16:$J$29,3,1)+SUM($I$37:I179)))))</f>
        <v>6022.3943005594328</v>
      </c>
      <c r="K179" s="2"/>
      <c r="L179" s="2"/>
      <c r="M179" s="2"/>
      <c r="N179" s="2"/>
      <c r="O179" s="2"/>
      <c r="P179" s="2"/>
      <c r="Q179" s="2"/>
      <c r="R179" s="2"/>
      <c r="S179" s="2"/>
      <c r="T179" s="2"/>
      <c r="U179" s="2"/>
      <c r="V179" s="2"/>
      <c r="W179" s="2"/>
      <c r="X179" s="2"/>
      <c r="Y179" s="2"/>
    </row>
    <row r="180" spans="1:25" x14ac:dyDescent="0.2">
      <c r="A180" s="2"/>
      <c r="B180" s="2"/>
      <c r="C180" s="2"/>
      <c r="D180" s="2"/>
      <c r="E180" s="2"/>
      <c r="F180" s="2"/>
      <c r="G180" s="7">
        <f t="shared" si="8"/>
        <v>144</v>
      </c>
      <c r="H180" s="8">
        <f t="shared" si="6"/>
        <v>4061.1111111111113</v>
      </c>
      <c r="I180" s="8">
        <f t="shared" si="7"/>
        <v>16.54546936581637</v>
      </c>
      <c r="J180" s="9">
        <f>IF(LARGE($I$16:$I$29,1)=G180,J179,IF(G180="","",IF(ROUND(G180/12,1)&lt;1,H180,IFERROR(IF(OR(ROUNDUP(G181/12,0)&lt;&gt;ROUNDUP(G180/12,0),H179&lt;&gt;H180),VLOOKUP($G180,$H$16:$J$29,3,1)+SUM($I$37:I180),J179),VLOOKUP(MAX($E$1237:$E$1048576),$H$16:$J$29,3,1)+SUM($I$37:I180)))))</f>
        <v>6220.939932949228</v>
      </c>
      <c r="K180" s="2"/>
      <c r="L180" s="2"/>
      <c r="M180" s="2"/>
      <c r="N180" s="2"/>
      <c r="O180" s="2"/>
      <c r="P180" s="2"/>
      <c r="Q180" s="2"/>
      <c r="R180" s="2"/>
      <c r="S180" s="2"/>
      <c r="T180" s="2"/>
      <c r="U180" s="2"/>
      <c r="V180" s="2"/>
      <c r="W180" s="2"/>
      <c r="X180" s="2"/>
      <c r="Y180" s="2"/>
    </row>
    <row r="181" spans="1:25" x14ac:dyDescent="0.2">
      <c r="A181" s="2"/>
      <c r="B181" s="2"/>
      <c r="C181" s="2"/>
      <c r="D181" s="2"/>
      <c r="E181" s="2"/>
      <c r="F181" s="2"/>
      <c r="G181" s="7">
        <f t="shared" si="8"/>
        <v>145</v>
      </c>
      <c r="H181" s="8">
        <f t="shared" si="6"/>
        <v>4061.1111111111113</v>
      </c>
      <c r="I181" s="8">
        <f t="shared" si="7"/>
        <v>16.54546936581637</v>
      </c>
      <c r="J181" s="9">
        <f>IF(LARGE($I$16:$I$29,1)=G181,J180,IF(G181="","",IF(ROUND(G181/12,1)&lt;1,H181,IFERROR(IF(OR(ROUNDUP(G182/12,0)&lt;&gt;ROUNDUP(G181/12,0),H180&lt;&gt;H181),VLOOKUP($G181,$H$16:$J$29,3,1)+SUM($I$37:I181),J180),VLOOKUP(MAX($E$1237:$E$1048576),$H$16:$J$29,3,1)+SUM($I$37:I181)))))</f>
        <v>6220.939932949228</v>
      </c>
      <c r="K181" s="2"/>
      <c r="L181" s="2"/>
      <c r="M181" s="2"/>
      <c r="N181" s="2"/>
      <c r="O181" s="2"/>
      <c r="P181" s="2"/>
      <c r="Q181" s="2"/>
      <c r="R181" s="2"/>
      <c r="S181" s="2"/>
      <c r="T181" s="2"/>
      <c r="U181" s="2"/>
      <c r="V181" s="2"/>
      <c r="W181" s="2"/>
      <c r="X181" s="2"/>
      <c r="Y181" s="2"/>
    </row>
    <row r="182" spans="1:25" x14ac:dyDescent="0.2">
      <c r="A182" s="2"/>
      <c r="B182" s="2"/>
      <c r="C182" s="2"/>
      <c r="D182" s="2"/>
      <c r="E182" s="2"/>
      <c r="F182" s="2"/>
      <c r="G182" s="7">
        <f t="shared" si="8"/>
        <v>146</v>
      </c>
      <c r="H182" s="8">
        <f t="shared" si="6"/>
        <v>4061.1111111111113</v>
      </c>
      <c r="I182" s="8">
        <f t="shared" si="7"/>
        <v>16.54546936581637</v>
      </c>
      <c r="J182" s="9">
        <f>IF(LARGE($I$16:$I$29,1)=G182,J181,IF(G182="","",IF(ROUND(G182/12,1)&lt;1,H182,IFERROR(IF(OR(ROUNDUP(G183/12,0)&lt;&gt;ROUNDUP(G182/12,0),H181&lt;&gt;H182),VLOOKUP($G182,$H$16:$J$29,3,1)+SUM($I$37:I182),J181),VLOOKUP(MAX($E$1237:$E$1048576),$H$16:$J$29,3,1)+SUM($I$37:I182)))))</f>
        <v>6220.939932949228</v>
      </c>
      <c r="K182" s="2"/>
      <c r="L182" s="2"/>
      <c r="M182" s="2"/>
      <c r="N182" s="2"/>
      <c r="O182" s="2"/>
      <c r="P182" s="2"/>
      <c r="Q182" s="2"/>
      <c r="R182" s="2"/>
      <c r="S182" s="2"/>
      <c r="T182" s="2"/>
      <c r="U182" s="2"/>
      <c r="V182" s="2"/>
      <c r="W182" s="2"/>
      <c r="X182" s="2"/>
      <c r="Y182" s="2"/>
    </row>
    <row r="183" spans="1:25" x14ac:dyDescent="0.2">
      <c r="A183" s="2"/>
      <c r="B183" s="2"/>
      <c r="C183" s="2"/>
      <c r="D183" s="2"/>
      <c r="E183" s="2"/>
      <c r="F183" s="2"/>
      <c r="G183" s="7">
        <f t="shared" si="8"/>
        <v>147</v>
      </c>
      <c r="H183" s="8">
        <f t="shared" si="6"/>
        <v>4061.1111111111113</v>
      </c>
      <c r="I183" s="8">
        <f t="shared" si="7"/>
        <v>16.54546936581637</v>
      </c>
      <c r="J183" s="9">
        <f>IF(LARGE($I$16:$I$29,1)=G183,J182,IF(G183="","",IF(ROUND(G183/12,1)&lt;1,H183,IFERROR(IF(OR(ROUNDUP(G184/12,0)&lt;&gt;ROUNDUP(G183/12,0),H182&lt;&gt;H183),VLOOKUP($G183,$H$16:$J$29,3,1)+SUM($I$37:I183),J182),VLOOKUP(MAX($E$1237:$E$1048576),$H$16:$J$29,3,1)+SUM($I$37:I183)))))</f>
        <v>6220.939932949228</v>
      </c>
      <c r="K183" s="2"/>
      <c r="L183" s="2"/>
      <c r="M183" s="2"/>
      <c r="N183" s="2"/>
      <c r="O183" s="2"/>
      <c r="P183" s="2"/>
      <c r="Q183" s="2"/>
      <c r="R183" s="2"/>
      <c r="S183" s="2"/>
      <c r="T183" s="2"/>
      <c r="U183" s="2"/>
      <c r="V183" s="2"/>
      <c r="W183" s="2"/>
      <c r="X183" s="2"/>
      <c r="Y183" s="2"/>
    </row>
    <row r="184" spans="1:25" x14ac:dyDescent="0.2">
      <c r="A184" s="2"/>
      <c r="B184" s="2"/>
      <c r="C184" s="2"/>
      <c r="D184" s="2"/>
      <c r="E184" s="2"/>
      <c r="F184" s="2"/>
      <c r="G184" s="7">
        <f t="shared" si="8"/>
        <v>148</v>
      </c>
      <c r="H184" s="8">
        <f t="shared" si="6"/>
        <v>4061.1111111111113</v>
      </c>
      <c r="I184" s="8">
        <f t="shared" si="7"/>
        <v>16.54546936581637</v>
      </c>
      <c r="J184" s="9">
        <f>IF(LARGE($I$16:$I$29,1)=G184,J183,IF(G184="","",IF(ROUND(G184/12,1)&lt;1,H184,IFERROR(IF(OR(ROUNDUP(G185/12,0)&lt;&gt;ROUNDUP(G184/12,0),H183&lt;&gt;H184),VLOOKUP($G184,$H$16:$J$29,3,1)+SUM($I$37:I184),J183),VLOOKUP(MAX($E$1237:$E$1048576),$H$16:$J$29,3,1)+SUM($I$37:I184)))))</f>
        <v>6220.939932949228</v>
      </c>
      <c r="K184" s="2"/>
      <c r="L184" s="2"/>
      <c r="M184" s="2"/>
      <c r="N184" s="2"/>
      <c r="O184" s="2"/>
      <c r="P184" s="2"/>
      <c r="Q184" s="2"/>
      <c r="R184" s="2"/>
      <c r="S184" s="2"/>
      <c r="T184" s="2"/>
      <c r="U184" s="2"/>
      <c r="V184" s="2"/>
      <c r="W184" s="2"/>
      <c r="X184" s="2"/>
      <c r="Y184" s="2"/>
    </row>
    <row r="185" spans="1:25" x14ac:dyDescent="0.2">
      <c r="A185" s="2"/>
      <c r="B185" s="2"/>
      <c r="C185" s="2"/>
      <c r="D185" s="2"/>
      <c r="E185" s="2"/>
      <c r="F185" s="2"/>
      <c r="G185" s="7">
        <f t="shared" si="8"/>
        <v>149</v>
      </c>
      <c r="H185" s="8">
        <f t="shared" si="6"/>
        <v>4061.1111111111113</v>
      </c>
      <c r="I185" s="8">
        <f t="shared" si="7"/>
        <v>16.54546936581637</v>
      </c>
      <c r="J185" s="9">
        <f>IF(LARGE($I$16:$I$29,1)=G185,J184,IF(G185="","",IF(ROUND(G185/12,1)&lt;1,H185,IFERROR(IF(OR(ROUNDUP(G186/12,0)&lt;&gt;ROUNDUP(G185/12,0),H184&lt;&gt;H185),VLOOKUP($G185,$H$16:$J$29,3,1)+SUM($I$37:I185),J184),VLOOKUP(MAX($E$1237:$E$1048576),$H$16:$J$29,3,1)+SUM($I$37:I185)))))</f>
        <v>6220.939932949228</v>
      </c>
      <c r="K185" s="2"/>
      <c r="L185" s="2"/>
      <c r="M185" s="2"/>
      <c r="N185" s="2"/>
      <c r="O185" s="2"/>
      <c r="P185" s="2"/>
      <c r="Q185" s="2"/>
      <c r="R185" s="2"/>
      <c r="S185" s="2"/>
      <c r="T185" s="2"/>
      <c r="U185" s="2"/>
      <c r="V185" s="2"/>
      <c r="W185" s="2"/>
      <c r="X185" s="2"/>
      <c r="Y185" s="2"/>
    </row>
    <row r="186" spans="1:25" x14ac:dyDescent="0.2">
      <c r="A186" s="2"/>
      <c r="B186" s="2"/>
      <c r="C186" s="2"/>
      <c r="D186" s="2"/>
      <c r="E186" s="2"/>
      <c r="F186" s="2"/>
      <c r="G186" s="7">
        <f t="shared" si="8"/>
        <v>150</v>
      </c>
      <c r="H186" s="8">
        <f t="shared" si="6"/>
        <v>4061.1111111111113</v>
      </c>
      <c r="I186" s="8">
        <f t="shared" si="7"/>
        <v>16.54546936581637</v>
      </c>
      <c r="J186" s="9">
        <f>IF(LARGE($I$16:$I$29,1)=G186,J185,IF(G186="","",IF(ROUND(G186/12,1)&lt;1,H186,IFERROR(IF(OR(ROUNDUP(G187/12,0)&lt;&gt;ROUNDUP(G186/12,0),H185&lt;&gt;H186),VLOOKUP($G186,$H$16:$J$29,3,1)+SUM($I$37:I186),J185),VLOOKUP(MAX($E$1237:$E$1048576),$H$16:$J$29,3,1)+SUM($I$37:I186)))))</f>
        <v>6220.939932949228</v>
      </c>
      <c r="K186" s="2"/>
      <c r="L186" s="2"/>
      <c r="M186" s="2"/>
      <c r="N186" s="2"/>
      <c r="O186" s="2"/>
      <c r="P186" s="2"/>
      <c r="Q186" s="2"/>
      <c r="R186" s="2"/>
      <c r="S186" s="2"/>
      <c r="T186" s="2"/>
      <c r="U186" s="2"/>
      <c r="V186" s="2"/>
      <c r="W186" s="2"/>
      <c r="X186" s="2"/>
      <c r="Y186" s="2"/>
    </row>
    <row r="187" spans="1:25" x14ac:dyDescent="0.2">
      <c r="A187" s="2"/>
      <c r="B187" s="2"/>
      <c r="C187" s="2"/>
      <c r="D187" s="2"/>
      <c r="E187" s="2"/>
      <c r="F187" s="2"/>
      <c r="G187" s="7">
        <f t="shared" si="8"/>
        <v>151</v>
      </c>
      <c r="H187" s="8">
        <f t="shared" si="6"/>
        <v>4061.1111111111113</v>
      </c>
      <c r="I187" s="8">
        <f t="shared" si="7"/>
        <v>16.54546936581637</v>
      </c>
      <c r="J187" s="9">
        <f>IF(LARGE($I$16:$I$29,1)=G187,J186,IF(G187="","",IF(ROUND(G187/12,1)&lt;1,H187,IFERROR(IF(OR(ROUNDUP(G188/12,0)&lt;&gt;ROUNDUP(G187/12,0),H186&lt;&gt;H187),VLOOKUP($G187,$H$16:$J$29,3,1)+SUM($I$37:I187),J186),VLOOKUP(MAX($E$1237:$E$1048576),$H$16:$J$29,3,1)+SUM($I$37:I187)))))</f>
        <v>6220.939932949228</v>
      </c>
      <c r="K187" s="2"/>
      <c r="L187" s="2"/>
      <c r="M187" s="2"/>
      <c r="N187" s="2"/>
      <c r="O187" s="2"/>
      <c r="P187" s="2"/>
      <c r="Q187" s="2"/>
      <c r="R187" s="2"/>
      <c r="S187" s="2"/>
      <c r="T187" s="2"/>
      <c r="U187" s="2"/>
      <c r="V187" s="2"/>
      <c r="W187" s="2"/>
      <c r="X187" s="2"/>
      <c r="Y187" s="2"/>
    </row>
    <row r="188" spans="1:25" x14ac:dyDescent="0.2">
      <c r="A188" s="2"/>
      <c r="B188" s="2"/>
      <c r="C188" s="2"/>
      <c r="D188" s="2"/>
      <c r="E188" s="2"/>
      <c r="F188" s="2"/>
      <c r="G188" s="7">
        <f t="shared" si="8"/>
        <v>152</v>
      </c>
      <c r="H188" s="8">
        <f t="shared" si="6"/>
        <v>4061.1111111111113</v>
      </c>
      <c r="I188" s="8">
        <f t="shared" si="7"/>
        <v>16.54546936581637</v>
      </c>
      <c r="J188" s="9">
        <f>IF(LARGE($I$16:$I$29,1)=G188,J187,IF(G188="","",IF(ROUND(G188/12,1)&lt;1,H188,IFERROR(IF(OR(ROUNDUP(G189/12,0)&lt;&gt;ROUNDUP(G188/12,0),H187&lt;&gt;H188),VLOOKUP($G188,$H$16:$J$29,3,1)+SUM($I$37:I188),J187),VLOOKUP(MAX($E$1237:$E$1048576),$H$16:$J$29,3,1)+SUM($I$37:I188)))))</f>
        <v>6220.939932949228</v>
      </c>
      <c r="K188" s="2"/>
      <c r="L188" s="2"/>
      <c r="M188" s="2"/>
      <c r="N188" s="2"/>
      <c r="O188" s="2"/>
      <c r="P188" s="2"/>
      <c r="Q188" s="2"/>
      <c r="R188" s="2"/>
      <c r="S188" s="2"/>
      <c r="T188" s="2"/>
      <c r="U188" s="2"/>
      <c r="V188" s="2"/>
      <c r="W188" s="2"/>
      <c r="X188" s="2"/>
      <c r="Y188" s="2"/>
    </row>
    <row r="189" spans="1:25" x14ac:dyDescent="0.2">
      <c r="A189" s="2"/>
      <c r="B189" s="2"/>
      <c r="C189" s="2"/>
      <c r="D189" s="2"/>
      <c r="E189" s="2"/>
      <c r="F189" s="2"/>
      <c r="G189" s="7">
        <f t="shared" si="8"/>
        <v>153</v>
      </c>
      <c r="H189" s="8">
        <f t="shared" si="6"/>
        <v>4061.1111111111113</v>
      </c>
      <c r="I189" s="8">
        <f t="shared" si="7"/>
        <v>16.54546936581637</v>
      </c>
      <c r="J189" s="9">
        <f>IF(LARGE($I$16:$I$29,1)=G189,J188,IF(G189="","",IF(ROUND(G189/12,1)&lt;1,H189,IFERROR(IF(OR(ROUNDUP(G190/12,0)&lt;&gt;ROUNDUP(G189/12,0),H188&lt;&gt;H189),VLOOKUP($G189,$H$16:$J$29,3,1)+SUM($I$37:I189),J188),VLOOKUP(MAX($E$1237:$E$1048576),$H$16:$J$29,3,1)+SUM($I$37:I189)))))</f>
        <v>6220.939932949228</v>
      </c>
      <c r="K189" s="2"/>
      <c r="L189" s="2"/>
      <c r="M189" s="2"/>
      <c r="N189" s="2"/>
      <c r="O189" s="2"/>
      <c r="P189" s="2"/>
      <c r="Q189" s="2"/>
      <c r="R189" s="2"/>
      <c r="S189" s="2"/>
      <c r="T189" s="2"/>
      <c r="U189" s="2"/>
      <c r="V189" s="2"/>
      <c r="W189" s="2"/>
      <c r="X189" s="2"/>
      <c r="Y189" s="2"/>
    </row>
    <row r="190" spans="1:25" x14ac:dyDescent="0.2">
      <c r="A190" s="2"/>
      <c r="B190" s="2"/>
      <c r="C190" s="2"/>
      <c r="D190" s="2"/>
      <c r="E190" s="2"/>
      <c r="F190" s="2"/>
      <c r="G190" s="7">
        <f t="shared" si="8"/>
        <v>154</v>
      </c>
      <c r="H190" s="8">
        <f t="shared" si="6"/>
        <v>4061.1111111111113</v>
      </c>
      <c r="I190" s="8">
        <f t="shared" si="7"/>
        <v>16.54546936581637</v>
      </c>
      <c r="J190" s="9">
        <f>IF(LARGE($I$16:$I$29,1)=G190,J189,IF(G190="","",IF(ROUND(G190/12,1)&lt;1,H190,IFERROR(IF(OR(ROUNDUP(G191/12,0)&lt;&gt;ROUNDUP(G190/12,0),H189&lt;&gt;H190),VLOOKUP($G190,$H$16:$J$29,3,1)+SUM($I$37:I190),J189),VLOOKUP(MAX($E$1237:$E$1048576),$H$16:$J$29,3,1)+SUM($I$37:I190)))))</f>
        <v>6220.939932949228</v>
      </c>
      <c r="K190" s="2"/>
      <c r="L190" s="2"/>
      <c r="M190" s="2"/>
      <c r="N190" s="2"/>
      <c r="O190" s="2"/>
      <c r="P190" s="2"/>
      <c r="Q190" s="2"/>
      <c r="R190" s="2"/>
      <c r="S190" s="2"/>
      <c r="T190" s="2"/>
      <c r="U190" s="2"/>
      <c r="V190" s="2"/>
      <c r="W190" s="2"/>
      <c r="X190" s="2"/>
      <c r="Y190" s="2"/>
    </row>
    <row r="191" spans="1:25" x14ac:dyDescent="0.2">
      <c r="A191" s="2"/>
      <c r="B191" s="2"/>
      <c r="C191" s="2"/>
      <c r="D191" s="2"/>
      <c r="E191" s="2"/>
      <c r="F191" s="2"/>
      <c r="G191" s="7">
        <f t="shared" si="8"/>
        <v>155</v>
      </c>
      <c r="H191" s="8">
        <f t="shared" si="6"/>
        <v>4061.1111111111113</v>
      </c>
      <c r="I191" s="8">
        <f t="shared" si="7"/>
        <v>16.54546936581637</v>
      </c>
      <c r="J191" s="9">
        <f>IF(LARGE($I$16:$I$29,1)=G191,J190,IF(G191="","",IF(ROUND(G191/12,1)&lt;1,H191,IFERROR(IF(OR(ROUNDUP(G192/12,0)&lt;&gt;ROUNDUP(G191/12,0),H190&lt;&gt;H191),VLOOKUP($G191,$H$16:$J$29,3,1)+SUM($I$37:I191),J190),VLOOKUP(MAX($E$1237:$E$1048576),$H$16:$J$29,3,1)+SUM($I$37:I191)))))</f>
        <v>6220.939932949228</v>
      </c>
      <c r="K191" s="2"/>
      <c r="L191" s="2"/>
      <c r="M191" s="2"/>
      <c r="N191" s="2"/>
      <c r="O191" s="2"/>
      <c r="P191" s="2"/>
      <c r="Q191" s="2"/>
      <c r="R191" s="2"/>
      <c r="S191" s="2"/>
      <c r="T191" s="2"/>
      <c r="U191" s="2"/>
      <c r="V191" s="2"/>
      <c r="W191" s="2"/>
      <c r="X191" s="2"/>
      <c r="Y191" s="2"/>
    </row>
    <row r="192" spans="1:25" x14ac:dyDescent="0.2">
      <c r="A192" s="2"/>
      <c r="B192" s="2"/>
      <c r="C192" s="2"/>
      <c r="D192" s="2"/>
      <c r="E192" s="2"/>
      <c r="F192" s="2"/>
      <c r="G192" s="7">
        <f t="shared" si="8"/>
        <v>156</v>
      </c>
      <c r="H192" s="8">
        <f t="shared" si="6"/>
        <v>4061.1111111111113</v>
      </c>
      <c r="I192" s="8">
        <f t="shared" si="7"/>
        <v>16.54546936581637</v>
      </c>
      <c r="J192" s="9">
        <f>IF(LARGE($I$16:$I$29,1)=G192,J191,IF(G192="","",IF(ROUND(G192/12,1)&lt;1,H192,IFERROR(IF(OR(ROUNDUP(G193/12,0)&lt;&gt;ROUNDUP(G192/12,0),H191&lt;&gt;H192),VLOOKUP($G192,$H$16:$J$29,3,1)+SUM($I$37:I192),J191),VLOOKUP(MAX($E$1237:$E$1048576),$H$16:$J$29,3,1)+SUM($I$37:I192)))))</f>
        <v>6419.4855653390223</v>
      </c>
      <c r="K192" s="2"/>
      <c r="L192" s="2"/>
      <c r="M192" s="2"/>
      <c r="N192" s="2"/>
      <c r="O192" s="2"/>
      <c r="P192" s="2"/>
      <c r="Q192" s="2"/>
      <c r="R192" s="2"/>
      <c r="S192" s="2"/>
      <c r="T192" s="2"/>
      <c r="U192" s="2"/>
      <c r="V192" s="2"/>
      <c r="W192" s="2"/>
      <c r="X192" s="2"/>
      <c r="Y192" s="2"/>
    </row>
    <row r="193" spans="1:25" x14ac:dyDescent="0.2">
      <c r="A193" s="2"/>
      <c r="B193" s="2"/>
      <c r="C193" s="2"/>
      <c r="D193" s="2"/>
      <c r="E193" s="2"/>
      <c r="F193" s="2"/>
      <c r="G193" s="7">
        <f t="shared" si="8"/>
        <v>157</v>
      </c>
      <c r="H193" s="8">
        <f t="shared" si="6"/>
        <v>4061.1111111111113</v>
      </c>
      <c r="I193" s="8">
        <f t="shared" si="7"/>
        <v>16.54546936581637</v>
      </c>
      <c r="J193" s="9">
        <f>IF(LARGE($I$16:$I$29,1)=G193,J192,IF(G193="","",IF(ROUND(G193/12,1)&lt;1,H193,IFERROR(IF(OR(ROUNDUP(G194/12,0)&lt;&gt;ROUNDUP(G193/12,0),H192&lt;&gt;H193),VLOOKUP($G193,$H$16:$J$29,3,1)+SUM($I$37:I193),J192),VLOOKUP(MAX($E$1237:$E$1048576),$H$16:$J$29,3,1)+SUM($I$37:I193)))))</f>
        <v>6419.4855653390223</v>
      </c>
      <c r="K193" s="2"/>
      <c r="L193" s="2"/>
      <c r="M193" s="2"/>
      <c r="N193" s="2"/>
      <c r="O193" s="2"/>
      <c r="P193" s="2"/>
      <c r="Q193" s="2"/>
      <c r="R193" s="2"/>
      <c r="S193" s="2"/>
      <c r="T193" s="2"/>
      <c r="U193" s="2"/>
      <c r="V193" s="2"/>
      <c r="W193" s="2"/>
      <c r="X193" s="2"/>
      <c r="Y193" s="2"/>
    </row>
    <row r="194" spans="1:25" x14ac:dyDescent="0.2">
      <c r="A194" s="2"/>
      <c r="B194" s="2"/>
      <c r="C194" s="2"/>
      <c r="D194" s="2"/>
      <c r="E194" s="2"/>
      <c r="F194" s="2"/>
      <c r="G194" s="7">
        <f t="shared" si="8"/>
        <v>158</v>
      </c>
      <c r="H194" s="8">
        <f t="shared" si="6"/>
        <v>4061.1111111111113</v>
      </c>
      <c r="I194" s="8">
        <f t="shared" si="7"/>
        <v>16.54546936581637</v>
      </c>
      <c r="J194" s="9">
        <f>IF(LARGE($I$16:$I$29,1)=G194,J193,IF(G194="","",IF(ROUND(G194/12,1)&lt;1,H194,IFERROR(IF(OR(ROUNDUP(G195/12,0)&lt;&gt;ROUNDUP(G194/12,0),H193&lt;&gt;H194),VLOOKUP($G194,$H$16:$J$29,3,1)+SUM($I$37:I194),J193),VLOOKUP(MAX($E$1237:$E$1048576),$H$16:$J$29,3,1)+SUM($I$37:I194)))))</f>
        <v>6419.4855653390223</v>
      </c>
      <c r="K194" s="2"/>
      <c r="L194" s="2"/>
      <c r="M194" s="2"/>
      <c r="N194" s="2"/>
      <c r="O194" s="2"/>
      <c r="P194" s="2"/>
      <c r="Q194" s="2"/>
      <c r="R194" s="2"/>
      <c r="S194" s="2"/>
      <c r="T194" s="2"/>
      <c r="U194" s="2"/>
      <c r="V194" s="2"/>
      <c r="W194" s="2"/>
      <c r="X194" s="2"/>
      <c r="Y194" s="2"/>
    </row>
    <row r="195" spans="1:25" x14ac:dyDescent="0.2">
      <c r="A195" s="2"/>
      <c r="B195" s="2"/>
      <c r="C195" s="2"/>
      <c r="D195" s="2"/>
      <c r="E195" s="2"/>
      <c r="F195" s="2"/>
      <c r="G195" s="7">
        <f t="shared" si="8"/>
        <v>159</v>
      </c>
      <c r="H195" s="8">
        <f t="shared" si="6"/>
        <v>4061.1111111111113</v>
      </c>
      <c r="I195" s="8">
        <f t="shared" si="7"/>
        <v>16.54546936581637</v>
      </c>
      <c r="J195" s="9">
        <f>IF(LARGE($I$16:$I$29,1)=G195,J194,IF(G195="","",IF(ROUND(G195/12,1)&lt;1,H195,IFERROR(IF(OR(ROUNDUP(G196/12,0)&lt;&gt;ROUNDUP(G195/12,0),H194&lt;&gt;H195),VLOOKUP($G195,$H$16:$J$29,3,1)+SUM($I$37:I195),J194),VLOOKUP(MAX($E$1237:$E$1048576),$H$16:$J$29,3,1)+SUM($I$37:I195)))))</f>
        <v>6419.4855653390223</v>
      </c>
      <c r="K195" s="2"/>
      <c r="L195" s="2"/>
      <c r="M195" s="2"/>
      <c r="N195" s="2"/>
      <c r="O195" s="2"/>
      <c r="P195" s="2"/>
      <c r="Q195" s="2"/>
      <c r="R195" s="2"/>
      <c r="S195" s="2"/>
      <c r="T195" s="2"/>
      <c r="U195" s="2"/>
      <c r="V195" s="2"/>
      <c r="W195" s="2"/>
      <c r="X195" s="2"/>
      <c r="Y195" s="2"/>
    </row>
    <row r="196" spans="1:25" x14ac:dyDescent="0.2">
      <c r="A196" s="2"/>
      <c r="B196" s="2"/>
      <c r="C196" s="2"/>
      <c r="D196" s="2"/>
      <c r="E196" s="2"/>
      <c r="F196" s="2"/>
      <c r="G196" s="7">
        <f t="shared" si="8"/>
        <v>160</v>
      </c>
      <c r="H196" s="8">
        <f t="shared" si="6"/>
        <v>4061.1111111111113</v>
      </c>
      <c r="I196" s="8">
        <f t="shared" si="7"/>
        <v>16.54546936581637</v>
      </c>
      <c r="J196" s="9">
        <f>IF(LARGE($I$16:$I$29,1)=G196,J195,IF(G196="","",IF(ROUND(G196/12,1)&lt;1,H196,IFERROR(IF(OR(ROUNDUP(G197/12,0)&lt;&gt;ROUNDUP(G196/12,0),H195&lt;&gt;H196),VLOOKUP($G196,$H$16:$J$29,3,1)+SUM($I$37:I196),J195),VLOOKUP(MAX($E$1237:$E$1048576),$H$16:$J$29,3,1)+SUM($I$37:I196)))))</f>
        <v>6419.4855653390223</v>
      </c>
      <c r="K196" s="2"/>
      <c r="L196" s="2"/>
      <c r="M196" s="2"/>
      <c r="N196" s="2"/>
      <c r="O196" s="2"/>
      <c r="P196" s="2"/>
      <c r="Q196" s="2"/>
      <c r="R196" s="2"/>
      <c r="S196" s="2"/>
      <c r="T196" s="2"/>
      <c r="U196" s="2"/>
      <c r="V196" s="2"/>
      <c r="W196" s="2"/>
      <c r="X196" s="2"/>
      <c r="Y196" s="2"/>
    </row>
    <row r="197" spans="1:25" x14ac:dyDescent="0.2">
      <c r="A197" s="2"/>
      <c r="B197" s="2"/>
      <c r="C197" s="2"/>
      <c r="D197" s="2"/>
      <c r="E197" s="2"/>
      <c r="F197" s="2"/>
      <c r="G197" s="7">
        <f t="shared" si="8"/>
        <v>161</v>
      </c>
      <c r="H197" s="8">
        <f t="shared" si="6"/>
        <v>4061.1111111111113</v>
      </c>
      <c r="I197" s="8">
        <f t="shared" si="7"/>
        <v>16.54546936581637</v>
      </c>
      <c r="J197" s="9">
        <f>IF(LARGE($I$16:$I$29,1)=G197,J196,IF(G197="","",IF(ROUND(G197/12,1)&lt;1,H197,IFERROR(IF(OR(ROUNDUP(G198/12,0)&lt;&gt;ROUNDUP(G197/12,0),H196&lt;&gt;H197),VLOOKUP($G197,$H$16:$J$29,3,1)+SUM($I$37:I197),J196),VLOOKUP(MAX($E$1237:$E$1048576),$H$16:$J$29,3,1)+SUM($I$37:I197)))))</f>
        <v>6419.4855653390223</v>
      </c>
      <c r="K197" s="2"/>
      <c r="L197" s="2"/>
      <c r="M197" s="2"/>
      <c r="N197" s="2"/>
      <c r="O197" s="2"/>
      <c r="P197" s="2"/>
      <c r="Q197" s="2"/>
      <c r="R197" s="2"/>
      <c r="S197" s="2"/>
      <c r="T197" s="2"/>
      <c r="U197" s="2"/>
      <c r="V197" s="2"/>
      <c r="W197" s="2"/>
      <c r="X197" s="2"/>
      <c r="Y197" s="2"/>
    </row>
    <row r="198" spans="1:25" x14ac:dyDescent="0.2">
      <c r="A198" s="2"/>
      <c r="B198" s="2"/>
      <c r="C198" s="2"/>
      <c r="D198" s="2"/>
      <c r="E198" s="2"/>
      <c r="F198" s="2"/>
      <c r="G198" s="7">
        <f t="shared" si="8"/>
        <v>162</v>
      </c>
      <c r="H198" s="8">
        <f t="shared" si="6"/>
        <v>4061.1111111111113</v>
      </c>
      <c r="I198" s="8">
        <f t="shared" si="7"/>
        <v>16.54546936581637</v>
      </c>
      <c r="J198" s="9">
        <f>IF(LARGE($I$16:$I$29,1)=G198,J197,IF(G198="","",IF(ROUND(G198/12,1)&lt;1,H198,IFERROR(IF(OR(ROUNDUP(G199/12,0)&lt;&gt;ROUNDUP(G198/12,0),H197&lt;&gt;H198),VLOOKUP($G198,$H$16:$J$29,3,1)+SUM($I$37:I198),J197),VLOOKUP(MAX($E$1237:$E$1048576),$H$16:$J$29,3,1)+SUM($I$37:I198)))))</f>
        <v>6419.4855653390223</v>
      </c>
      <c r="K198" s="2"/>
      <c r="L198" s="2"/>
      <c r="M198" s="2"/>
      <c r="N198" s="2"/>
      <c r="O198" s="2"/>
      <c r="P198" s="2"/>
      <c r="Q198" s="2"/>
      <c r="R198" s="2"/>
      <c r="S198" s="2"/>
      <c r="T198" s="2"/>
      <c r="U198" s="2"/>
      <c r="V198" s="2"/>
      <c r="W198" s="2"/>
      <c r="X198" s="2"/>
      <c r="Y198" s="2"/>
    </row>
    <row r="199" spans="1:25" x14ac:dyDescent="0.2">
      <c r="A199" s="2"/>
      <c r="B199" s="2"/>
      <c r="C199" s="2"/>
      <c r="D199" s="2"/>
      <c r="E199" s="2"/>
      <c r="F199" s="2"/>
      <c r="G199" s="7">
        <f t="shared" si="8"/>
        <v>163</v>
      </c>
      <c r="H199" s="8">
        <f t="shared" si="6"/>
        <v>4061.1111111111113</v>
      </c>
      <c r="I199" s="8">
        <f t="shared" si="7"/>
        <v>16.54546936581637</v>
      </c>
      <c r="J199" s="9">
        <f>IF(LARGE($I$16:$I$29,1)=G199,J198,IF(G199="","",IF(ROUND(G199/12,1)&lt;1,H199,IFERROR(IF(OR(ROUNDUP(G200/12,0)&lt;&gt;ROUNDUP(G199/12,0),H198&lt;&gt;H199),VLOOKUP($G199,$H$16:$J$29,3,1)+SUM($I$37:I199),J198),VLOOKUP(MAX($E$1237:$E$1048576),$H$16:$J$29,3,1)+SUM($I$37:I199)))))</f>
        <v>6419.4855653390223</v>
      </c>
      <c r="K199" s="2"/>
      <c r="L199" s="2"/>
      <c r="M199" s="2"/>
      <c r="N199" s="2"/>
      <c r="O199" s="2"/>
      <c r="P199" s="2"/>
      <c r="Q199" s="2"/>
      <c r="R199" s="2"/>
      <c r="S199" s="2"/>
      <c r="T199" s="2"/>
      <c r="U199" s="2"/>
      <c r="V199" s="2"/>
      <c r="W199" s="2"/>
      <c r="X199" s="2"/>
      <c r="Y199" s="2"/>
    </row>
    <row r="200" spans="1:25" x14ac:dyDescent="0.2">
      <c r="A200" s="2"/>
      <c r="B200" s="2"/>
      <c r="C200" s="2"/>
      <c r="D200" s="2"/>
      <c r="E200" s="2"/>
      <c r="F200" s="2"/>
      <c r="G200" s="7">
        <f t="shared" si="8"/>
        <v>164</v>
      </c>
      <c r="H200" s="8">
        <f t="shared" si="6"/>
        <v>4061.1111111111113</v>
      </c>
      <c r="I200" s="8">
        <f t="shared" si="7"/>
        <v>16.54546936581637</v>
      </c>
      <c r="J200" s="9">
        <f>IF(LARGE($I$16:$I$29,1)=G200,J199,IF(G200="","",IF(ROUND(G200/12,1)&lt;1,H200,IFERROR(IF(OR(ROUNDUP(G201/12,0)&lt;&gt;ROUNDUP(G200/12,0),H199&lt;&gt;H200),VLOOKUP($G200,$H$16:$J$29,3,1)+SUM($I$37:I200),J199),VLOOKUP(MAX($E$1237:$E$1048576),$H$16:$J$29,3,1)+SUM($I$37:I200)))))</f>
        <v>6419.4855653390223</v>
      </c>
      <c r="K200" s="2"/>
      <c r="L200" s="2"/>
      <c r="M200" s="2"/>
      <c r="N200" s="2"/>
      <c r="O200" s="2"/>
      <c r="P200" s="2"/>
      <c r="Q200" s="2"/>
      <c r="R200" s="2"/>
      <c r="S200" s="2"/>
      <c r="T200" s="2"/>
      <c r="U200" s="2"/>
      <c r="V200" s="2"/>
      <c r="W200" s="2"/>
      <c r="X200" s="2"/>
      <c r="Y200" s="2"/>
    </row>
    <row r="201" spans="1:25" x14ac:dyDescent="0.2">
      <c r="A201" s="2"/>
      <c r="B201" s="2"/>
      <c r="C201" s="2"/>
      <c r="D201" s="2"/>
      <c r="E201" s="2"/>
      <c r="F201" s="2"/>
      <c r="G201" s="7">
        <f t="shared" si="8"/>
        <v>165</v>
      </c>
      <c r="H201" s="8">
        <f t="shared" si="6"/>
        <v>4061.1111111111113</v>
      </c>
      <c r="I201" s="8">
        <f t="shared" si="7"/>
        <v>16.54546936581637</v>
      </c>
      <c r="J201" s="9">
        <f>IF(LARGE($I$16:$I$29,1)=G201,J200,IF(G201="","",IF(ROUND(G201/12,1)&lt;1,H201,IFERROR(IF(OR(ROUNDUP(G202/12,0)&lt;&gt;ROUNDUP(G201/12,0),H200&lt;&gt;H201),VLOOKUP($G201,$H$16:$J$29,3,1)+SUM($I$37:I201),J200),VLOOKUP(MAX($E$1237:$E$1048576),$H$16:$J$29,3,1)+SUM($I$37:I201)))))</f>
        <v>6419.4855653390223</v>
      </c>
      <c r="K201" s="2"/>
      <c r="L201" s="2"/>
      <c r="M201" s="2"/>
      <c r="N201" s="2"/>
      <c r="O201" s="2"/>
      <c r="P201" s="2"/>
      <c r="Q201" s="2"/>
      <c r="R201" s="2"/>
      <c r="S201" s="2"/>
      <c r="T201" s="2"/>
      <c r="U201" s="2"/>
      <c r="V201" s="2"/>
      <c r="W201" s="2"/>
      <c r="X201" s="2"/>
      <c r="Y201" s="2"/>
    </row>
    <row r="202" spans="1:25" x14ac:dyDescent="0.2">
      <c r="A202" s="2"/>
      <c r="B202" s="2"/>
      <c r="C202" s="2"/>
      <c r="D202" s="2"/>
      <c r="E202" s="2"/>
      <c r="F202" s="2"/>
      <c r="G202" s="7">
        <f t="shared" si="8"/>
        <v>166</v>
      </c>
      <c r="H202" s="8">
        <f t="shared" si="6"/>
        <v>4061.1111111111113</v>
      </c>
      <c r="I202" s="8">
        <f t="shared" si="7"/>
        <v>16.54546936581637</v>
      </c>
      <c r="J202" s="9">
        <f>IF(LARGE($I$16:$I$29,1)=G202,J201,IF(G202="","",IF(ROUND(G202/12,1)&lt;1,H202,IFERROR(IF(OR(ROUNDUP(G203/12,0)&lt;&gt;ROUNDUP(G202/12,0),H201&lt;&gt;H202),VLOOKUP($G202,$H$16:$J$29,3,1)+SUM($I$37:I202),J201),VLOOKUP(MAX($E$1237:$E$1048576),$H$16:$J$29,3,1)+SUM($I$37:I202)))))</f>
        <v>6419.4855653390223</v>
      </c>
      <c r="K202" s="2"/>
      <c r="L202" s="2"/>
      <c r="M202" s="2"/>
      <c r="N202" s="2"/>
      <c r="O202" s="2"/>
      <c r="P202" s="2"/>
      <c r="Q202" s="2"/>
      <c r="R202" s="2"/>
      <c r="S202" s="2"/>
      <c r="T202" s="2"/>
      <c r="U202" s="2"/>
      <c r="V202" s="2"/>
      <c r="W202" s="2"/>
      <c r="X202" s="2"/>
      <c r="Y202" s="2"/>
    </row>
    <row r="203" spans="1:25" x14ac:dyDescent="0.2">
      <c r="A203" s="2"/>
      <c r="B203" s="2"/>
      <c r="C203" s="2"/>
      <c r="D203" s="2"/>
      <c r="E203" s="2"/>
      <c r="F203" s="2"/>
      <c r="G203" s="7">
        <f t="shared" si="8"/>
        <v>167</v>
      </c>
      <c r="H203" s="8">
        <f t="shared" si="6"/>
        <v>4061.1111111111113</v>
      </c>
      <c r="I203" s="8">
        <f t="shared" si="7"/>
        <v>16.54546936581637</v>
      </c>
      <c r="J203" s="9">
        <f>IF(LARGE($I$16:$I$29,1)=G203,J202,IF(G203="","",IF(ROUND(G203/12,1)&lt;1,H203,IFERROR(IF(OR(ROUNDUP(G204/12,0)&lt;&gt;ROUNDUP(G203/12,0),H202&lt;&gt;H203),VLOOKUP($G203,$H$16:$J$29,3,1)+SUM($I$37:I203),J202),VLOOKUP(MAX($E$1237:$E$1048576),$H$16:$J$29,3,1)+SUM($I$37:I203)))))</f>
        <v>6419.4855653390223</v>
      </c>
      <c r="K203" s="2"/>
      <c r="L203" s="2"/>
      <c r="M203" s="2"/>
      <c r="N203" s="2"/>
      <c r="O203" s="2"/>
      <c r="P203" s="2"/>
      <c r="Q203" s="2"/>
      <c r="R203" s="2"/>
      <c r="S203" s="2"/>
      <c r="T203" s="2"/>
      <c r="U203" s="2"/>
      <c r="V203" s="2"/>
      <c r="W203" s="2"/>
      <c r="X203" s="2"/>
      <c r="Y203" s="2"/>
    </row>
    <row r="204" spans="1:25" x14ac:dyDescent="0.2">
      <c r="A204" s="2"/>
      <c r="B204" s="2"/>
      <c r="C204" s="2"/>
      <c r="D204" s="2"/>
      <c r="E204" s="2"/>
      <c r="F204" s="2"/>
      <c r="G204" s="7">
        <f t="shared" si="8"/>
        <v>168</v>
      </c>
      <c r="H204" s="8">
        <f t="shared" si="6"/>
        <v>4061.1111111111113</v>
      </c>
      <c r="I204" s="8">
        <f t="shared" si="7"/>
        <v>16.54546936581637</v>
      </c>
      <c r="J204" s="9">
        <f>IF(LARGE($I$16:$I$29,1)=G204,J203,IF(G204="","",IF(ROUND(G204/12,1)&lt;1,H204,IFERROR(IF(OR(ROUNDUP(G205/12,0)&lt;&gt;ROUNDUP(G204/12,0),H203&lt;&gt;H204),VLOOKUP($G204,$H$16:$J$29,3,1)+SUM($I$37:I204),J203),VLOOKUP(MAX($E$1237:$E$1048576),$H$16:$J$29,3,1)+SUM($I$37:I204)))))</f>
        <v>6618.0311977288166</v>
      </c>
      <c r="K204" s="2"/>
      <c r="L204" s="2"/>
      <c r="M204" s="2"/>
      <c r="N204" s="2"/>
      <c r="O204" s="2"/>
      <c r="P204" s="2"/>
      <c r="Q204" s="2"/>
      <c r="R204" s="2"/>
      <c r="S204" s="2"/>
      <c r="T204" s="2"/>
      <c r="U204" s="2"/>
      <c r="V204" s="2"/>
      <c r="W204" s="2"/>
      <c r="X204" s="2"/>
      <c r="Y204" s="2"/>
    </row>
    <row r="205" spans="1:25" x14ac:dyDescent="0.2">
      <c r="A205" s="2"/>
      <c r="B205" s="2"/>
      <c r="C205" s="2"/>
      <c r="D205" s="2"/>
      <c r="E205" s="2"/>
      <c r="F205" s="2"/>
      <c r="G205" s="7">
        <f t="shared" si="8"/>
        <v>169</v>
      </c>
      <c r="H205" s="8">
        <f t="shared" si="6"/>
        <v>4061.1111111111113</v>
      </c>
      <c r="I205" s="8">
        <f t="shared" si="7"/>
        <v>16.54546936581637</v>
      </c>
      <c r="J205" s="9">
        <f>IF(LARGE($I$16:$I$29,1)=G205,J204,IF(G205="","",IF(ROUND(G205/12,1)&lt;1,H205,IFERROR(IF(OR(ROUNDUP(G206/12,0)&lt;&gt;ROUNDUP(G205/12,0),H204&lt;&gt;H205),VLOOKUP($G205,$H$16:$J$29,3,1)+SUM($I$37:I205),J204),VLOOKUP(MAX($E$1237:$E$1048576),$H$16:$J$29,3,1)+SUM($I$37:I205)))))</f>
        <v>6618.0311977288166</v>
      </c>
      <c r="K205" s="2"/>
      <c r="L205" s="2"/>
      <c r="M205" s="2"/>
      <c r="N205" s="2"/>
      <c r="O205" s="2"/>
      <c r="P205" s="2"/>
      <c r="Q205" s="2"/>
      <c r="R205" s="2"/>
      <c r="S205" s="2"/>
      <c r="T205" s="2"/>
      <c r="U205" s="2"/>
      <c r="V205" s="2"/>
      <c r="W205" s="2"/>
      <c r="X205" s="2"/>
      <c r="Y205" s="2"/>
    </row>
    <row r="206" spans="1:25" x14ac:dyDescent="0.2">
      <c r="A206" s="2"/>
      <c r="B206" s="2"/>
      <c r="C206" s="2"/>
      <c r="D206" s="2"/>
      <c r="E206" s="2"/>
      <c r="F206" s="2"/>
      <c r="G206" s="7">
        <f t="shared" si="8"/>
        <v>170</v>
      </c>
      <c r="H206" s="8">
        <f t="shared" si="6"/>
        <v>4061.1111111111113</v>
      </c>
      <c r="I206" s="8">
        <f t="shared" si="7"/>
        <v>16.54546936581637</v>
      </c>
      <c r="J206" s="9">
        <f>IF(LARGE($I$16:$I$29,1)=G206,J205,IF(G206="","",IF(ROUND(G206/12,1)&lt;1,H206,IFERROR(IF(OR(ROUNDUP(G207/12,0)&lt;&gt;ROUNDUP(G206/12,0),H205&lt;&gt;H206),VLOOKUP($G206,$H$16:$J$29,3,1)+SUM($I$37:I206),J205),VLOOKUP(MAX($E$1237:$E$1048576),$H$16:$J$29,3,1)+SUM($I$37:I206)))))</f>
        <v>6618.0311977288166</v>
      </c>
      <c r="K206" s="2"/>
      <c r="L206" s="2"/>
      <c r="M206" s="2"/>
      <c r="N206" s="2"/>
      <c r="O206" s="2"/>
      <c r="P206" s="2"/>
      <c r="Q206" s="2"/>
      <c r="R206" s="2"/>
      <c r="S206" s="2"/>
      <c r="T206" s="2"/>
      <c r="U206" s="2"/>
      <c r="V206" s="2"/>
      <c r="W206" s="2"/>
      <c r="X206" s="2"/>
      <c r="Y206" s="2"/>
    </row>
    <row r="207" spans="1:25" x14ac:dyDescent="0.2">
      <c r="A207" s="2"/>
      <c r="B207" s="2"/>
      <c r="C207" s="2"/>
      <c r="D207" s="2"/>
      <c r="E207" s="2"/>
      <c r="F207" s="2"/>
      <c r="G207" s="7">
        <f t="shared" si="8"/>
        <v>171</v>
      </c>
      <c r="H207" s="8">
        <f t="shared" si="6"/>
        <v>4061.1111111111113</v>
      </c>
      <c r="I207" s="8">
        <f t="shared" si="7"/>
        <v>16.54546936581637</v>
      </c>
      <c r="J207" s="9">
        <f>IF(LARGE($I$16:$I$29,1)=G207,J206,IF(G207="","",IF(ROUND(G207/12,1)&lt;1,H207,IFERROR(IF(OR(ROUNDUP(G208/12,0)&lt;&gt;ROUNDUP(G207/12,0),H206&lt;&gt;H207),VLOOKUP($G207,$H$16:$J$29,3,1)+SUM($I$37:I207),J206),VLOOKUP(MAX($E$1237:$E$1048576),$H$16:$J$29,3,1)+SUM($I$37:I207)))))</f>
        <v>6618.0311977288166</v>
      </c>
      <c r="K207" s="2"/>
      <c r="L207" s="2"/>
      <c r="M207" s="2"/>
      <c r="N207" s="2"/>
      <c r="O207" s="2"/>
      <c r="P207" s="2"/>
      <c r="Q207" s="2"/>
      <c r="R207" s="2"/>
      <c r="S207" s="2"/>
      <c r="T207" s="2"/>
      <c r="U207" s="2"/>
      <c r="V207" s="2"/>
      <c r="W207" s="2"/>
      <c r="X207" s="2"/>
      <c r="Y207" s="2"/>
    </row>
    <row r="208" spans="1:25" x14ac:dyDescent="0.2">
      <c r="A208" s="2"/>
      <c r="B208" s="2"/>
      <c r="C208" s="2"/>
      <c r="D208" s="2"/>
      <c r="E208" s="2"/>
      <c r="F208" s="2"/>
      <c r="G208" s="7">
        <f t="shared" si="8"/>
        <v>172</v>
      </c>
      <c r="H208" s="8">
        <f t="shared" si="6"/>
        <v>4061.1111111111113</v>
      </c>
      <c r="I208" s="8">
        <f t="shared" si="7"/>
        <v>16.54546936581637</v>
      </c>
      <c r="J208" s="9">
        <f>IF(LARGE($I$16:$I$29,1)=G208,J207,IF(G208="","",IF(ROUND(G208/12,1)&lt;1,H208,IFERROR(IF(OR(ROUNDUP(G209/12,0)&lt;&gt;ROUNDUP(G208/12,0),H207&lt;&gt;H208),VLOOKUP($G208,$H$16:$J$29,3,1)+SUM($I$37:I208),J207),VLOOKUP(MAX($E$1237:$E$1048576),$H$16:$J$29,3,1)+SUM($I$37:I208)))))</f>
        <v>6618.0311977288166</v>
      </c>
      <c r="K208" s="2"/>
      <c r="L208" s="2"/>
      <c r="M208" s="2"/>
      <c r="N208" s="2"/>
      <c r="O208" s="2"/>
      <c r="P208" s="2"/>
      <c r="Q208" s="2"/>
      <c r="R208" s="2"/>
      <c r="S208" s="2"/>
      <c r="T208" s="2"/>
      <c r="U208" s="2"/>
      <c r="V208" s="2"/>
      <c r="W208" s="2"/>
      <c r="X208" s="2"/>
      <c r="Y208" s="2"/>
    </row>
    <row r="209" spans="1:25" x14ac:dyDescent="0.2">
      <c r="A209" s="2"/>
      <c r="B209" s="2"/>
      <c r="C209" s="2"/>
      <c r="D209" s="2"/>
      <c r="E209" s="2"/>
      <c r="F209" s="2"/>
      <c r="G209" s="7">
        <f t="shared" si="8"/>
        <v>173</v>
      </c>
      <c r="H209" s="8">
        <f t="shared" si="6"/>
        <v>4061.1111111111113</v>
      </c>
      <c r="I209" s="8">
        <f t="shared" si="7"/>
        <v>16.54546936581637</v>
      </c>
      <c r="J209" s="9">
        <f>IF(LARGE($I$16:$I$29,1)=G209,J208,IF(G209="","",IF(ROUND(G209/12,1)&lt;1,H209,IFERROR(IF(OR(ROUNDUP(G210/12,0)&lt;&gt;ROUNDUP(G209/12,0),H208&lt;&gt;H209),VLOOKUP($G209,$H$16:$J$29,3,1)+SUM($I$37:I209),J208),VLOOKUP(MAX($E$1237:$E$1048576),$H$16:$J$29,3,1)+SUM($I$37:I209)))))</f>
        <v>6618.0311977288166</v>
      </c>
      <c r="K209" s="2"/>
      <c r="L209" s="2"/>
      <c r="M209" s="2"/>
      <c r="N209" s="2"/>
      <c r="O209" s="2"/>
      <c r="P209" s="2"/>
      <c r="Q209" s="2"/>
      <c r="R209" s="2"/>
      <c r="S209" s="2"/>
      <c r="T209" s="2"/>
      <c r="U209" s="2"/>
      <c r="V209" s="2"/>
      <c r="W209" s="2"/>
      <c r="X209" s="2"/>
      <c r="Y209" s="2"/>
    </row>
    <row r="210" spans="1:25" x14ac:dyDescent="0.2">
      <c r="A210" s="2"/>
      <c r="B210" s="2"/>
      <c r="C210" s="2"/>
      <c r="D210" s="2"/>
      <c r="E210" s="2"/>
      <c r="F210" s="2"/>
      <c r="G210" s="7">
        <f t="shared" si="8"/>
        <v>174</v>
      </c>
      <c r="H210" s="8">
        <f t="shared" si="6"/>
        <v>4061.1111111111113</v>
      </c>
      <c r="I210" s="8">
        <f t="shared" si="7"/>
        <v>16.54546936581637</v>
      </c>
      <c r="J210" s="9">
        <f>IF(LARGE($I$16:$I$29,1)=G210,J209,IF(G210="","",IF(ROUND(G210/12,1)&lt;1,H210,IFERROR(IF(OR(ROUNDUP(G211/12,0)&lt;&gt;ROUNDUP(G210/12,0),H209&lt;&gt;H210),VLOOKUP($G210,$H$16:$J$29,3,1)+SUM($I$37:I210),J209),VLOOKUP(MAX($E$1237:$E$1048576),$H$16:$J$29,3,1)+SUM($I$37:I210)))))</f>
        <v>6618.0311977288166</v>
      </c>
      <c r="K210" s="2"/>
      <c r="L210" s="2"/>
      <c r="M210" s="2"/>
      <c r="N210" s="2"/>
      <c r="O210" s="2"/>
      <c r="P210" s="2"/>
      <c r="Q210" s="2"/>
      <c r="R210" s="2"/>
      <c r="S210" s="2"/>
      <c r="T210" s="2"/>
      <c r="U210" s="2"/>
      <c r="V210" s="2"/>
      <c r="W210" s="2"/>
      <c r="X210" s="2"/>
      <c r="Y210" s="2"/>
    </row>
    <row r="211" spans="1:25" x14ac:dyDescent="0.2">
      <c r="A211" s="2"/>
      <c r="B211" s="2"/>
      <c r="C211" s="2"/>
      <c r="D211" s="2"/>
      <c r="E211" s="2"/>
      <c r="F211" s="2"/>
      <c r="G211" s="7">
        <f t="shared" si="8"/>
        <v>175</v>
      </c>
      <c r="H211" s="8">
        <f t="shared" si="6"/>
        <v>4061.1111111111113</v>
      </c>
      <c r="I211" s="8">
        <f t="shared" si="7"/>
        <v>16.54546936581637</v>
      </c>
      <c r="J211" s="9">
        <f>IF(LARGE($I$16:$I$29,1)=G211,J210,IF(G211="","",IF(ROUND(G211/12,1)&lt;1,H211,IFERROR(IF(OR(ROUNDUP(G212/12,0)&lt;&gt;ROUNDUP(G211/12,0),H210&lt;&gt;H211),VLOOKUP($G211,$H$16:$J$29,3,1)+SUM($I$37:I211),J210),VLOOKUP(MAX($E$1237:$E$1048576),$H$16:$J$29,3,1)+SUM($I$37:I211)))))</f>
        <v>6618.0311977288166</v>
      </c>
      <c r="K211" s="2"/>
      <c r="L211" s="2"/>
      <c r="M211" s="2"/>
      <c r="N211" s="2"/>
      <c r="O211" s="2"/>
      <c r="P211" s="2"/>
      <c r="Q211" s="2"/>
      <c r="R211" s="2"/>
      <c r="S211" s="2"/>
      <c r="T211" s="2"/>
      <c r="U211" s="2"/>
      <c r="V211" s="2"/>
      <c r="W211" s="2"/>
      <c r="X211" s="2"/>
      <c r="Y211" s="2"/>
    </row>
    <row r="212" spans="1:25" x14ac:dyDescent="0.2">
      <c r="A212" s="2"/>
      <c r="B212" s="2"/>
      <c r="C212" s="2"/>
      <c r="D212" s="2"/>
      <c r="E212" s="2"/>
      <c r="F212" s="2"/>
      <c r="G212" s="7">
        <f t="shared" si="8"/>
        <v>176</v>
      </c>
      <c r="H212" s="8">
        <f t="shared" si="6"/>
        <v>4061.1111111111113</v>
      </c>
      <c r="I212" s="8">
        <f t="shared" si="7"/>
        <v>16.54546936581637</v>
      </c>
      <c r="J212" s="9">
        <f>IF(LARGE($I$16:$I$29,1)=G212,J211,IF(G212="","",IF(ROUND(G212/12,1)&lt;1,H212,IFERROR(IF(OR(ROUNDUP(G213/12,0)&lt;&gt;ROUNDUP(G212/12,0),H211&lt;&gt;H212),VLOOKUP($G212,$H$16:$J$29,3,1)+SUM($I$37:I212),J211),VLOOKUP(MAX($E$1237:$E$1048576),$H$16:$J$29,3,1)+SUM($I$37:I212)))))</f>
        <v>6618.0311977288166</v>
      </c>
      <c r="K212" s="2"/>
      <c r="L212" s="2"/>
      <c r="M212" s="2"/>
      <c r="N212" s="2"/>
      <c r="O212" s="2"/>
      <c r="P212" s="2"/>
      <c r="Q212" s="2"/>
      <c r="R212" s="2"/>
      <c r="S212" s="2"/>
      <c r="T212" s="2"/>
      <c r="U212" s="2"/>
      <c r="V212" s="2"/>
      <c r="W212" s="2"/>
      <c r="X212" s="2"/>
      <c r="Y212" s="2"/>
    </row>
    <row r="213" spans="1:25" x14ac:dyDescent="0.2">
      <c r="A213" s="2"/>
      <c r="B213" s="2"/>
      <c r="C213" s="2"/>
      <c r="D213" s="2"/>
      <c r="E213" s="2"/>
      <c r="F213" s="2"/>
      <c r="G213" s="7">
        <f t="shared" si="8"/>
        <v>177</v>
      </c>
      <c r="H213" s="8">
        <f t="shared" si="6"/>
        <v>4061.1111111111113</v>
      </c>
      <c r="I213" s="8">
        <f t="shared" si="7"/>
        <v>16.54546936581637</v>
      </c>
      <c r="J213" s="9">
        <f>IF(LARGE($I$16:$I$29,1)=G213,J212,IF(G213="","",IF(ROUND(G213/12,1)&lt;1,H213,IFERROR(IF(OR(ROUNDUP(G214/12,0)&lt;&gt;ROUNDUP(G213/12,0),H212&lt;&gt;H213),VLOOKUP($G213,$H$16:$J$29,3,1)+SUM($I$37:I213),J212),VLOOKUP(MAX($E$1237:$E$1048576),$H$16:$J$29,3,1)+SUM($I$37:I213)))))</f>
        <v>6618.0311977288166</v>
      </c>
      <c r="K213" s="2"/>
      <c r="L213" s="2"/>
      <c r="M213" s="2"/>
      <c r="N213" s="2"/>
      <c r="O213" s="2"/>
      <c r="P213" s="2"/>
      <c r="Q213" s="2"/>
      <c r="R213" s="2"/>
      <c r="S213" s="2"/>
      <c r="T213" s="2"/>
      <c r="U213" s="2"/>
      <c r="V213" s="2"/>
      <c r="W213" s="2"/>
      <c r="X213" s="2"/>
      <c r="Y213" s="2"/>
    </row>
    <row r="214" spans="1:25" x14ac:dyDescent="0.2">
      <c r="A214" s="2"/>
      <c r="B214" s="2"/>
      <c r="C214" s="2"/>
      <c r="D214" s="2"/>
      <c r="E214" s="2"/>
      <c r="F214" s="2"/>
      <c r="G214" s="7">
        <f t="shared" si="8"/>
        <v>178</v>
      </c>
      <c r="H214" s="8">
        <f t="shared" si="6"/>
        <v>4061.1111111111113</v>
      </c>
      <c r="I214" s="8">
        <f t="shared" si="7"/>
        <v>16.54546936581637</v>
      </c>
      <c r="J214" s="9">
        <f>IF(LARGE($I$16:$I$29,1)=G214,J213,IF(G214="","",IF(ROUND(G214/12,1)&lt;1,H214,IFERROR(IF(OR(ROUNDUP(G215/12,0)&lt;&gt;ROUNDUP(G214/12,0),H213&lt;&gt;H214),VLOOKUP($G214,$H$16:$J$29,3,1)+SUM($I$37:I214),J213),VLOOKUP(MAX($E$1237:$E$1048576),$H$16:$J$29,3,1)+SUM($I$37:I214)))))</f>
        <v>6618.0311977288166</v>
      </c>
      <c r="K214" s="2"/>
      <c r="L214" s="2"/>
      <c r="M214" s="2"/>
      <c r="N214" s="2"/>
      <c r="O214" s="2"/>
      <c r="P214" s="2"/>
      <c r="Q214" s="2"/>
      <c r="R214" s="2"/>
      <c r="S214" s="2"/>
      <c r="T214" s="2"/>
      <c r="U214" s="2"/>
      <c r="V214" s="2"/>
      <c r="W214" s="2"/>
      <c r="X214" s="2"/>
      <c r="Y214" s="2"/>
    </row>
    <row r="215" spans="1:25" x14ac:dyDescent="0.2">
      <c r="A215" s="2"/>
      <c r="B215" s="2"/>
      <c r="C215" s="2"/>
      <c r="D215" s="2"/>
      <c r="E215" s="2"/>
      <c r="F215" s="2"/>
      <c r="G215" s="7">
        <f t="shared" si="8"/>
        <v>179</v>
      </c>
      <c r="H215" s="8">
        <f t="shared" si="6"/>
        <v>4061.1111111111113</v>
      </c>
      <c r="I215" s="8">
        <f t="shared" si="7"/>
        <v>16.54546936581637</v>
      </c>
      <c r="J215" s="9">
        <f>IF(LARGE($I$16:$I$29,1)=G215,J214,IF(G215="","",IF(ROUND(G215/12,1)&lt;1,H215,IFERROR(IF(OR(ROUNDUP(G216/12,0)&lt;&gt;ROUNDUP(G215/12,0),H214&lt;&gt;H215),VLOOKUP($G215,$H$16:$J$29,3,1)+SUM($I$37:I215),J214),VLOOKUP(MAX($E$1237:$E$1048576),$H$16:$J$29,3,1)+SUM($I$37:I215)))))</f>
        <v>6618.0311977288166</v>
      </c>
      <c r="K215" s="2"/>
      <c r="L215" s="2"/>
      <c r="M215" s="2"/>
      <c r="N215" s="2"/>
      <c r="O215" s="2"/>
      <c r="P215" s="2"/>
      <c r="Q215" s="2"/>
      <c r="R215" s="2"/>
      <c r="S215" s="2"/>
      <c r="T215" s="2"/>
      <c r="U215" s="2"/>
      <c r="V215" s="2"/>
      <c r="W215" s="2"/>
      <c r="X215" s="2"/>
      <c r="Y215" s="2"/>
    </row>
    <row r="216" spans="1:25" x14ac:dyDescent="0.2">
      <c r="A216" s="2"/>
      <c r="B216" s="2"/>
      <c r="C216" s="2"/>
      <c r="D216" s="2"/>
      <c r="E216" s="2"/>
      <c r="F216" s="2"/>
      <c r="G216" s="7">
        <f t="shared" si="8"/>
        <v>180</v>
      </c>
      <c r="H216" s="8">
        <f t="shared" si="6"/>
        <v>4061.1111111111113</v>
      </c>
      <c r="I216" s="8">
        <f t="shared" si="7"/>
        <v>16.54546936581637</v>
      </c>
      <c r="J216" s="9">
        <f>IF(LARGE($I$16:$I$29,1)=G216,J215,IF(G216="","",IF(ROUND(G216/12,1)&lt;1,H216,IFERROR(IF(OR(ROUNDUP(G217/12,0)&lt;&gt;ROUNDUP(G216/12,0),H215&lt;&gt;H216),VLOOKUP($G216,$H$16:$J$29,3,1)+SUM($I$37:I216),J215),VLOOKUP(MAX($E$1237:$E$1048576),$H$16:$J$29,3,1)+SUM($I$37:I216)))))</f>
        <v>6816.5768301186108</v>
      </c>
      <c r="K216" s="2"/>
      <c r="L216" s="2"/>
      <c r="M216" s="2"/>
      <c r="N216" s="2"/>
      <c r="O216" s="2"/>
      <c r="P216" s="2"/>
      <c r="Q216" s="2"/>
      <c r="R216" s="2"/>
      <c r="S216" s="2"/>
      <c r="T216" s="2"/>
      <c r="U216" s="2"/>
      <c r="V216" s="2"/>
      <c r="W216" s="2"/>
      <c r="X216" s="2"/>
      <c r="Y216" s="2"/>
    </row>
    <row r="217" spans="1:25" x14ac:dyDescent="0.2">
      <c r="A217" s="2"/>
      <c r="B217" s="2"/>
      <c r="C217" s="2"/>
      <c r="D217" s="2"/>
      <c r="E217" s="2"/>
      <c r="F217" s="2"/>
      <c r="G217" s="7">
        <f t="shared" si="8"/>
        <v>181</v>
      </c>
      <c r="H217" s="8">
        <f t="shared" si="6"/>
        <v>4061.1111111111113</v>
      </c>
      <c r="I217" s="8">
        <f t="shared" si="7"/>
        <v>16.54546936581637</v>
      </c>
      <c r="J217" s="9">
        <f>IF(LARGE($I$16:$I$29,1)=G217,J216,IF(G217="","",IF(ROUND(G217/12,1)&lt;1,H217,IFERROR(IF(OR(ROUNDUP(G218/12,0)&lt;&gt;ROUNDUP(G217/12,0),H216&lt;&gt;H217),VLOOKUP($G217,$H$16:$J$29,3,1)+SUM($I$37:I217),J216),VLOOKUP(MAX($E$1237:$E$1048576),$H$16:$J$29,3,1)+SUM($I$37:I217)))))</f>
        <v>6816.5768301186108</v>
      </c>
      <c r="K217" s="2"/>
      <c r="L217" s="2"/>
      <c r="M217" s="2"/>
      <c r="N217" s="2"/>
      <c r="O217" s="2"/>
      <c r="P217" s="2"/>
      <c r="Q217" s="2"/>
      <c r="R217" s="2"/>
      <c r="S217" s="2"/>
      <c r="T217" s="2"/>
      <c r="U217" s="2"/>
      <c r="V217" s="2"/>
      <c r="W217" s="2"/>
      <c r="X217" s="2"/>
      <c r="Y217" s="2"/>
    </row>
    <row r="218" spans="1:25" x14ac:dyDescent="0.2">
      <c r="A218" s="2"/>
      <c r="B218" s="2"/>
      <c r="C218" s="2"/>
      <c r="D218" s="2"/>
      <c r="E218" s="2"/>
      <c r="F218" s="2"/>
      <c r="G218" s="7">
        <f t="shared" si="8"/>
        <v>182</v>
      </c>
      <c r="H218" s="8">
        <f t="shared" si="6"/>
        <v>4061.1111111111113</v>
      </c>
      <c r="I218" s="8">
        <f t="shared" si="7"/>
        <v>16.54546936581637</v>
      </c>
      <c r="J218" s="9">
        <f>IF(LARGE($I$16:$I$29,1)=G218,J217,IF(G218="","",IF(ROUND(G218/12,1)&lt;1,H218,IFERROR(IF(OR(ROUNDUP(G219/12,0)&lt;&gt;ROUNDUP(G218/12,0),H217&lt;&gt;H218),VLOOKUP($G218,$H$16:$J$29,3,1)+SUM($I$37:I218),J217),VLOOKUP(MAX($E$1237:$E$1048576),$H$16:$J$29,3,1)+SUM($I$37:I218)))))</f>
        <v>6816.5768301186108</v>
      </c>
      <c r="K218" s="2"/>
      <c r="L218" s="2"/>
      <c r="M218" s="2"/>
      <c r="N218" s="2"/>
      <c r="O218" s="2"/>
      <c r="P218" s="2"/>
      <c r="Q218" s="2"/>
      <c r="R218" s="2"/>
      <c r="S218" s="2"/>
      <c r="T218" s="2"/>
      <c r="U218" s="2"/>
      <c r="V218" s="2"/>
      <c r="W218" s="2"/>
      <c r="X218" s="2"/>
      <c r="Y218" s="2"/>
    </row>
    <row r="219" spans="1:25" x14ac:dyDescent="0.2">
      <c r="A219" s="2"/>
      <c r="B219" s="2"/>
      <c r="C219" s="2"/>
      <c r="D219" s="2"/>
      <c r="E219" s="2"/>
      <c r="F219" s="2"/>
      <c r="G219" s="7">
        <f t="shared" si="8"/>
        <v>183</v>
      </c>
      <c r="H219" s="8">
        <f t="shared" si="6"/>
        <v>4061.1111111111113</v>
      </c>
      <c r="I219" s="8">
        <f t="shared" si="7"/>
        <v>16.54546936581637</v>
      </c>
      <c r="J219" s="9">
        <f>IF(LARGE($I$16:$I$29,1)=G219,J218,IF(G219="","",IF(ROUND(G219/12,1)&lt;1,H219,IFERROR(IF(OR(ROUNDUP(G220/12,0)&lt;&gt;ROUNDUP(G219/12,0),H218&lt;&gt;H219),VLOOKUP($G219,$H$16:$J$29,3,1)+SUM($I$37:I219),J218),VLOOKUP(MAX($E$1237:$E$1048576),$H$16:$J$29,3,1)+SUM($I$37:I219)))))</f>
        <v>6816.5768301186108</v>
      </c>
      <c r="K219" s="2"/>
      <c r="L219" s="2"/>
      <c r="M219" s="2"/>
      <c r="N219" s="2"/>
      <c r="O219" s="2"/>
      <c r="P219" s="2"/>
      <c r="Q219" s="2"/>
      <c r="R219" s="2"/>
      <c r="S219" s="2"/>
      <c r="T219" s="2"/>
      <c r="U219" s="2"/>
      <c r="V219" s="2"/>
      <c r="W219" s="2"/>
      <c r="X219" s="2"/>
      <c r="Y219" s="2"/>
    </row>
    <row r="220" spans="1:25" x14ac:dyDescent="0.2">
      <c r="A220" s="2"/>
      <c r="B220" s="2"/>
      <c r="C220" s="2"/>
      <c r="D220" s="2"/>
      <c r="E220" s="2"/>
      <c r="F220" s="2"/>
      <c r="G220" s="7">
        <f t="shared" si="8"/>
        <v>184</v>
      </c>
      <c r="H220" s="8">
        <f t="shared" si="6"/>
        <v>4061.1111111111113</v>
      </c>
      <c r="I220" s="8">
        <f t="shared" si="7"/>
        <v>16.54546936581637</v>
      </c>
      <c r="J220" s="9">
        <f>IF(LARGE($I$16:$I$29,1)=G220,J219,IF(G220="","",IF(ROUND(G220/12,1)&lt;1,H220,IFERROR(IF(OR(ROUNDUP(G221/12,0)&lt;&gt;ROUNDUP(G220/12,0),H219&lt;&gt;H220),VLOOKUP($G220,$H$16:$J$29,3,1)+SUM($I$37:I220),J219),VLOOKUP(MAX($E$1237:$E$1048576),$H$16:$J$29,3,1)+SUM($I$37:I220)))))</f>
        <v>6816.5768301186108</v>
      </c>
      <c r="K220" s="2"/>
      <c r="L220" s="2"/>
      <c r="M220" s="2"/>
      <c r="N220" s="2"/>
      <c r="O220" s="2"/>
      <c r="P220" s="2"/>
      <c r="Q220" s="2"/>
      <c r="R220" s="2"/>
      <c r="S220" s="2"/>
      <c r="T220" s="2"/>
      <c r="U220" s="2"/>
      <c r="V220" s="2"/>
      <c r="W220" s="2"/>
      <c r="X220" s="2"/>
      <c r="Y220" s="2"/>
    </row>
    <row r="221" spans="1:25" x14ac:dyDescent="0.2">
      <c r="A221" s="2"/>
      <c r="B221" s="2"/>
      <c r="C221" s="2"/>
      <c r="D221" s="2"/>
      <c r="E221" s="2"/>
      <c r="F221" s="2"/>
      <c r="G221" s="7">
        <f t="shared" si="8"/>
        <v>185</v>
      </c>
      <c r="H221" s="8">
        <f t="shared" si="6"/>
        <v>4061.1111111111113</v>
      </c>
      <c r="I221" s="8">
        <f t="shared" si="7"/>
        <v>16.54546936581637</v>
      </c>
      <c r="J221" s="9">
        <f>IF(LARGE($I$16:$I$29,1)=G221,J220,IF(G221="","",IF(ROUND(G221/12,1)&lt;1,H221,IFERROR(IF(OR(ROUNDUP(G222/12,0)&lt;&gt;ROUNDUP(G221/12,0),H220&lt;&gt;H221),VLOOKUP($G221,$H$16:$J$29,3,1)+SUM($I$37:I221),J220),VLOOKUP(MAX($E$1237:$E$1048576),$H$16:$J$29,3,1)+SUM($I$37:I221)))))</f>
        <v>6816.5768301186108</v>
      </c>
      <c r="K221" s="2"/>
      <c r="L221" s="2"/>
      <c r="M221" s="2"/>
      <c r="N221" s="2"/>
      <c r="O221" s="2"/>
      <c r="P221" s="2"/>
      <c r="Q221" s="2"/>
      <c r="R221" s="2"/>
      <c r="S221" s="2"/>
      <c r="T221" s="2"/>
      <c r="U221" s="2"/>
      <c r="V221" s="2"/>
      <c r="W221" s="2"/>
      <c r="X221" s="2"/>
      <c r="Y221" s="2"/>
    </row>
    <row r="222" spans="1:25" x14ac:dyDescent="0.2">
      <c r="A222" s="2"/>
      <c r="B222" s="2"/>
      <c r="C222" s="2"/>
      <c r="D222" s="2"/>
      <c r="E222" s="2"/>
      <c r="F222" s="2"/>
      <c r="G222" s="7">
        <f t="shared" si="8"/>
        <v>186</v>
      </c>
      <c r="H222" s="8">
        <f t="shared" si="6"/>
        <v>4061.1111111111113</v>
      </c>
      <c r="I222" s="8">
        <f t="shared" si="7"/>
        <v>16.54546936581637</v>
      </c>
      <c r="J222" s="9">
        <f>IF(LARGE($I$16:$I$29,1)=G222,J221,IF(G222="","",IF(ROUND(G222/12,1)&lt;1,H222,IFERROR(IF(OR(ROUNDUP(G223/12,0)&lt;&gt;ROUNDUP(G222/12,0),H221&lt;&gt;H222),VLOOKUP($G222,$H$16:$J$29,3,1)+SUM($I$37:I222),J221),VLOOKUP(MAX($E$1237:$E$1048576),$H$16:$J$29,3,1)+SUM($I$37:I222)))))</f>
        <v>6816.5768301186108</v>
      </c>
      <c r="K222" s="2"/>
      <c r="L222" s="2"/>
      <c r="M222" s="2"/>
      <c r="N222" s="2"/>
      <c r="O222" s="2"/>
      <c r="P222" s="2"/>
      <c r="Q222" s="2"/>
      <c r="R222" s="2"/>
      <c r="S222" s="2"/>
      <c r="T222" s="2"/>
      <c r="U222" s="2"/>
      <c r="V222" s="2"/>
      <c r="W222" s="2"/>
      <c r="X222" s="2"/>
      <c r="Y222" s="2"/>
    </row>
    <row r="223" spans="1:25" x14ac:dyDescent="0.2">
      <c r="A223" s="2"/>
      <c r="B223" s="2"/>
      <c r="C223" s="2"/>
      <c r="D223" s="2"/>
      <c r="E223" s="2"/>
      <c r="F223" s="2"/>
      <c r="G223" s="7">
        <f t="shared" si="8"/>
        <v>187</v>
      </c>
      <c r="H223" s="8">
        <f t="shared" si="6"/>
        <v>4061.1111111111113</v>
      </c>
      <c r="I223" s="8">
        <f t="shared" si="7"/>
        <v>16.54546936581637</v>
      </c>
      <c r="J223" s="9">
        <f>IF(LARGE($I$16:$I$29,1)=G223,J222,IF(G223="","",IF(ROUND(G223/12,1)&lt;1,H223,IFERROR(IF(OR(ROUNDUP(G224/12,0)&lt;&gt;ROUNDUP(G223/12,0),H222&lt;&gt;H223),VLOOKUP($G223,$H$16:$J$29,3,1)+SUM($I$37:I223),J222),VLOOKUP(MAX($E$1237:$E$1048576),$H$16:$J$29,3,1)+SUM($I$37:I223)))))</f>
        <v>6816.5768301186108</v>
      </c>
      <c r="K223" s="2"/>
      <c r="L223" s="2"/>
      <c r="M223" s="2"/>
      <c r="N223" s="2"/>
      <c r="O223" s="2"/>
      <c r="P223" s="2"/>
      <c r="Q223" s="2"/>
      <c r="R223" s="2"/>
      <c r="S223" s="2"/>
      <c r="T223" s="2"/>
      <c r="U223" s="2"/>
      <c r="V223" s="2"/>
      <c r="W223" s="2"/>
      <c r="X223" s="2"/>
      <c r="Y223" s="2"/>
    </row>
    <row r="224" spans="1:25" x14ac:dyDescent="0.2">
      <c r="A224" s="2"/>
      <c r="B224" s="2"/>
      <c r="C224" s="2"/>
      <c r="D224" s="2"/>
      <c r="E224" s="2"/>
      <c r="F224" s="2"/>
      <c r="G224" s="7">
        <f t="shared" si="8"/>
        <v>188</v>
      </c>
      <c r="H224" s="8">
        <f t="shared" si="6"/>
        <v>4061.1111111111113</v>
      </c>
      <c r="I224" s="8">
        <f t="shared" si="7"/>
        <v>16.54546936581637</v>
      </c>
      <c r="J224" s="9">
        <f>IF(LARGE($I$16:$I$29,1)=G224,J223,IF(G224="","",IF(ROUND(G224/12,1)&lt;1,H224,IFERROR(IF(OR(ROUNDUP(G225/12,0)&lt;&gt;ROUNDUP(G224/12,0),H223&lt;&gt;H224),VLOOKUP($G224,$H$16:$J$29,3,1)+SUM($I$37:I224),J223),VLOOKUP(MAX($E$1237:$E$1048576),$H$16:$J$29,3,1)+SUM($I$37:I224)))))</f>
        <v>6816.5768301186108</v>
      </c>
      <c r="K224" s="2"/>
      <c r="L224" s="2"/>
      <c r="M224" s="2"/>
      <c r="N224" s="2"/>
      <c r="O224" s="2"/>
      <c r="P224" s="2"/>
      <c r="Q224" s="2"/>
      <c r="R224" s="2"/>
      <c r="S224" s="2"/>
      <c r="T224" s="2"/>
      <c r="U224" s="2"/>
      <c r="V224" s="2"/>
      <c r="W224" s="2"/>
      <c r="X224" s="2"/>
      <c r="Y224" s="2"/>
    </row>
    <row r="225" spans="1:25" x14ac:dyDescent="0.2">
      <c r="A225" s="2"/>
      <c r="B225" s="2"/>
      <c r="C225" s="2"/>
      <c r="D225" s="2"/>
      <c r="E225" s="2"/>
      <c r="F225" s="2"/>
      <c r="G225" s="7">
        <f t="shared" si="8"/>
        <v>189</v>
      </c>
      <c r="H225" s="8">
        <f t="shared" si="6"/>
        <v>4061.1111111111113</v>
      </c>
      <c r="I225" s="8">
        <f t="shared" si="7"/>
        <v>16.54546936581637</v>
      </c>
      <c r="J225" s="9">
        <f>IF(LARGE($I$16:$I$29,1)=G225,J224,IF(G225="","",IF(ROUND(G225/12,1)&lt;1,H225,IFERROR(IF(OR(ROUNDUP(G226/12,0)&lt;&gt;ROUNDUP(G225/12,0),H224&lt;&gt;H225),VLOOKUP($G225,$H$16:$J$29,3,1)+SUM($I$37:I225),J224),VLOOKUP(MAX($E$1237:$E$1048576),$H$16:$J$29,3,1)+SUM($I$37:I225)))))</f>
        <v>6816.5768301186108</v>
      </c>
      <c r="K225" s="2"/>
      <c r="L225" s="2"/>
      <c r="M225" s="2"/>
      <c r="N225" s="2"/>
      <c r="O225" s="2"/>
      <c r="P225" s="2"/>
      <c r="Q225" s="2"/>
      <c r="R225" s="2"/>
      <c r="S225" s="2"/>
      <c r="T225" s="2"/>
      <c r="U225" s="2"/>
      <c r="V225" s="2"/>
      <c r="W225" s="2"/>
      <c r="X225" s="2"/>
      <c r="Y225" s="2"/>
    </row>
    <row r="226" spans="1:25" x14ac:dyDescent="0.2">
      <c r="A226" s="2"/>
      <c r="B226" s="2"/>
      <c r="C226" s="2"/>
      <c r="D226" s="2"/>
      <c r="E226" s="2"/>
      <c r="F226" s="2"/>
      <c r="G226" s="7">
        <f t="shared" si="8"/>
        <v>190</v>
      </c>
      <c r="H226" s="8">
        <f t="shared" si="6"/>
        <v>4061.1111111111113</v>
      </c>
      <c r="I226" s="8">
        <f t="shared" si="7"/>
        <v>16.54546936581637</v>
      </c>
      <c r="J226" s="9">
        <f>IF(LARGE($I$16:$I$29,1)=G226,J225,IF(G226="","",IF(ROUND(G226/12,1)&lt;1,H226,IFERROR(IF(OR(ROUNDUP(G227/12,0)&lt;&gt;ROUNDUP(G226/12,0),H225&lt;&gt;H226),VLOOKUP($G226,$H$16:$J$29,3,1)+SUM($I$37:I226),J225),VLOOKUP(MAX($E$1237:$E$1048576),$H$16:$J$29,3,1)+SUM($I$37:I226)))))</f>
        <v>6816.5768301186108</v>
      </c>
      <c r="K226" s="2"/>
      <c r="L226" s="2"/>
      <c r="M226" s="2"/>
      <c r="N226" s="2"/>
      <c r="O226" s="2"/>
      <c r="P226" s="2"/>
      <c r="Q226" s="2"/>
      <c r="R226" s="2"/>
      <c r="S226" s="2"/>
      <c r="T226" s="2"/>
      <c r="U226" s="2"/>
      <c r="V226" s="2"/>
      <c r="W226" s="2"/>
      <c r="X226" s="2"/>
      <c r="Y226" s="2"/>
    </row>
    <row r="227" spans="1:25" x14ac:dyDescent="0.2">
      <c r="A227" s="2"/>
      <c r="B227" s="2"/>
      <c r="C227" s="2"/>
      <c r="D227" s="2"/>
      <c r="E227" s="2"/>
      <c r="F227" s="2"/>
      <c r="G227" s="7">
        <f t="shared" si="8"/>
        <v>191</v>
      </c>
      <c r="H227" s="8">
        <f t="shared" si="6"/>
        <v>4061.1111111111113</v>
      </c>
      <c r="I227" s="8">
        <f t="shared" si="7"/>
        <v>16.54546936581637</v>
      </c>
      <c r="J227" s="9">
        <f>IF(LARGE($I$16:$I$29,1)=G227,J226,IF(G227="","",IF(ROUND(G227/12,1)&lt;1,H227,IFERROR(IF(OR(ROUNDUP(G228/12,0)&lt;&gt;ROUNDUP(G227/12,0),H226&lt;&gt;H227),VLOOKUP($G227,$H$16:$J$29,3,1)+SUM($I$37:I227),J226),VLOOKUP(MAX($E$1237:$E$1048576),$H$16:$J$29,3,1)+SUM($I$37:I227)))))</f>
        <v>6816.5768301186108</v>
      </c>
      <c r="K227" s="2"/>
      <c r="L227" s="2"/>
      <c r="M227" s="2"/>
      <c r="N227" s="2"/>
      <c r="O227" s="2"/>
      <c r="P227" s="2"/>
      <c r="Q227" s="2"/>
      <c r="R227" s="2"/>
      <c r="S227" s="2"/>
      <c r="T227" s="2"/>
      <c r="U227" s="2"/>
      <c r="V227" s="2"/>
      <c r="W227" s="2"/>
      <c r="X227" s="2"/>
      <c r="Y227" s="2"/>
    </row>
    <row r="228" spans="1:25" x14ac:dyDescent="0.2">
      <c r="A228" s="2"/>
      <c r="B228" s="2"/>
      <c r="C228" s="2"/>
      <c r="D228" s="2"/>
      <c r="E228" s="2"/>
      <c r="F228" s="2"/>
      <c r="G228" s="7">
        <f t="shared" si="8"/>
        <v>192</v>
      </c>
      <c r="H228" s="8">
        <f t="shared" si="6"/>
        <v>4061.1111111111113</v>
      </c>
      <c r="I228" s="8">
        <f t="shared" si="7"/>
        <v>16.54546936581637</v>
      </c>
      <c r="J228" s="9">
        <f>IF(LARGE($I$16:$I$29,1)=G228,J227,IF(G228="","",IF(ROUND(G228/12,1)&lt;1,H228,IFERROR(IF(OR(ROUNDUP(G229/12,0)&lt;&gt;ROUNDUP(G228/12,0),H227&lt;&gt;H228),VLOOKUP($G228,$H$16:$J$29,3,1)+SUM($I$37:I228),J227),VLOOKUP(MAX($E$1237:$E$1048576),$H$16:$J$29,3,1)+SUM($I$37:I228)))))</f>
        <v>7015.1224625084051</v>
      </c>
      <c r="K228" s="2"/>
      <c r="L228" s="2"/>
      <c r="M228" s="2"/>
      <c r="N228" s="2"/>
      <c r="O228" s="2"/>
      <c r="P228" s="2"/>
      <c r="Q228" s="2"/>
      <c r="R228" s="2"/>
      <c r="S228" s="2"/>
      <c r="T228" s="2"/>
      <c r="U228" s="2"/>
      <c r="V228" s="2"/>
      <c r="W228" s="2"/>
      <c r="X228" s="2"/>
      <c r="Y228" s="2"/>
    </row>
    <row r="229" spans="1:25" x14ac:dyDescent="0.2">
      <c r="A229" s="2"/>
      <c r="B229" s="2"/>
      <c r="C229" s="2"/>
      <c r="D229" s="2"/>
      <c r="E229" s="2"/>
      <c r="F229" s="2"/>
      <c r="G229" s="7">
        <f t="shared" si="8"/>
        <v>193</v>
      </c>
      <c r="H229" s="8">
        <f t="shared" ref="H229:H292" si="9">IF(G229="","",VLOOKUP($G229,$H$16:$J$27,3,1))</f>
        <v>4061.1111111111113</v>
      </c>
      <c r="I229" s="8">
        <f t="shared" ref="I229:I292" si="10">IF(G229="","",VLOOKUP($G229,$H$16:$J$27,3,1)*($E$27))</f>
        <v>16.54546936581637</v>
      </c>
      <c r="J229" s="9">
        <f>IF(LARGE($I$16:$I$29,1)=G229,J228,IF(G229="","",IF(ROUND(G229/12,1)&lt;1,H229,IFERROR(IF(OR(ROUNDUP(G230/12,0)&lt;&gt;ROUNDUP(G229/12,0),H228&lt;&gt;H229),VLOOKUP($G229,$H$16:$J$29,3,1)+SUM($I$37:I229),J228),VLOOKUP(MAX($E$1237:$E$1048576),$H$16:$J$29,3,1)+SUM($I$37:I229)))))</f>
        <v>7015.1224625084051</v>
      </c>
      <c r="K229" s="2"/>
      <c r="L229" s="2"/>
      <c r="M229" s="2"/>
      <c r="N229" s="2"/>
      <c r="O229" s="2"/>
      <c r="P229" s="2"/>
      <c r="Q229" s="2"/>
      <c r="R229" s="2"/>
      <c r="S229" s="2"/>
      <c r="T229" s="2"/>
      <c r="U229" s="2"/>
      <c r="V229" s="2"/>
      <c r="W229" s="2"/>
      <c r="X229" s="2"/>
      <c r="Y229" s="2"/>
    </row>
    <row r="230" spans="1:25" x14ac:dyDescent="0.2">
      <c r="A230" s="2"/>
      <c r="B230" s="2"/>
      <c r="C230" s="2"/>
      <c r="D230" s="2"/>
      <c r="E230" s="2"/>
      <c r="F230" s="2"/>
      <c r="G230" s="7">
        <f t="shared" ref="G230:G293" si="11">IFERROR(IF(G229+1&gt;MAX($I$16:$I$25),"",G229+1),"")</f>
        <v>194</v>
      </c>
      <c r="H230" s="8">
        <f t="shared" si="9"/>
        <v>4061.1111111111113</v>
      </c>
      <c r="I230" s="8">
        <f t="shared" si="10"/>
        <v>16.54546936581637</v>
      </c>
      <c r="J230" s="9">
        <f>IF(LARGE($I$16:$I$29,1)=G230,J229,IF(G230="","",IF(ROUND(G230/12,1)&lt;1,H230,IFERROR(IF(OR(ROUNDUP(G231/12,0)&lt;&gt;ROUNDUP(G230/12,0),H229&lt;&gt;H230),VLOOKUP($G230,$H$16:$J$29,3,1)+SUM($I$37:I230),J229),VLOOKUP(MAX($E$1237:$E$1048576),$H$16:$J$29,3,1)+SUM($I$37:I230)))))</f>
        <v>7015.1224625084051</v>
      </c>
      <c r="K230" s="2"/>
      <c r="L230" s="2"/>
      <c r="M230" s="2"/>
      <c r="N230" s="2"/>
      <c r="O230" s="2"/>
      <c r="P230" s="2"/>
      <c r="Q230" s="2"/>
      <c r="R230" s="2"/>
      <c r="S230" s="2"/>
      <c r="T230" s="2"/>
      <c r="U230" s="2"/>
      <c r="V230" s="2"/>
      <c r="W230" s="2"/>
      <c r="X230" s="2"/>
      <c r="Y230" s="2"/>
    </row>
    <row r="231" spans="1:25" x14ac:dyDescent="0.2">
      <c r="A231" s="2"/>
      <c r="B231" s="2"/>
      <c r="C231" s="2"/>
      <c r="D231" s="2"/>
      <c r="E231" s="2"/>
      <c r="F231" s="2"/>
      <c r="G231" s="7">
        <f t="shared" si="11"/>
        <v>195</v>
      </c>
      <c r="H231" s="8">
        <f t="shared" si="9"/>
        <v>4061.1111111111113</v>
      </c>
      <c r="I231" s="8">
        <f t="shared" si="10"/>
        <v>16.54546936581637</v>
      </c>
      <c r="J231" s="9">
        <f>IF(LARGE($I$16:$I$29,1)=G231,J230,IF(G231="","",IF(ROUND(G231/12,1)&lt;1,H231,IFERROR(IF(OR(ROUNDUP(G232/12,0)&lt;&gt;ROUNDUP(G231/12,0),H230&lt;&gt;H231),VLOOKUP($G231,$H$16:$J$29,3,1)+SUM($I$37:I231),J230),VLOOKUP(MAX($E$1237:$E$1048576),$H$16:$J$29,3,1)+SUM($I$37:I231)))))</f>
        <v>7015.1224625084051</v>
      </c>
      <c r="K231" s="2"/>
      <c r="L231" s="2"/>
      <c r="M231" s="2"/>
      <c r="N231" s="2"/>
      <c r="O231" s="2"/>
      <c r="P231" s="2"/>
      <c r="Q231" s="2"/>
      <c r="R231" s="2"/>
      <c r="S231" s="2"/>
      <c r="T231" s="2"/>
      <c r="U231" s="2"/>
      <c r="V231" s="2"/>
      <c r="W231" s="2"/>
      <c r="X231" s="2"/>
      <c r="Y231" s="2"/>
    </row>
    <row r="232" spans="1:25" x14ac:dyDescent="0.2">
      <c r="A232" s="2"/>
      <c r="B232" s="2"/>
      <c r="C232" s="2"/>
      <c r="D232" s="2"/>
      <c r="E232" s="2"/>
      <c r="F232" s="2"/>
      <c r="G232" s="7">
        <f t="shared" si="11"/>
        <v>196</v>
      </c>
      <c r="H232" s="8">
        <f t="shared" si="9"/>
        <v>4061.1111111111113</v>
      </c>
      <c r="I232" s="8">
        <f t="shared" si="10"/>
        <v>16.54546936581637</v>
      </c>
      <c r="J232" s="9">
        <f>IF(LARGE($I$16:$I$29,1)=G232,J231,IF(G232="","",IF(ROUND(G232/12,1)&lt;1,H232,IFERROR(IF(OR(ROUNDUP(G233/12,0)&lt;&gt;ROUNDUP(G232/12,0),H231&lt;&gt;H232),VLOOKUP($G232,$H$16:$J$29,3,1)+SUM($I$37:I232),J231),VLOOKUP(MAX($E$1237:$E$1048576),$H$16:$J$29,3,1)+SUM($I$37:I232)))))</f>
        <v>7015.1224625084051</v>
      </c>
      <c r="K232" s="2"/>
      <c r="L232" s="2"/>
      <c r="M232" s="2"/>
      <c r="N232" s="2"/>
      <c r="O232" s="2"/>
      <c r="P232" s="2"/>
      <c r="Q232" s="2"/>
      <c r="R232" s="2"/>
      <c r="S232" s="2"/>
      <c r="T232" s="2"/>
      <c r="U232" s="2"/>
      <c r="V232" s="2"/>
      <c r="W232" s="2"/>
      <c r="X232" s="2"/>
      <c r="Y232" s="2"/>
    </row>
    <row r="233" spans="1:25" x14ac:dyDescent="0.2">
      <c r="A233" s="2"/>
      <c r="B233" s="2"/>
      <c r="C233" s="2"/>
      <c r="D233" s="2"/>
      <c r="E233" s="2"/>
      <c r="F233" s="2"/>
      <c r="G233" s="7">
        <f t="shared" si="11"/>
        <v>197</v>
      </c>
      <c r="H233" s="8">
        <f t="shared" si="9"/>
        <v>4061.1111111111113</v>
      </c>
      <c r="I233" s="8">
        <f t="shared" si="10"/>
        <v>16.54546936581637</v>
      </c>
      <c r="J233" s="9">
        <f>IF(LARGE($I$16:$I$29,1)=G233,J232,IF(G233="","",IF(ROUND(G233/12,1)&lt;1,H233,IFERROR(IF(OR(ROUNDUP(G234/12,0)&lt;&gt;ROUNDUP(G233/12,0),H232&lt;&gt;H233),VLOOKUP($G233,$H$16:$J$29,3,1)+SUM($I$37:I233),J232),VLOOKUP(MAX($E$1237:$E$1048576),$H$16:$J$29,3,1)+SUM($I$37:I233)))))</f>
        <v>7015.1224625084051</v>
      </c>
      <c r="K233" s="2"/>
      <c r="L233" s="2"/>
      <c r="M233" s="2"/>
      <c r="N233" s="2"/>
      <c r="O233" s="2"/>
      <c r="P233" s="2"/>
      <c r="Q233" s="2"/>
      <c r="R233" s="2"/>
      <c r="S233" s="2"/>
      <c r="T233" s="2"/>
      <c r="U233" s="2"/>
      <c r="V233" s="2"/>
      <c r="W233" s="2"/>
      <c r="X233" s="2"/>
      <c r="Y233" s="2"/>
    </row>
    <row r="234" spans="1:25" x14ac:dyDescent="0.2">
      <c r="A234" s="2"/>
      <c r="B234" s="2"/>
      <c r="C234" s="2"/>
      <c r="D234" s="2"/>
      <c r="E234" s="2"/>
      <c r="F234" s="2"/>
      <c r="G234" s="7">
        <f t="shared" si="11"/>
        <v>198</v>
      </c>
      <c r="H234" s="8">
        <f t="shared" si="9"/>
        <v>4061.1111111111113</v>
      </c>
      <c r="I234" s="8">
        <f t="shared" si="10"/>
        <v>16.54546936581637</v>
      </c>
      <c r="J234" s="9">
        <f>IF(LARGE($I$16:$I$29,1)=G234,J233,IF(G234="","",IF(ROUND(G234/12,1)&lt;1,H234,IFERROR(IF(OR(ROUNDUP(G235/12,0)&lt;&gt;ROUNDUP(G234/12,0),H233&lt;&gt;H234),VLOOKUP($G234,$H$16:$J$29,3,1)+SUM($I$37:I234),J233),VLOOKUP(MAX($E$1237:$E$1048576),$H$16:$J$29,3,1)+SUM($I$37:I234)))))</f>
        <v>7015.1224625084051</v>
      </c>
      <c r="K234" s="2"/>
      <c r="L234" s="2"/>
      <c r="M234" s="2"/>
      <c r="N234" s="2"/>
      <c r="O234" s="2"/>
      <c r="P234" s="2"/>
      <c r="Q234" s="2"/>
      <c r="R234" s="2"/>
      <c r="S234" s="2"/>
      <c r="T234" s="2"/>
      <c r="U234" s="2"/>
      <c r="V234" s="2"/>
      <c r="W234" s="2"/>
      <c r="X234" s="2"/>
      <c r="Y234" s="2"/>
    </row>
    <row r="235" spans="1:25" x14ac:dyDescent="0.2">
      <c r="A235" s="2"/>
      <c r="B235" s="2"/>
      <c r="C235" s="2"/>
      <c r="D235" s="2"/>
      <c r="E235" s="2"/>
      <c r="F235" s="2"/>
      <c r="G235" s="7">
        <f t="shared" si="11"/>
        <v>199</v>
      </c>
      <c r="H235" s="8">
        <f t="shared" si="9"/>
        <v>4061.1111111111113</v>
      </c>
      <c r="I235" s="8">
        <f t="shared" si="10"/>
        <v>16.54546936581637</v>
      </c>
      <c r="J235" s="9">
        <f>IF(LARGE($I$16:$I$29,1)=G235,J234,IF(G235="","",IF(ROUND(G235/12,1)&lt;1,H235,IFERROR(IF(OR(ROUNDUP(G236/12,0)&lt;&gt;ROUNDUP(G235/12,0),H234&lt;&gt;H235),VLOOKUP($G235,$H$16:$J$29,3,1)+SUM($I$37:I235),J234),VLOOKUP(MAX($E$1237:$E$1048576),$H$16:$J$29,3,1)+SUM($I$37:I235)))))</f>
        <v>7015.1224625084051</v>
      </c>
      <c r="K235" s="2"/>
      <c r="L235" s="2"/>
      <c r="M235" s="2"/>
      <c r="N235" s="2"/>
      <c r="O235" s="2"/>
      <c r="P235" s="2"/>
      <c r="Q235" s="2"/>
      <c r="R235" s="2"/>
      <c r="S235" s="2"/>
      <c r="T235" s="2"/>
      <c r="U235" s="2"/>
      <c r="V235" s="2"/>
      <c r="W235" s="2"/>
      <c r="X235" s="2"/>
      <c r="Y235" s="2"/>
    </row>
    <row r="236" spans="1:25" x14ac:dyDescent="0.2">
      <c r="A236" s="2"/>
      <c r="B236" s="2"/>
      <c r="C236" s="2"/>
      <c r="D236" s="2"/>
      <c r="E236" s="2"/>
      <c r="F236" s="2"/>
      <c r="G236" s="7">
        <f t="shared" si="11"/>
        <v>200</v>
      </c>
      <c r="H236" s="8">
        <f t="shared" si="9"/>
        <v>4061.1111111111113</v>
      </c>
      <c r="I236" s="8">
        <f t="shared" si="10"/>
        <v>16.54546936581637</v>
      </c>
      <c r="J236" s="9">
        <f>IF(LARGE($I$16:$I$29,1)=G236,J235,IF(G236="","",IF(ROUND(G236/12,1)&lt;1,H236,IFERROR(IF(OR(ROUNDUP(G237/12,0)&lt;&gt;ROUNDUP(G236/12,0),H235&lt;&gt;H236),VLOOKUP($G236,$H$16:$J$29,3,1)+SUM($I$37:I236),J235),VLOOKUP(MAX($E$1237:$E$1048576),$H$16:$J$29,3,1)+SUM($I$37:I236)))))</f>
        <v>7015.1224625084051</v>
      </c>
      <c r="K236" s="2"/>
      <c r="L236" s="2"/>
      <c r="M236" s="2"/>
      <c r="N236" s="2"/>
      <c r="O236" s="2"/>
      <c r="P236" s="2"/>
      <c r="Q236" s="2"/>
      <c r="R236" s="2"/>
      <c r="S236" s="2"/>
      <c r="T236" s="2"/>
      <c r="U236" s="2"/>
      <c r="V236" s="2"/>
      <c r="W236" s="2"/>
      <c r="X236" s="2"/>
      <c r="Y236" s="2"/>
    </row>
    <row r="237" spans="1:25" x14ac:dyDescent="0.2">
      <c r="A237" s="2"/>
      <c r="B237" s="2"/>
      <c r="C237" s="2"/>
      <c r="D237" s="2"/>
      <c r="E237" s="2"/>
      <c r="F237" s="2"/>
      <c r="G237" s="7">
        <f t="shared" si="11"/>
        <v>201</v>
      </c>
      <c r="H237" s="8">
        <f t="shared" si="9"/>
        <v>4061.1111111111113</v>
      </c>
      <c r="I237" s="8">
        <f t="shared" si="10"/>
        <v>16.54546936581637</v>
      </c>
      <c r="J237" s="9">
        <f>IF(LARGE($I$16:$I$29,1)=G237,J236,IF(G237="","",IF(ROUND(G237/12,1)&lt;1,H237,IFERROR(IF(OR(ROUNDUP(G238/12,0)&lt;&gt;ROUNDUP(G237/12,0),H236&lt;&gt;H237),VLOOKUP($G237,$H$16:$J$29,3,1)+SUM($I$37:I237),J236),VLOOKUP(MAX($E$1237:$E$1048576),$H$16:$J$29,3,1)+SUM($I$37:I237)))))</f>
        <v>7015.1224625084051</v>
      </c>
      <c r="K237" s="2"/>
      <c r="L237" s="2"/>
      <c r="M237" s="2"/>
      <c r="N237" s="2"/>
      <c r="O237" s="2"/>
      <c r="P237" s="2"/>
      <c r="Q237" s="2"/>
      <c r="R237" s="2"/>
      <c r="S237" s="2"/>
      <c r="T237" s="2"/>
      <c r="U237" s="2"/>
      <c r="V237" s="2"/>
      <c r="W237" s="2"/>
      <c r="X237" s="2"/>
      <c r="Y237" s="2"/>
    </row>
    <row r="238" spans="1:25" x14ac:dyDescent="0.2">
      <c r="A238" s="2"/>
      <c r="B238" s="2"/>
      <c r="C238" s="2"/>
      <c r="D238" s="2"/>
      <c r="E238" s="2"/>
      <c r="F238" s="2"/>
      <c r="G238" s="7">
        <f t="shared" si="11"/>
        <v>202</v>
      </c>
      <c r="H238" s="8">
        <f t="shared" si="9"/>
        <v>4061.1111111111113</v>
      </c>
      <c r="I238" s="8">
        <f t="shared" si="10"/>
        <v>16.54546936581637</v>
      </c>
      <c r="J238" s="9">
        <f>IF(LARGE($I$16:$I$29,1)=G238,J237,IF(G238="","",IF(ROUND(G238/12,1)&lt;1,H238,IFERROR(IF(OR(ROUNDUP(G239/12,0)&lt;&gt;ROUNDUP(G238/12,0),H237&lt;&gt;H238),VLOOKUP($G238,$H$16:$J$29,3,1)+SUM($I$37:I238),J237),VLOOKUP(MAX($E$1237:$E$1048576),$H$16:$J$29,3,1)+SUM($I$37:I238)))))</f>
        <v>7015.1224625084051</v>
      </c>
      <c r="K238" s="2"/>
      <c r="L238" s="2"/>
      <c r="M238" s="2"/>
      <c r="N238" s="2"/>
      <c r="O238" s="2"/>
      <c r="P238" s="2"/>
      <c r="Q238" s="2"/>
      <c r="R238" s="2"/>
      <c r="S238" s="2"/>
      <c r="T238" s="2"/>
      <c r="U238" s="2"/>
      <c r="V238" s="2"/>
      <c r="W238" s="2"/>
      <c r="X238" s="2"/>
      <c r="Y238" s="2"/>
    </row>
    <row r="239" spans="1:25" x14ac:dyDescent="0.2">
      <c r="A239" s="2"/>
      <c r="B239" s="2"/>
      <c r="C239" s="2"/>
      <c r="D239" s="2"/>
      <c r="E239" s="2"/>
      <c r="F239" s="2"/>
      <c r="G239" s="7">
        <f t="shared" si="11"/>
        <v>203</v>
      </c>
      <c r="H239" s="8">
        <f t="shared" si="9"/>
        <v>4061.1111111111113</v>
      </c>
      <c r="I239" s="8">
        <f t="shared" si="10"/>
        <v>16.54546936581637</v>
      </c>
      <c r="J239" s="9">
        <f>IF(LARGE($I$16:$I$29,1)=G239,J238,IF(G239="","",IF(ROUND(G239/12,1)&lt;1,H239,IFERROR(IF(OR(ROUNDUP(G240/12,0)&lt;&gt;ROUNDUP(G239/12,0),H238&lt;&gt;H239),VLOOKUP($G239,$H$16:$J$29,3,1)+SUM($I$37:I239),J238),VLOOKUP(MAX($E$1237:$E$1048576),$H$16:$J$29,3,1)+SUM($I$37:I239)))))</f>
        <v>7015.1224625084051</v>
      </c>
      <c r="K239" s="2"/>
      <c r="L239" s="2"/>
      <c r="M239" s="2"/>
      <c r="N239" s="2"/>
      <c r="O239" s="2"/>
      <c r="P239" s="2"/>
      <c r="Q239" s="2"/>
      <c r="R239" s="2"/>
      <c r="S239" s="2"/>
      <c r="T239" s="2"/>
      <c r="U239" s="2"/>
      <c r="V239" s="2"/>
      <c r="W239" s="2"/>
      <c r="X239" s="2"/>
      <c r="Y239" s="2"/>
    </row>
    <row r="240" spans="1:25" x14ac:dyDescent="0.2">
      <c r="A240" s="2"/>
      <c r="B240" s="2"/>
      <c r="C240" s="2"/>
      <c r="D240" s="2"/>
      <c r="E240" s="2"/>
      <c r="F240" s="2"/>
      <c r="G240" s="7">
        <f t="shared" si="11"/>
        <v>204</v>
      </c>
      <c r="H240" s="8">
        <f t="shared" si="9"/>
        <v>4061.1111111111113</v>
      </c>
      <c r="I240" s="8">
        <f t="shared" si="10"/>
        <v>16.54546936581637</v>
      </c>
      <c r="J240" s="9">
        <f>IF(LARGE($I$16:$I$29,1)=G240,J239,IF(G240="","",IF(ROUND(G240/12,1)&lt;1,H240,IFERROR(IF(OR(ROUNDUP(G241/12,0)&lt;&gt;ROUNDUP(G240/12,0),H239&lt;&gt;H240),VLOOKUP($G240,$H$16:$J$29,3,1)+SUM($I$37:I240),J239),VLOOKUP(MAX($E$1237:$E$1048576),$H$16:$J$29,3,1)+SUM($I$37:I240)))))</f>
        <v>7213.6680948981993</v>
      </c>
      <c r="K240" s="2"/>
      <c r="L240" s="2"/>
      <c r="M240" s="2"/>
      <c r="N240" s="2"/>
      <c r="O240" s="2"/>
      <c r="P240" s="2"/>
      <c r="Q240" s="2"/>
      <c r="R240" s="2"/>
      <c r="S240" s="2"/>
      <c r="T240" s="2"/>
      <c r="U240" s="2"/>
      <c r="V240" s="2"/>
      <c r="W240" s="2"/>
      <c r="X240" s="2"/>
      <c r="Y240" s="2"/>
    </row>
    <row r="241" spans="1:25" x14ac:dyDescent="0.2">
      <c r="A241" s="2"/>
      <c r="B241" s="2"/>
      <c r="C241" s="2"/>
      <c r="D241" s="2"/>
      <c r="E241" s="2"/>
      <c r="F241" s="2"/>
      <c r="G241" s="7">
        <f t="shared" si="11"/>
        <v>205</v>
      </c>
      <c r="H241" s="8">
        <f t="shared" si="9"/>
        <v>4061.1111111111113</v>
      </c>
      <c r="I241" s="8">
        <f t="shared" si="10"/>
        <v>16.54546936581637</v>
      </c>
      <c r="J241" s="9">
        <f>IF(LARGE($I$16:$I$29,1)=G241,J240,IF(G241="","",IF(ROUND(G241/12,1)&lt;1,H241,IFERROR(IF(OR(ROUNDUP(G242/12,0)&lt;&gt;ROUNDUP(G241/12,0),H240&lt;&gt;H241),VLOOKUP($G241,$H$16:$J$29,3,1)+SUM($I$37:I241),J240),VLOOKUP(MAX($E$1237:$E$1048576),$H$16:$J$29,3,1)+SUM($I$37:I241)))))</f>
        <v>7213.6680948981993</v>
      </c>
      <c r="K241" s="2"/>
      <c r="L241" s="2"/>
      <c r="M241" s="2"/>
      <c r="N241" s="2"/>
      <c r="O241" s="2"/>
      <c r="P241" s="2"/>
      <c r="Q241" s="2"/>
      <c r="R241" s="2"/>
      <c r="S241" s="2"/>
      <c r="T241" s="2"/>
      <c r="U241" s="2"/>
      <c r="V241" s="2"/>
      <c r="W241" s="2"/>
      <c r="X241" s="2"/>
      <c r="Y241" s="2"/>
    </row>
    <row r="242" spans="1:25" x14ac:dyDescent="0.2">
      <c r="A242" s="2"/>
      <c r="B242" s="2"/>
      <c r="C242" s="2"/>
      <c r="D242" s="2"/>
      <c r="E242" s="2"/>
      <c r="F242" s="2"/>
      <c r="G242" s="7">
        <f t="shared" si="11"/>
        <v>206</v>
      </c>
      <c r="H242" s="8">
        <f t="shared" si="9"/>
        <v>4061.1111111111113</v>
      </c>
      <c r="I242" s="8">
        <f t="shared" si="10"/>
        <v>16.54546936581637</v>
      </c>
      <c r="J242" s="9">
        <f>IF(LARGE($I$16:$I$29,1)=G242,J241,IF(G242="","",IF(ROUND(G242/12,1)&lt;1,H242,IFERROR(IF(OR(ROUNDUP(G243/12,0)&lt;&gt;ROUNDUP(G242/12,0),H241&lt;&gt;H242),VLOOKUP($G242,$H$16:$J$29,3,1)+SUM($I$37:I242),J241),VLOOKUP(MAX($E$1237:$E$1048576),$H$16:$J$29,3,1)+SUM($I$37:I242)))))</f>
        <v>7213.6680948981993</v>
      </c>
      <c r="K242" s="2"/>
      <c r="L242" s="2"/>
      <c r="M242" s="2"/>
      <c r="N242" s="2"/>
      <c r="O242" s="2"/>
      <c r="P242" s="2"/>
      <c r="Q242" s="2"/>
      <c r="R242" s="2"/>
      <c r="S242" s="2"/>
      <c r="T242" s="2"/>
      <c r="U242" s="2"/>
      <c r="V242" s="2"/>
      <c r="W242" s="2"/>
      <c r="X242" s="2"/>
      <c r="Y242" s="2"/>
    </row>
    <row r="243" spans="1:25" x14ac:dyDescent="0.2">
      <c r="A243" s="2"/>
      <c r="B243" s="2"/>
      <c r="C243" s="2"/>
      <c r="D243" s="2"/>
      <c r="E243" s="2"/>
      <c r="F243" s="2"/>
      <c r="G243" s="7">
        <f t="shared" si="11"/>
        <v>207</v>
      </c>
      <c r="H243" s="8">
        <f t="shared" si="9"/>
        <v>4061.1111111111113</v>
      </c>
      <c r="I243" s="8">
        <f t="shared" si="10"/>
        <v>16.54546936581637</v>
      </c>
      <c r="J243" s="9">
        <f>IF(LARGE($I$16:$I$29,1)=G243,J242,IF(G243="","",IF(ROUND(G243/12,1)&lt;1,H243,IFERROR(IF(OR(ROUNDUP(G244/12,0)&lt;&gt;ROUNDUP(G243/12,0),H242&lt;&gt;H243),VLOOKUP($G243,$H$16:$J$29,3,1)+SUM($I$37:I243),J242),VLOOKUP(MAX($E$1237:$E$1048576),$H$16:$J$29,3,1)+SUM($I$37:I243)))))</f>
        <v>7213.6680948981993</v>
      </c>
      <c r="K243" s="2"/>
      <c r="L243" s="2"/>
      <c r="M243" s="2"/>
      <c r="N243" s="2"/>
      <c r="O243" s="2"/>
      <c r="P243" s="2"/>
      <c r="Q243" s="2"/>
      <c r="R243" s="2"/>
      <c r="S243" s="2"/>
      <c r="T243" s="2"/>
      <c r="U243" s="2"/>
      <c r="V243" s="2"/>
      <c r="W243" s="2"/>
      <c r="X243" s="2"/>
      <c r="Y243" s="2"/>
    </row>
    <row r="244" spans="1:25" x14ac:dyDescent="0.2">
      <c r="A244" s="2"/>
      <c r="B244" s="2"/>
      <c r="C244" s="2"/>
      <c r="D244" s="2"/>
      <c r="E244" s="2"/>
      <c r="F244" s="2"/>
      <c r="G244" s="7">
        <f t="shared" si="11"/>
        <v>208</v>
      </c>
      <c r="H244" s="8">
        <f t="shared" si="9"/>
        <v>4061.1111111111113</v>
      </c>
      <c r="I244" s="8">
        <f t="shared" si="10"/>
        <v>16.54546936581637</v>
      </c>
      <c r="J244" s="9">
        <f>IF(LARGE($I$16:$I$29,1)=G244,J243,IF(G244="","",IF(ROUND(G244/12,1)&lt;1,H244,IFERROR(IF(OR(ROUNDUP(G245/12,0)&lt;&gt;ROUNDUP(G244/12,0),H243&lt;&gt;H244),VLOOKUP($G244,$H$16:$J$29,3,1)+SUM($I$37:I244),J243),VLOOKUP(MAX($E$1237:$E$1048576),$H$16:$J$29,3,1)+SUM($I$37:I244)))))</f>
        <v>7213.6680948981993</v>
      </c>
      <c r="K244" s="2"/>
      <c r="L244" s="2"/>
      <c r="M244" s="2"/>
      <c r="N244" s="2"/>
      <c r="O244" s="2"/>
      <c r="P244" s="2"/>
      <c r="Q244" s="2"/>
      <c r="R244" s="2"/>
      <c r="S244" s="2"/>
      <c r="T244" s="2"/>
      <c r="U244" s="2"/>
      <c r="V244" s="2"/>
      <c r="W244" s="2"/>
      <c r="X244" s="2"/>
      <c r="Y244" s="2"/>
    </row>
    <row r="245" spans="1:25" x14ac:dyDescent="0.2">
      <c r="A245" s="2"/>
      <c r="B245" s="2"/>
      <c r="C245" s="2"/>
      <c r="D245" s="2"/>
      <c r="E245" s="2"/>
      <c r="F245" s="2"/>
      <c r="G245" s="7">
        <f t="shared" si="11"/>
        <v>209</v>
      </c>
      <c r="H245" s="8">
        <f t="shared" si="9"/>
        <v>4061.1111111111113</v>
      </c>
      <c r="I245" s="8">
        <f t="shared" si="10"/>
        <v>16.54546936581637</v>
      </c>
      <c r="J245" s="9">
        <f>IF(LARGE($I$16:$I$29,1)=G245,J244,IF(G245="","",IF(ROUND(G245/12,1)&lt;1,H245,IFERROR(IF(OR(ROUNDUP(G246/12,0)&lt;&gt;ROUNDUP(G245/12,0),H244&lt;&gt;H245),VLOOKUP($G245,$H$16:$J$29,3,1)+SUM($I$37:I245),J244),VLOOKUP(MAX($E$1237:$E$1048576),$H$16:$J$29,3,1)+SUM($I$37:I245)))))</f>
        <v>7213.6680948981993</v>
      </c>
      <c r="K245" s="2"/>
      <c r="L245" s="2"/>
      <c r="M245" s="2"/>
      <c r="N245" s="2"/>
      <c r="O245" s="2"/>
      <c r="P245" s="2"/>
      <c r="Q245" s="2"/>
      <c r="R245" s="2"/>
      <c r="S245" s="2"/>
      <c r="T245" s="2"/>
      <c r="U245" s="2"/>
      <c r="V245" s="2"/>
      <c r="W245" s="2"/>
      <c r="X245" s="2"/>
      <c r="Y245" s="2"/>
    </row>
    <row r="246" spans="1:25" x14ac:dyDescent="0.2">
      <c r="A246" s="2"/>
      <c r="B246" s="2"/>
      <c r="C246" s="2"/>
      <c r="D246" s="2"/>
      <c r="E246" s="2"/>
      <c r="F246" s="2"/>
      <c r="G246" s="7">
        <f t="shared" si="11"/>
        <v>210</v>
      </c>
      <c r="H246" s="8">
        <f t="shared" si="9"/>
        <v>4061.1111111111113</v>
      </c>
      <c r="I246" s="8">
        <f t="shared" si="10"/>
        <v>16.54546936581637</v>
      </c>
      <c r="J246" s="9">
        <f>IF(LARGE($I$16:$I$29,1)=G246,J245,IF(G246="","",IF(ROUND(G246/12,1)&lt;1,H246,IFERROR(IF(OR(ROUNDUP(G247/12,0)&lt;&gt;ROUNDUP(G246/12,0),H245&lt;&gt;H246),VLOOKUP($G246,$H$16:$J$29,3,1)+SUM($I$37:I246),J245),VLOOKUP(MAX($E$1237:$E$1048576),$H$16:$J$29,3,1)+SUM($I$37:I246)))))</f>
        <v>7213.6680948981993</v>
      </c>
      <c r="K246" s="2"/>
      <c r="L246" s="2"/>
      <c r="M246" s="2"/>
      <c r="N246" s="2"/>
      <c r="O246" s="2"/>
      <c r="P246" s="2"/>
      <c r="Q246" s="2"/>
      <c r="R246" s="2"/>
      <c r="S246" s="2"/>
      <c r="T246" s="2"/>
      <c r="U246" s="2"/>
      <c r="V246" s="2"/>
      <c r="W246" s="2"/>
      <c r="X246" s="2"/>
      <c r="Y246" s="2"/>
    </row>
    <row r="247" spans="1:25" x14ac:dyDescent="0.2">
      <c r="A247" s="2"/>
      <c r="B247" s="2"/>
      <c r="C247" s="2"/>
      <c r="D247" s="2"/>
      <c r="E247" s="2"/>
      <c r="F247" s="2"/>
      <c r="G247" s="7">
        <f t="shared" si="11"/>
        <v>211</v>
      </c>
      <c r="H247" s="8">
        <f t="shared" si="9"/>
        <v>4061.1111111111113</v>
      </c>
      <c r="I247" s="8">
        <f t="shared" si="10"/>
        <v>16.54546936581637</v>
      </c>
      <c r="J247" s="9">
        <f>IF(LARGE($I$16:$I$29,1)=G247,J246,IF(G247="","",IF(ROUND(G247/12,1)&lt;1,H247,IFERROR(IF(OR(ROUNDUP(G248/12,0)&lt;&gt;ROUNDUP(G247/12,0),H246&lt;&gt;H247),VLOOKUP($G247,$H$16:$J$29,3,1)+SUM($I$37:I247),J246),VLOOKUP(MAX($E$1237:$E$1048576),$H$16:$J$29,3,1)+SUM($I$37:I247)))))</f>
        <v>7213.6680948981993</v>
      </c>
      <c r="K247" s="2"/>
      <c r="L247" s="2"/>
      <c r="M247" s="2"/>
      <c r="N247" s="2"/>
      <c r="O247" s="2"/>
      <c r="P247" s="2"/>
      <c r="Q247" s="2"/>
      <c r="R247" s="2"/>
      <c r="S247" s="2"/>
      <c r="T247" s="2"/>
      <c r="U247" s="2"/>
      <c r="V247" s="2"/>
      <c r="W247" s="2"/>
      <c r="X247" s="2"/>
      <c r="Y247" s="2"/>
    </row>
    <row r="248" spans="1:25" x14ac:dyDescent="0.2">
      <c r="A248" s="2"/>
      <c r="B248" s="2"/>
      <c r="C248" s="2"/>
      <c r="D248" s="2"/>
      <c r="E248" s="2"/>
      <c r="F248" s="2"/>
      <c r="G248" s="7">
        <f t="shared" si="11"/>
        <v>212</v>
      </c>
      <c r="H248" s="8">
        <f t="shared" si="9"/>
        <v>4061.1111111111113</v>
      </c>
      <c r="I248" s="8">
        <f t="shared" si="10"/>
        <v>16.54546936581637</v>
      </c>
      <c r="J248" s="9">
        <f>IF(LARGE($I$16:$I$29,1)=G248,J247,IF(G248="","",IF(ROUND(G248/12,1)&lt;1,H248,IFERROR(IF(OR(ROUNDUP(G249/12,0)&lt;&gt;ROUNDUP(G248/12,0),H247&lt;&gt;H248),VLOOKUP($G248,$H$16:$J$29,3,1)+SUM($I$37:I248),J247),VLOOKUP(MAX($E$1237:$E$1048576),$H$16:$J$29,3,1)+SUM($I$37:I248)))))</f>
        <v>7213.6680948981993</v>
      </c>
      <c r="K248" s="2"/>
      <c r="L248" s="2"/>
      <c r="M248" s="2"/>
      <c r="N248" s="2"/>
      <c r="O248" s="2"/>
      <c r="P248" s="2"/>
      <c r="Q248" s="2"/>
      <c r="R248" s="2"/>
      <c r="S248" s="2"/>
      <c r="T248" s="2"/>
      <c r="U248" s="2"/>
      <c r="V248" s="2"/>
      <c r="W248" s="2"/>
      <c r="X248" s="2"/>
      <c r="Y248" s="2"/>
    </row>
    <row r="249" spans="1:25" x14ac:dyDescent="0.2">
      <c r="A249" s="2"/>
      <c r="B249" s="2"/>
      <c r="C249" s="2"/>
      <c r="D249" s="2"/>
      <c r="E249" s="2"/>
      <c r="F249" s="2"/>
      <c r="G249" s="7">
        <f t="shared" si="11"/>
        <v>213</v>
      </c>
      <c r="H249" s="8">
        <f t="shared" si="9"/>
        <v>4061.1111111111113</v>
      </c>
      <c r="I249" s="8">
        <f t="shared" si="10"/>
        <v>16.54546936581637</v>
      </c>
      <c r="J249" s="9">
        <f>IF(LARGE($I$16:$I$29,1)=G249,J248,IF(G249="","",IF(ROUND(G249/12,1)&lt;1,H249,IFERROR(IF(OR(ROUNDUP(G250/12,0)&lt;&gt;ROUNDUP(G249/12,0),H248&lt;&gt;H249),VLOOKUP($G249,$H$16:$J$29,3,1)+SUM($I$37:I249),J248),VLOOKUP(MAX($E$1237:$E$1048576),$H$16:$J$29,3,1)+SUM($I$37:I249)))))</f>
        <v>7213.6680948981993</v>
      </c>
      <c r="K249" s="2"/>
      <c r="L249" s="2"/>
      <c r="M249" s="2"/>
      <c r="N249" s="2"/>
      <c r="O249" s="2"/>
      <c r="P249" s="2"/>
      <c r="Q249" s="2"/>
      <c r="R249" s="2"/>
      <c r="S249" s="2"/>
      <c r="T249" s="2"/>
      <c r="U249" s="2"/>
      <c r="V249" s="2"/>
      <c r="W249" s="2"/>
      <c r="X249" s="2"/>
      <c r="Y249" s="2"/>
    </row>
    <row r="250" spans="1:25" x14ac:dyDescent="0.2">
      <c r="A250" s="2"/>
      <c r="B250" s="2"/>
      <c r="C250" s="2"/>
      <c r="D250" s="2"/>
      <c r="E250" s="2"/>
      <c r="F250" s="2"/>
      <c r="G250" s="7">
        <f t="shared" si="11"/>
        <v>214</v>
      </c>
      <c r="H250" s="8">
        <f t="shared" si="9"/>
        <v>4061.1111111111113</v>
      </c>
      <c r="I250" s="8">
        <f t="shared" si="10"/>
        <v>16.54546936581637</v>
      </c>
      <c r="J250" s="9">
        <f>IF(LARGE($I$16:$I$29,1)=G250,J249,IF(G250="","",IF(ROUND(G250/12,1)&lt;1,H250,IFERROR(IF(OR(ROUNDUP(G251/12,0)&lt;&gt;ROUNDUP(G250/12,0),H249&lt;&gt;H250),VLOOKUP($G250,$H$16:$J$29,3,1)+SUM($I$37:I250),J249),VLOOKUP(MAX($E$1237:$E$1048576),$H$16:$J$29,3,1)+SUM($I$37:I250)))))</f>
        <v>7213.6680948981993</v>
      </c>
      <c r="K250" s="2"/>
      <c r="L250" s="2"/>
      <c r="M250" s="2"/>
      <c r="N250" s="2"/>
      <c r="O250" s="2"/>
      <c r="P250" s="2"/>
      <c r="Q250" s="2"/>
      <c r="R250" s="2"/>
      <c r="S250" s="2"/>
      <c r="T250" s="2"/>
      <c r="U250" s="2"/>
      <c r="V250" s="2"/>
      <c r="W250" s="2"/>
      <c r="X250" s="2"/>
      <c r="Y250" s="2"/>
    </row>
    <row r="251" spans="1:25" x14ac:dyDescent="0.2">
      <c r="A251" s="2"/>
      <c r="B251" s="2"/>
      <c r="C251" s="2"/>
      <c r="D251" s="2"/>
      <c r="E251" s="2"/>
      <c r="F251" s="2"/>
      <c r="G251" s="7">
        <f t="shared" si="11"/>
        <v>215</v>
      </c>
      <c r="H251" s="8">
        <f t="shared" si="9"/>
        <v>4061.1111111111113</v>
      </c>
      <c r="I251" s="8">
        <f t="shared" si="10"/>
        <v>16.54546936581637</v>
      </c>
      <c r="J251" s="9">
        <f>IF(LARGE($I$16:$I$29,1)=G251,J250,IF(G251="","",IF(ROUND(G251/12,1)&lt;1,H251,IFERROR(IF(OR(ROUNDUP(G252/12,0)&lt;&gt;ROUNDUP(G251/12,0),H250&lt;&gt;H251),VLOOKUP($G251,$H$16:$J$29,3,1)+SUM($I$37:I251),J250),VLOOKUP(MAX($E$1237:$E$1048576),$H$16:$J$29,3,1)+SUM($I$37:I251)))))</f>
        <v>7213.6680948981993</v>
      </c>
      <c r="K251" s="2"/>
      <c r="L251" s="2"/>
      <c r="M251" s="2"/>
      <c r="N251" s="2"/>
      <c r="O251" s="2"/>
      <c r="P251" s="2"/>
      <c r="Q251" s="2"/>
      <c r="R251" s="2"/>
      <c r="S251" s="2"/>
      <c r="T251" s="2"/>
      <c r="U251" s="2"/>
      <c r="V251" s="2"/>
      <c r="W251" s="2"/>
      <c r="X251" s="2"/>
      <c r="Y251" s="2"/>
    </row>
    <row r="252" spans="1:25" x14ac:dyDescent="0.2">
      <c r="A252" s="2"/>
      <c r="B252" s="2"/>
      <c r="C252" s="2"/>
      <c r="D252" s="2"/>
      <c r="E252" s="2"/>
      <c r="F252" s="2"/>
      <c r="G252" s="7">
        <f t="shared" si="11"/>
        <v>216</v>
      </c>
      <c r="H252" s="8">
        <f t="shared" si="9"/>
        <v>4061.1111111111113</v>
      </c>
      <c r="I252" s="8">
        <f t="shared" si="10"/>
        <v>16.54546936581637</v>
      </c>
      <c r="J252" s="9">
        <f>IF(LARGE($I$16:$I$29,1)=G252,J251,IF(G252="","",IF(ROUND(G252/12,1)&lt;1,H252,IFERROR(IF(OR(ROUNDUP(G253/12,0)&lt;&gt;ROUNDUP(G252/12,0),H251&lt;&gt;H252),VLOOKUP($G252,$H$16:$J$29,3,1)+SUM($I$37:I252),J251),VLOOKUP(MAX($E$1237:$E$1048576),$H$16:$J$29,3,1)+SUM($I$37:I252)))))</f>
        <v>7412.2137272879936</v>
      </c>
      <c r="K252" s="2"/>
      <c r="L252" s="2"/>
      <c r="M252" s="2"/>
      <c r="N252" s="2"/>
      <c r="O252" s="2"/>
      <c r="P252" s="2"/>
      <c r="Q252" s="2"/>
      <c r="R252" s="2"/>
      <c r="S252" s="2"/>
      <c r="T252" s="2"/>
      <c r="U252" s="2"/>
      <c r="V252" s="2"/>
      <c r="W252" s="2"/>
      <c r="X252" s="2"/>
      <c r="Y252" s="2"/>
    </row>
    <row r="253" spans="1:25" x14ac:dyDescent="0.2">
      <c r="A253" s="2"/>
      <c r="B253" s="2"/>
      <c r="C253" s="2"/>
      <c r="D253" s="2"/>
      <c r="E253" s="2"/>
      <c r="F253" s="2"/>
      <c r="G253" s="7">
        <f t="shared" si="11"/>
        <v>217</v>
      </c>
      <c r="H253" s="8">
        <f t="shared" si="9"/>
        <v>4061.1111111111113</v>
      </c>
      <c r="I253" s="8">
        <f t="shared" si="10"/>
        <v>16.54546936581637</v>
      </c>
      <c r="J253" s="9">
        <f>IF(LARGE($I$16:$I$29,1)=G253,J252,IF(G253="","",IF(ROUND(G253/12,1)&lt;1,H253,IFERROR(IF(OR(ROUNDUP(G254/12,0)&lt;&gt;ROUNDUP(G253/12,0),H252&lt;&gt;H253),VLOOKUP($G253,$H$16:$J$29,3,1)+SUM($I$37:I253),J252),VLOOKUP(MAX($E$1237:$E$1048576),$H$16:$J$29,3,1)+SUM($I$37:I253)))))</f>
        <v>7412.2137272879936</v>
      </c>
      <c r="K253" s="2"/>
      <c r="L253" s="2"/>
      <c r="M253" s="2"/>
      <c r="N253" s="2"/>
      <c r="O253" s="2"/>
      <c r="P253" s="2"/>
      <c r="Q253" s="2"/>
      <c r="R253" s="2"/>
      <c r="S253" s="2"/>
      <c r="T253" s="2"/>
      <c r="U253" s="2"/>
      <c r="V253" s="2"/>
      <c r="W253" s="2"/>
      <c r="X253" s="2"/>
      <c r="Y253" s="2"/>
    </row>
    <row r="254" spans="1:25" x14ac:dyDescent="0.2">
      <c r="A254" s="2"/>
      <c r="B254" s="2"/>
      <c r="C254" s="2"/>
      <c r="D254" s="2"/>
      <c r="E254" s="2"/>
      <c r="F254" s="2"/>
      <c r="G254" s="7">
        <f t="shared" si="11"/>
        <v>218</v>
      </c>
      <c r="H254" s="8">
        <f t="shared" si="9"/>
        <v>4061.1111111111113</v>
      </c>
      <c r="I254" s="8">
        <f t="shared" si="10"/>
        <v>16.54546936581637</v>
      </c>
      <c r="J254" s="9">
        <f>IF(LARGE($I$16:$I$29,1)=G254,J253,IF(G254="","",IF(ROUND(G254/12,1)&lt;1,H254,IFERROR(IF(OR(ROUNDUP(G255/12,0)&lt;&gt;ROUNDUP(G254/12,0),H253&lt;&gt;H254),VLOOKUP($G254,$H$16:$J$29,3,1)+SUM($I$37:I254),J253),VLOOKUP(MAX($E$1237:$E$1048576),$H$16:$J$29,3,1)+SUM($I$37:I254)))))</f>
        <v>7412.2137272879936</v>
      </c>
      <c r="K254" s="2"/>
      <c r="L254" s="2"/>
      <c r="M254" s="2"/>
      <c r="N254" s="2"/>
      <c r="O254" s="2"/>
      <c r="P254" s="2"/>
      <c r="Q254" s="2"/>
      <c r="R254" s="2"/>
      <c r="S254" s="2"/>
      <c r="T254" s="2"/>
      <c r="U254" s="2"/>
      <c r="V254" s="2"/>
      <c r="W254" s="2"/>
      <c r="X254" s="2"/>
      <c r="Y254" s="2"/>
    </row>
    <row r="255" spans="1:25" x14ac:dyDescent="0.2">
      <c r="A255" s="2"/>
      <c r="B255" s="2"/>
      <c r="C255" s="2"/>
      <c r="D255" s="2"/>
      <c r="E255" s="2"/>
      <c r="F255" s="2"/>
      <c r="G255" s="7">
        <f t="shared" si="11"/>
        <v>219</v>
      </c>
      <c r="H255" s="8">
        <f t="shared" si="9"/>
        <v>4061.1111111111113</v>
      </c>
      <c r="I255" s="8">
        <f t="shared" si="10"/>
        <v>16.54546936581637</v>
      </c>
      <c r="J255" s="9">
        <f>IF(LARGE($I$16:$I$29,1)=G255,J254,IF(G255="","",IF(ROUND(G255/12,1)&lt;1,H255,IFERROR(IF(OR(ROUNDUP(G256/12,0)&lt;&gt;ROUNDUP(G255/12,0),H254&lt;&gt;H255),VLOOKUP($G255,$H$16:$J$29,3,1)+SUM($I$37:I255),J254),VLOOKUP(MAX($E$1237:$E$1048576),$H$16:$J$29,3,1)+SUM($I$37:I255)))))</f>
        <v>7412.2137272879936</v>
      </c>
      <c r="K255" s="2"/>
      <c r="L255" s="2"/>
      <c r="M255" s="2"/>
      <c r="N255" s="2"/>
      <c r="O255" s="2"/>
      <c r="P255" s="2"/>
      <c r="Q255" s="2"/>
      <c r="R255" s="2"/>
      <c r="S255" s="2"/>
      <c r="T255" s="2"/>
      <c r="U255" s="2"/>
      <c r="V255" s="2"/>
      <c r="W255" s="2"/>
      <c r="X255" s="2"/>
      <c r="Y255" s="2"/>
    </row>
    <row r="256" spans="1:25" x14ac:dyDescent="0.2">
      <c r="A256" s="2"/>
      <c r="B256" s="2"/>
      <c r="C256" s="2"/>
      <c r="D256" s="2"/>
      <c r="E256" s="2"/>
      <c r="F256" s="2"/>
      <c r="G256" s="7">
        <f t="shared" si="11"/>
        <v>220</v>
      </c>
      <c r="H256" s="8">
        <f t="shared" si="9"/>
        <v>4061.1111111111113</v>
      </c>
      <c r="I256" s="8">
        <f t="shared" si="10"/>
        <v>16.54546936581637</v>
      </c>
      <c r="J256" s="9">
        <f>IF(LARGE($I$16:$I$29,1)=G256,J255,IF(G256="","",IF(ROUND(G256/12,1)&lt;1,H256,IFERROR(IF(OR(ROUNDUP(G257/12,0)&lt;&gt;ROUNDUP(G256/12,0),H255&lt;&gt;H256),VLOOKUP($G256,$H$16:$J$29,3,1)+SUM($I$37:I256),J255),VLOOKUP(MAX($E$1237:$E$1048576),$H$16:$J$29,3,1)+SUM($I$37:I256)))))</f>
        <v>7412.2137272879936</v>
      </c>
      <c r="K256" s="2"/>
      <c r="L256" s="2"/>
      <c r="M256" s="2"/>
      <c r="N256" s="2"/>
      <c r="O256" s="2"/>
      <c r="P256" s="2"/>
      <c r="Q256" s="2"/>
      <c r="R256" s="2"/>
      <c r="S256" s="2"/>
      <c r="T256" s="2"/>
      <c r="U256" s="2"/>
      <c r="V256" s="2"/>
      <c r="W256" s="2"/>
      <c r="X256" s="2"/>
      <c r="Y256" s="2"/>
    </row>
    <row r="257" spans="1:25" x14ac:dyDescent="0.2">
      <c r="A257" s="2"/>
      <c r="B257" s="2"/>
      <c r="C257" s="2"/>
      <c r="D257" s="2"/>
      <c r="E257" s="2"/>
      <c r="F257" s="2"/>
      <c r="G257" s="7">
        <f t="shared" si="11"/>
        <v>221</v>
      </c>
      <c r="H257" s="8">
        <f t="shared" si="9"/>
        <v>4061.1111111111113</v>
      </c>
      <c r="I257" s="8">
        <f t="shared" si="10"/>
        <v>16.54546936581637</v>
      </c>
      <c r="J257" s="9">
        <f>IF(LARGE($I$16:$I$29,1)=G257,J256,IF(G257="","",IF(ROUND(G257/12,1)&lt;1,H257,IFERROR(IF(OR(ROUNDUP(G258/12,0)&lt;&gt;ROUNDUP(G257/12,0),H256&lt;&gt;H257),VLOOKUP($G257,$H$16:$J$29,3,1)+SUM($I$37:I257),J256),VLOOKUP(MAX($E$1237:$E$1048576),$H$16:$J$29,3,1)+SUM($I$37:I257)))))</f>
        <v>7412.2137272879936</v>
      </c>
      <c r="K257" s="2"/>
      <c r="L257" s="2"/>
      <c r="M257" s="2"/>
      <c r="N257" s="2"/>
      <c r="O257" s="2"/>
      <c r="P257" s="2"/>
      <c r="Q257" s="2"/>
      <c r="R257" s="2"/>
      <c r="S257" s="2"/>
      <c r="T257" s="2"/>
      <c r="U257" s="2"/>
      <c r="V257" s="2"/>
      <c r="W257" s="2"/>
      <c r="X257" s="2"/>
      <c r="Y257" s="2"/>
    </row>
    <row r="258" spans="1:25" x14ac:dyDescent="0.2">
      <c r="A258" s="2"/>
      <c r="B258" s="2"/>
      <c r="C258" s="2"/>
      <c r="D258" s="2"/>
      <c r="E258" s="2"/>
      <c r="F258" s="2"/>
      <c r="G258" s="7">
        <f t="shared" si="11"/>
        <v>222</v>
      </c>
      <c r="H258" s="8">
        <f t="shared" si="9"/>
        <v>4061.1111111111113</v>
      </c>
      <c r="I258" s="8">
        <f t="shared" si="10"/>
        <v>16.54546936581637</v>
      </c>
      <c r="J258" s="9">
        <f>IF(LARGE($I$16:$I$29,1)=G258,J257,IF(G258="","",IF(ROUND(G258/12,1)&lt;1,H258,IFERROR(IF(OR(ROUNDUP(G259/12,0)&lt;&gt;ROUNDUP(G258/12,0),H257&lt;&gt;H258),VLOOKUP($G258,$H$16:$J$29,3,1)+SUM($I$37:I258),J257),VLOOKUP(MAX($E$1237:$E$1048576),$H$16:$J$29,3,1)+SUM($I$37:I258)))))</f>
        <v>7412.2137272879936</v>
      </c>
      <c r="K258" s="2"/>
      <c r="L258" s="2"/>
      <c r="M258" s="2"/>
      <c r="N258" s="2"/>
      <c r="O258" s="2"/>
      <c r="P258" s="2"/>
      <c r="Q258" s="2"/>
      <c r="R258" s="2"/>
      <c r="S258" s="2"/>
      <c r="T258" s="2"/>
      <c r="U258" s="2"/>
      <c r="V258" s="2"/>
      <c r="W258" s="2"/>
      <c r="X258" s="2"/>
      <c r="Y258" s="2"/>
    </row>
    <row r="259" spans="1:25" x14ac:dyDescent="0.2">
      <c r="A259" s="2"/>
      <c r="B259" s="2"/>
      <c r="C259" s="2"/>
      <c r="D259" s="2"/>
      <c r="E259" s="2"/>
      <c r="F259" s="2"/>
      <c r="G259" s="7">
        <f t="shared" si="11"/>
        <v>223</v>
      </c>
      <c r="H259" s="8">
        <f t="shared" si="9"/>
        <v>4061.1111111111113</v>
      </c>
      <c r="I259" s="8">
        <f t="shared" si="10"/>
        <v>16.54546936581637</v>
      </c>
      <c r="J259" s="9">
        <f>IF(LARGE($I$16:$I$29,1)=G259,J258,IF(G259="","",IF(ROUND(G259/12,1)&lt;1,H259,IFERROR(IF(OR(ROUNDUP(G260/12,0)&lt;&gt;ROUNDUP(G259/12,0),H258&lt;&gt;H259),VLOOKUP($G259,$H$16:$J$29,3,1)+SUM($I$37:I259),J258),VLOOKUP(MAX($E$1237:$E$1048576),$H$16:$J$29,3,1)+SUM($I$37:I259)))))</f>
        <v>7412.2137272879936</v>
      </c>
      <c r="K259" s="2"/>
      <c r="L259" s="2"/>
      <c r="M259" s="2"/>
      <c r="N259" s="2"/>
      <c r="O259" s="2"/>
      <c r="P259" s="2"/>
      <c r="Q259" s="2"/>
      <c r="R259" s="2"/>
      <c r="S259" s="2"/>
      <c r="T259" s="2"/>
      <c r="U259" s="2"/>
      <c r="V259" s="2"/>
      <c r="W259" s="2"/>
      <c r="X259" s="2"/>
      <c r="Y259" s="2"/>
    </row>
    <row r="260" spans="1:25" x14ac:dyDescent="0.2">
      <c r="A260" s="2"/>
      <c r="B260" s="2"/>
      <c r="C260" s="2"/>
      <c r="D260" s="2"/>
      <c r="E260" s="2"/>
      <c r="F260" s="2"/>
      <c r="G260" s="7">
        <f t="shared" si="11"/>
        <v>224</v>
      </c>
      <c r="H260" s="8">
        <f t="shared" si="9"/>
        <v>4061.1111111111113</v>
      </c>
      <c r="I260" s="8">
        <f t="shared" si="10"/>
        <v>16.54546936581637</v>
      </c>
      <c r="J260" s="9">
        <f>IF(LARGE($I$16:$I$29,1)=G260,J259,IF(G260="","",IF(ROUND(G260/12,1)&lt;1,H260,IFERROR(IF(OR(ROUNDUP(G261/12,0)&lt;&gt;ROUNDUP(G260/12,0),H259&lt;&gt;H260),VLOOKUP($G260,$H$16:$J$29,3,1)+SUM($I$37:I260),J259),VLOOKUP(MAX($E$1237:$E$1048576),$H$16:$J$29,3,1)+SUM($I$37:I260)))))</f>
        <v>7412.2137272879936</v>
      </c>
      <c r="K260" s="2"/>
      <c r="L260" s="2"/>
      <c r="M260" s="2"/>
      <c r="N260" s="2"/>
      <c r="O260" s="2"/>
      <c r="P260" s="2"/>
      <c r="Q260" s="2"/>
      <c r="R260" s="2"/>
      <c r="S260" s="2"/>
      <c r="T260" s="2"/>
      <c r="U260" s="2"/>
      <c r="V260" s="2"/>
      <c r="W260" s="2"/>
      <c r="X260" s="2"/>
      <c r="Y260" s="2"/>
    </row>
    <row r="261" spans="1:25" x14ac:dyDescent="0.2">
      <c r="A261" s="2"/>
      <c r="B261" s="2"/>
      <c r="C261" s="2"/>
      <c r="D261" s="2"/>
      <c r="E261" s="2"/>
      <c r="F261" s="2"/>
      <c r="G261" s="7">
        <f t="shared" si="11"/>
        <v>225</v>
      </c>
      <c r="H261" s="8">
        <f t="shared" si="9"/>
        <v>4061.1111111111113</v>
      </c>
      <c r="I261" s="8">
        <f t="shared" si="10"/>
        <v>16.54546936581637</v>
      </c>
      <c r="J261" s="9">
        <f>IF(LARGE($I$16:$I$29,1)=G261,J260,IF(G261="","",IF(ROUND(G261/12,1)&lt;1,H261,IFERROR(IF(OR(ROUNDUP(G262/12,0)&lt;&gt;ROUNDUP(G261/12,0),H260&lt;&gt;H261),VLOOKUP($G261,$H$16:$J$29,3,1)+SUM($I$37:I261),J260),VLOOKUP(MAX($E$1237:$E$1048576),$H$16:$J$29,3,1)+SUM($I$37:I261)))))</f>
        <v>7412.2137272879936</v>
      </c>
      <c r="K261" s="2"/>
      <c r="L261" s="2"/>
      <c r="M261" s="2"/>
      <c r="N261" s="2"/>
      <c r="O261" s="2"/>
      <c r="P261" s="2"/>
      <c r="Q261" s="2"/>
      <c r="R261" s="2"/>
      <c r="S261" s="2"/>
      <c r="T261" s="2"/>
      <c r="U261" s="2"/>
      <c r="V261" s="2"/>
      <c r="W261" s="2"/>
      <c r="X261" s="2"/>
      <c r="Y261" s="2"/>
    </row>
    <row r="262" spans="1:25" x14ac:dyDescent="0.2">
      <c r="A262" s="2"/>
      <c r="B262" s="2"/>
      <c r="C262" s="2"/>
      <c r="D262" s="2"/>
      <c r="E262" s="2"/>
      <c r="F262" s="2"/>
      <c r="G262" s="7">
        <f t="shared" si="11"/>
        <v>226</v>
      </c>
      <c r="H262" s="8">
        <f t="shared" si="9"/>
        <v>4061.1111111111113</v>
      </c>
      <c r="I262" s="8">
        <f t="shared" si="10"/>
        <v>16.54546936581637</v>
      </c>
      <c r="J262" s="9">
        <f>IF(LARGE($I$16:$I$29,1)=G262,J261,IF(G262="","",IF(ROUND(G262/12,1)&lt;1,H262,IFERROR(IF(OR(ROUNDUP(G263/12,0)&lt;&gt;ROUNDUP(G262/12,0),H261&lt;&gt;H262),VLOOKUP($G262,$H$16:$J$29,3,1)+SUM($I$37:I262),J261),VLOOKUP(MAX($E$1237:$E$1048576),$H$16:$J$29,3,1)+SUM($I$37:I262)))))</f>
        <v>7412.2137272879936</v>
      </c>
      <c r="K262" s="2"/>
      <c r="L262" s="2"/>
      <c r="M262" s="2"/>
      <c r="N262" s="2"/>
      <c r="O262" s="2"/>
      <c r="P262" s="2"/>
      <c r="Q262" s="2"/>
      <c r="R262" s="2"/>
      <c r="S262" s="2"/>
      <c r="T262" s="2"/>
      <c r="U262" s="2"/>
      <c r="V262" s="2"/>
      <c r="W262" s="2"/>
      <c r="X262" s="2"/>
      <c r="Y262" s="2"/>
    </row>
    <row r="263" spans="1:25" x14ac:dyDescent="0.2">
      <c r="A263" s="2"/>
      <c r="B263" s="2"/>
      <c r="C263" s="2"/>
      <c r="D263" s="2"/>
      <c r="E263" s="2"/>
      <c r="F263" s="2"/>
      <c r="G263" s="7">
        <f t="shared" si="11"/>
        <v>227</v>
      </c>
      <c r="H263" s="8">
        <f t="shared" si="9"/>
        <v>4061.1111111111113</v>
      </c>
      <c r="I263" s="8">
        <f t="shared" si="10"/>
        <v>16.54546936581637</v>
      </c>
      <c r="J263" s="9">
        <f>IF(LARGE($I$16:$I$29,1)=G263,J262,IF(G263="","",IF(ROUND(G263/12,1)&lt;1,H263,IFERROR(IF(OR(ROUNDUP(G264/12,0)&lt;&gt;ROUNDUP(G263/12,0),H262&lt;&gt;H263),VLOOKUP($G263,$H$16:$J$29,3,1)+SUM($I$37:I263),J262),VLOOKUP(MAX($E$1237:$E$1048576),$H$16:$J$29,3,1)+SUM($I$37:I263)))))</f>
        <v>7412.2137272879936</v>
      </c>
      <c r="K263" s="2"/>
      <c r="L263" s="2"/>
      <c r="M263" s="2"/>
      <c r="N263" s="2"/>
      <c r="O263" s="2"/>
      <c r="P263" s="2"/>
      <c r="Q263" s="2"/>
      <c r="R263" s="2"/>
      <c r="S263" s="2"/>
      <c r="T263" s="2"/>
      <c r="U263" s="2"/>
      <c r="V263" s="2"/>
      <c r="W263" s="2"/>
      <c r="X263" s="2"/>
      <c r="Y263" s="2"/>
    </row>
    <row r="264" spans="1:25" x14ac:dyDescent="0.2">
      <c r="A264" s="2"/>
      <c r="B264" s="2"/>
      <c r="C264" s="2"/>
      <c r="D264" s="2"/>
      <c r="E264" s="2"/>
      <c r="F264" s="2"/>
      <c r="G264" s="7">
        <f t="shared" si="11"/>
        <v>228</v>
      </c>
      <c r="H264" s="8">
        <f t="shared" si="9"/>
        <v>4061.1111111111113</v>
      </c>
      <c r="I264" s="8">
        <f t="shared" si="10"/>
        <v>16.54546936581637</v>
      </c>
      <c r="J264" s="9">
        <f>IF(LARGE($I$16:$I$29,1)=G264,J263,IF(G264="","",IF(ROUND(G264/12,1)&lt;1,H264,IFERROR(IF(OR(ROUNDUP(G265/12,0)&lt;&gt;ROUNDUP(G264/12,0),H263&lt;&gt;H264),VLOOKUP($G264,$H$16:$J$29,3,1)+SUM($I$37:I264),J263),VLOOKUP(MAX($E$1237:$E$1048576),$H$16:$J$29,3,1)+SUM($I$37:I264)))))</f>
        <v>7610.7593596777879</v>
      </c>
      <c r="K264" s="2"/>
      <c r="L264" s="2"/>
      <c r="M264" s="2"/>
      <c r="N264" s="2"/>
      <c r="O264" s="2"/>
      <c r="P264" s="2"/>
      <c r="Q264" s="2"/>
      <c r="R264" s="2"/>
      <c r="S264" s="2"/>
      <c r="T264" s="2"/>
      <c r="U264" s="2"/>
      <c r="V264" s="2"/>
      <c r="W264" s="2"/>
      <c r="X264" s="2"/>
      <c r="Y264" s="2"/>
    </row>
    <row r="265" spans="1:25" x14ac:dyDescent="0.2">
      <c r="A265" s="2"/>
      <c r="B265" s="2"/>
      <c r="C265" s="2"/>
      <c r="D265" s="2"/>
      <c r="E265" s="2"/>
      <c r="F265" s="2"/>
      <c r="G265" s="7">
        <f t="shared" si="11"/>
        <v>229</v>
      </c>
      <c r="H265" s="8">
        <f t="shared" si="9"/>
        <v>4061.1111111111113</v>
      </c>
      <c r="I265" s="8">
        <f t="shared" si="10"/>
        <v>16.54546936581637</v>
      </c>
      <c r="J265" s="9">
        <f>IF(LARGE($I$16:$I$29,1)=G265,J264,IF(G265="","",IF(ROUND(G265/12,1)&lt;1,H265,IFERROR(IF(OR(ROUNDUP(G266/12,0)&lt;&gt;ROUNDUP(G265/12,0),H264&lt;&gt;H265),VLOOKUP($G265,$H$16:$J$29,3,1)+SUM($I$37:I265),J264),VLOOKUP(MAX($E$1237:$E$1048576),$H$16:$J$29,3,1)+SUM($I$37:I265)))))</f>
        <v>7610.7593596777879</v>
      </c>
      <c r="K265" s="2"/>
      <c r="L265" s="2"/>
      <c r="M265" s="2"/>
      <c r="N265" s="2"/>
      <c r="O265" s="2"/>
      <c r="P265" s="2"/>
      <c r="Q265" s="2"/>
      <c r="R265" s="2"/>
      <c r="S265" s="2"/>
      <c r="T265" s="2"/>
      <c r="U265" s="2"/>
      <c r="V265" s="2"/>
      <c r="W265" s="2"/>
      <c r="X265" s="2"/>
      <c r="Y265" s="2"/>
    </row>
    <row r="266" spans="1:25" x14ac:dyDescent="0.2">
      <c r="A266" s="2"/>
      <c r="B266" s="2"/>
      <c r="C266" s="2"/>
      <c r="D266" s="2"/>
      <c r="E266" s="2"/>
      <c r="F266" s="2"/>
      <c r="G266" s="7">
        <f t="shared" si="11"/>
        <v>230</v>
      </c>
      <c r="H266" s="8">
        <f t="shared" si="9"/>
        <v>4061.1111111111113</v>
      </c>
      <c r="I266" s="8">
        <f t="shared" si="10"/>
        <v>16.54546936581637</v>
      </c>
      <c r="J266" s="9">
        <f>IF(LARGE($I$16:$I$29,1)=G266,J265,IF(G266="","",IF(ROUND(G266/12,1)&lt;1,H266,IFERROR(IF(OR(ROUNDUP(G267/12,0)&lt;&gt;ROUNDUP(G266/12,0),H265&lt;&gt;H266),VLOOKUP($G266,$H$16:$J$29,3,1)+SUM($I$37:I266),J265),VLOOKUP(MAX($E$1237:$E$1048576),$H$16:$J$29,3,1)+SUM($I$37:I266)))))</f>
        <v>7610.7593596777879</v>
      </c>
      <c r="K266" s="2"/>
      <c r="L266" s="2"/>
      <c r="M266" s="2"/>
      <c r="N266" s="2"/>
      <c r="O266" s="2"/>
      <c r="P266" s="2"/>
      <c r="Q266" s="2"/>
      <c r="R266" s="2"/>
      <c r="S266" s="2"/>
      <c r="T266" s="2"/>
      <c r="U266" s="2"/>
      <c r="V266" s="2"/>
      <c r="W266" s="2"/>
      <c r="X266" s="2"/>
      <c r="Y266" s="2"/>
    </row>
    <row r="267" spans="1:25" x14ac:dyDescent="0.2">
      <c r="A267" s="2"/>
      <c r="B267" s="2"/>
      <c r="C267" s="2"/>
      <c r="D267" s="2"/>
      <c r="E267" s="2"/>
      <c r="F267" s="2"/>
      <c r="G267" s="7">
        <f t="shared" si="11"/>
        <v>231</v>
      </c>
      <c r="H267" s="8">
        <f t="shared" si="9"/>
        <v>4061.1111111111113</v>
      </c>
      <c r="I267" s="8">
        <f t="shared" si="10"/>
        <v>16.54546936581637</v>
      </c>
      <c r="J267" s="9">
        <f>IF(LARGE($I$16:$I$29,1)=G267,J266,IF(G267="","",IF(ROUND(G267/12,1)&lt;1,H267,IFERROR(IF(OR(ROUNDUP(G268/12,0)&lt;&gt;ROUNDUP(G267/12,0),H266&lt;&gt;H267),VLOOKUP($G267,$H$16:$J$29,3,1)+SUM($I$37:I267),J266),VLOOKUP(MAX($E$1237:$E$1048576),$H$16:$J$29,3,1)+SUM($I$37:I267)))))</f>
        <v>7610.7593596777879</v>
      </c>
      <c r="K267" s="2"/>
      <c r="L267" s="2"/>
      <c r="M267" s="2"/>
      <c r="N267" s="2"/>
      <c r="O267" s="2"/>
      <c r="P267" s="2"/>
      <c r="Q267" s="2"/>
      <c r="R267" s="2"/>
      <c r="S267" s="2"/>
      <c r="T267" s="2"/>
      <c r="U267" s="2"/>
      <c r="V267" s="2"/>
      <c r="W267" s="2"/>
      <c r="X267" s="2"/>
      <c r="Y267" s="2"/>
    </row>
    <row r="268" spans="1:25" x14ac:dyDescent="0.2">
      <c r="A268" s="2"/>
      <c r="B268" s="2"/>
      <c r="C268" s="2"/>
      <c r="D268" s="2"/>
      <c r="E268" s="2"/>
      <c r="F268" s="2"/>
      <c r="G268" s="7">
        <f t="shared" si="11"/>
        <v>232</v>
      </c>
      <c r="H268" s="8">
        <f t="shared" si="9"/>
        <v>4061.1111111111113</v>
      </c>
      <c r="I268" s="8">
        <f t="shared" si="10"/>
        <v>16.54546936581637</v>
      </c>
      <c r="J268" s="9">
        <f>IF(LARGE($I$16:$I$29,1)=G268,J267,IF(G268="","",IF(ROUND(G268/12,1)&lt;1,H268,IFERROR(IF(OR(ROUNDUP(G269/12,0)&lt;&gt;ROUNDUP(G268/12,0),H267&lt;&gt;H268),VLOOKUP($G268,$H$16:$J$29,3,1)+SUM($I$37:I268),J267),VLOOKUP(MAX($E$1237:$E$1048576),$H$16:$J$29,3,1)+SUM($I$37:I268)))))</f>
        <v>7610.7593596777879</v>
      </c>
      <c r="K268" s="2"/>
      <c r="L268" s="2"/>
      <c r="M268" s="2"/>
      <c r="N268" s="2"/>
      <c r="O268" s="2"/>
      <c r="P268" s="2"/>
      <c r="Q268" s="2"/>
      <c r="R268" s="2"/>
      <c r="S268" s="2"/>
      <c r="T268" s="2"/>
      <c r="U268" s="2"/>
      <c r="V268" s="2"/>
      <c r="W268" s="2"/>
      <c r="X268" s="2"/>
      <c r="Y268" s="2"/>
    </row>
    <row r="269" spans="1:25" x14ac:dyDescent="0.2">
      <c r="A269" s="2"/>
      <c r="B269" s="2"/>
      <c r="C269" s="2"/>
      <c r="D269" s="2"/>
      <c r="E269" s="2"/>
      <c r="F269" s="2"/>
      <c r="G269" s="7">
        <f t="shared" si="11"/>
        <v>233</v>
      </c>
      <c r="H269" s="8">
        <f t="shared" si="9"/>
        <v>4061.1111111111113</v>
      </c>
      <c r="I269" s="8">
        <f t="shared" si="10"/>
        <v>16.54546936581637</v>
      </c>
      <c r="J269" s="9">
        <f>IF(LARGE($I$16:$I$29,1)=G269,J268,IF(G269="","",IF(ROUND(G269/12,1)&lt;1,H269,IFERROR(IF(OR(ROUNDUP(G270/12,0)&lt;&gt;ROUNDUP(G269/12,0),H268&lt;&gt;H269),VLOOKUP($G269,$H$16:$J$29,3,1)+SUM($I$37:I269),J268),VLOOKUP(MAX($E$1237:$E$1048576),$H$16:$J$29,3,1)+SUM($I$37:I269)))))</f>
        <v>7610.7593596777879</v>
      </c>
      <c r="K269" s="2"/>
      <c r="L269" s="2"/>
      <c r="M269" s="2"/>
      <c r="N269" s="2"/>
      <c r="O269" s="2"/>
      <c r="P269" s="2"/>
      <c r="Q269" s="2"/>
      <c r="R269" s="2"/>
      <c r="S269" s="2"/>
      <c r="T269" s="2"/>
      <c r="U269" s="2"/>
      <c r="V269" s="2"/>
      <c r="W269" s="2"/>
      <c r="X269" s="2"/>
      <c r="Y269" s="2"/>
    </row>
    <row r="270" spans="1:25" x14ac:dyDescent="0.2">
      <c r="A270" s="2"/>
      <c r="B270" s="2"/>
      <c r="C270" s="2"/>
      <c r="D270" s="2"/>
      <c r="E270" s="2"/>
      <c r="F270" s="2"/>
      <c r="G270" s="7">
        <f t="shared" si="11"/>
        <v>234</v>
      </c>
      <c r="H270" s="8">
        <f t="shared" si="9"/>
        <v>4061.1111111111113</v>
      </c>
      <c r="I270" s="8">
        <f t="shared" si="10"/>
        <v>16.54546936581637</v>
      </c>
      <c r="J270" s="9">
        <f>IF(LARGE($I$16:$I$29,1)=G270,J269,IF(G270="","",IF(ROUND(G270/12,1)&lt;1,H270,IFERROR(IF(OR(ROUNDUP(G271/12,0)&lt;&gt;ROUNDUP(G270/12,0),H269&lt;&gt;H270),VLOOKUP($G270,$H$16:$J$29,3,1)+SUM($I$37:I270),J269),VLOOKUP(MAX($E$1237:$E$1048576),$H$16:$J$29,3,1)+SUM($I$37:I270)))))</f>
        <v>7610.7593596777879</v>
      </c>
      <c r="K270" s="2"/>
      <c r="L270" s="2"/>
      <c r="M270" s="2"/>
      <c r="N270" s="2"/>
      <c r="O270" s="2"/>
      <c r="P270" s="2"/>
      <c r="Q270" s="2"/>
      <c r="R270" s="2"/>
      <c r="S270" s="2"/>
      <c r="T270" s="2"/>
      <c r="U270" s="2"/>
      <c r="V270" s="2"/>
      <c r="W270" s="2"/>
      <c r="X270" s="2"/>
      <c r="Y270" s="2"/>
    </row>
    <row r="271" spans="1:25" x14ac:dyDescent="0.2">
      <c r="A271" s="2"/>
      <c r="B271" s="2"/>
      <c r="C271" s="2"/>
      <c r="D271" s="2"/>
      <c r="E271" s="2"/>
      <c r="F271" s="2"/>
      <c r="G271" s="7">
        <f t="shared" si="11"/>
        <v>235</v>
      </c>
      <c r="H271" s="8">
        <f t="shared" si="9"/>
        <v>4061.1111111111113</v>
      </c>
      <c r="I271" s="8">
        <f t="shared" si="10"/>
        <v>16.54546936581637</v>
      </c>
      <c r="J271" s="9">
        <f>IF(LARGE($I$16:$I$29,1)=G271,J270,IF(G271="","",IF(ROUND(G271/12,1)&lt;1,H271,IFERROR(IF(OR(ROUNDUP(G272/12,0)&lt;&gt;ROUNDUP(G271/12,0),H270&lt;&gt;H271),VLOOKUP($G271,$H$16:$J$29,3,1)+SUM($I$37:I271),J270),VLOOKUP(MAX($E$1237:$E$1048576),$H$16:$J$29,3,1)+SUM($I$37:I271)))))</f>
        <v>7610.7593596777879</v>
      </c>
      <c r="K271" s="2"/>
      <c r="L271" s="2"/>
      <c r="M271" s="2"/>
      <c r="N271" s="2"/>
      <c r="O271" s="2"/>
      <c r="P271" s="2"/>
      <c r="Q271" s="2"/>
      <c r="R271" s="2"/>
      <c r="S271" s="2"/>
      <c r="T271" s="2"/>
      <c r="U271" s="2"/>
      <c r="V271" s="2"/>
      <c r="W271" s="2"/>
      <c r="X271" s="2"/>
      <c r="Y271" s="2"/>
    </row>
    <row r="272" spans="1:25" x14ac:dyDescent="0.2">
      <c r="A272" s="2"/>
      <c r="B272" s="2"/>
      <c r="C272" s="2"/>
      <c r="D272" s="2"/>
      <c r="E272" s="2"/>
      <c r="F272" s="2"/>
      <c r="G272" s="7">
        <f t="shared" si="11"/>
        <v>236</v>
      </c>
      <c r="H272" s="8">
        <f t="shared" si="9"/>
        <v>4061.1111111111113</v>
      </c>
      <c r="I272" s="8">
        <f t="shared" si="10"/>
        <v>16.54546936581637</v>
      </c>
      <c r="J272" s="9">
        <f>IF(LARGE($I$16:$I$29,1)=G272,J271,IF(G272="","",IF(ROUND(G272/12,1)&lt;1,H272,IFERROR(IF(OR(ROUNDUP(G273/12,0)&lt;&gt;ROUNDUP(G272/12,0),H271&lt;&gt;H272),VLOOKUP($G272,$H$16:$J$29,3,1)+SUM($I$37:I272),J271),VLOOKUP(MAX($E$1237:$E$1048576),$H$16:$J$29,3,1)+SUM($I$37:I272)))))</f>
        <v>7610.7593596777879</v>
      </c>
      <c r="K272" s="2"/>
      <c r="L272" s="2"/>
      <c r="M272" s="2"/>
      <c r="N272" s="2"/>
      <c r="O272" s="2"/>
      <c r="P272" s="2"/>
      <c r="Q272" s="2"/>
      <c r="R272" s="2"/>
      <c r="S272" s="2"/>
      <c r="T272" s="2"/>
      <c r="U272" s="2"/>
      <c r="V272" s="2"/>
      <c r="W272" s="2"/>
      <c r="X272" s="2"/>
      <c r="Y272" s="2"/>
    </row>
    <row r="273" spans="1:25" x14ac:dyDescent="0.2">
      <c r="A273" s="2"/>
      <c r="B273" s="2"/>
      <c r="C273" s="2"/>
      <c r="D273" s="2"/>
      <c r="E273" s="2"/>
      <c r="F273" s="2"/>
      <c r="G273" s="7">
        <f t="shared" si="11"/>
        <v>237</v>
      </c>
      <c r="H273" s="8">
        <f t="shared" si="9"/>
        <v>4061.1111111111113</v>
      </c>
      <c r="I273" s="8">
        <f t="shared" si="10"/>
        <v>16.54546936581637</v>
      </c>
      <c r="J273" s="9">
        <f>IF(LARGE($I$16:$I$29,1)=G273,J272,IF(G273="","",IF(ROUND(G273/12,1)&lt;1,H273,IFERROR(IF(OR(ROUNDUP(G274/12,0)&lt;&gt;ROUNDUP(G273/12,0),H272&lt;&gt;H273),VLOOKUP($G273,$H$16:$J$29,3,1)+SUM($I$37:I273),J272),VLOOKUP(MAX($E$1237:$E$1048576),$H$16:$J$29,3,1)+SUM($I$37:I273)))))</f>
        <v>7610.7593596777879</v>
      </c>
      <c r="K273" s="2"/>
      <c r="L273" s="2"/>
      <c r="M273" s="2"/>
      <c r="N273" s="2"/>
      <c r="O273" s="2"/>
      <c r="P273" s="2"/>
      <c r="Q273" s="2"/>
      <c r="R273" s="2"/>
      <c r="S273" s="2"/>
      <c r="T273" s="2"/>
      <c r="U273" s="2"/>
      <c r="V273" s="2"/>
      <c r="W273" s="2"/>
      <c r="X273" s="2"/>
      <c r="Y273" s="2"/>
    </row>
    <row r="274" spans="1:25" x14ac:dyDescent="0.2">
      <c r="A274" s="2"/>
      <c r="B274" s="2"/>
      <c r="C274" s="2"/>
      <c r="D274" s="2"/>
      <c r="E274" s="2"/>
      <c r="F274" s="2"/>
      <c r="G274" s="7">
        <f t="shared" si="11"/>
        <v>238</v>
      </c>
      <c r="H274" s="8">
        <f t="shared" si="9"/>
        <v>4061.1111111111113</v>
      </c>
      <c r="I274" s="8">
        <f t="shared" si="10"/>
        <v>16.54546936581637</v>
      </c>
      <c r="J274" s="9">
        <f>IF(LARGE($I$16:$I$29,1)=G274,J273,IF(G274="","",IF(ROUND(G274/12,1)&lt;1,H274,IFERROR(IF(OR(ROUNDUP(G275/12,0)&lt;&gt;ROUNDUP(G274/12,0),H273&lt;&gt;H274),VLOOKUP($G274,$H$16:$J$29,3,1)+SUM($I$37:I274),J273),VLOOKUP(MAX($E$1237:$E$1048576),$H$16:$J$29,3,1)+SUM($I$37:I274)))))</f>
        <v>7610.7593596777879</v>
      </c>
      <c r="K274" s="2"/>
      <c r="L274" s="2"/>
      <c r="M274" s="2"/>
      <c r="N274" s="2"/>
      <c r="O274" s="2"/>
      <c r="P274" s="2"/>
      <c r="Q274" s="2"/>
      <c r="R274" s="2"/>
      <c r="S274" s="2"/>
      <c r="T274" s="2"/>
      <c r="U274" s="2"/>
      <c r="V274" s="2"/>
      <c r="W274" s="2"/>
      <c r="X274" s="2"/>
      <c r="Y274" s="2"/>
    </row>
    <row r="275" spans="1:25" x14ac:dyDescent="0.2">
      <c r="A275" s="2"/>
      <c r="B275" s="2"/>
      <c r="C275" s="2"/>
      <c r="D275" s="2"/>
      <c r="E275" s="2"/>
      <c r="F275" s="2"/>
      <c r="G275" s="7">
        <f t="shared" si="11"/>
        <v>239</v>
      </c>
      <c r="H275" s="8">
        <f t="shared" si="9"/>
        <v>4061.1111111111113</v>
      </c>
      <c r="I275" s="8">
        <f>IF(G275="","",VLOOKUP($G275,$H$16:$J$27,3,1)*($E$27))</f>
        <v>16.54546936581637</v>
      </c>
      <c r="J275" s="9">
        <f>IF(LARGE($I$16:$I$29,1)=G275,J274,IF(G275="","",IF(ROUND(G275/12,1)&lt;1,H275,IFERROR(IF(OR(ROUNDUP(G276/12,0)&lt;&gt;ROUNDUP(G275/12,0),H274&lt;&gt;H275),VLOOKUP($G275,$H$16:$J$29,3,1)+SUM($I$37:I275),J274),VLOOKUP(MAX($E$1237:$E$1048576),$H$16:$J$29,3,1)+SUM($I$37:I275)))))</f>
        <v>7610.7593596777879</v>
      </c>
      <c r="K275" s="2"/>
      <c r="L275" s="2"/>
      <c r="M275" s="2"/>
      <c r="N275" s="2"/>
      <c r="O275" s="2"/>
      <c r="P275" s="2"/>
      <c r="Q275" s="2"/>
      <c r="R275" s="2"/>
      <c r="S275" s="2"/>
      <c r="T275" s="2"/>
      <c r="U275" s="2"/>
      <c r="V275" s="2"/>
      <c r="W275" s="2"/>
      <c r="X275" s="2"/>
      <c r="Y275" s="2"/>
    </row>
    <row r="276" spans="1:25" x14ac:dyDescent="0.2">
      <c r="A276" s="2"/>
      <c r="B276" s="2"/>
      <c r="C276" s="2"/>
      <c r="D276" s="2"/>
      <c r="E276" s="2"/>
      <c r="F276" s="2"/>
      <c r="G276" s="7">
        <f t="shared" si="11"/>
        <v>240</v>
      </c>
      <c r="H276" s="8">
        <f t="shared" si="9"/>
        <v>4061.1111111111113</v>
      </c>
      <c r="I276" s="8">
        <f t="shared" si="10"/>
        <v>16.54546936581637</v>
      </c>
      <c r="J276" s="9">
        <f>IF(LARGE($I$16:$I$29,1)=G276,J275,IF(G276="","",IF(ROUND(G276/12,1)&lt;1,H276,IFERROR(IF(OR(ROUNDUP(G277/12,0)&lt;&gt;ROUNDUP(G276/12,0),H275&lt;&gt;H276),VLOOKUP($G276,$H$16:$J$29,3,1)+SUM($I$37:I276),J275),VLOOKUP(MAX($E$1237:$E$1048576),$H$16:$J$29,3,1)+SUM($I$37:I276)))))</f>
        <v>7610.7593596777879</v>
      </c>
      <c r="K276" s="2"/>
      <c r="L276" s="2"/>
      <c r="M276" s="2"/>
      <c r="N276" s="2"/>
      <c r="O276" s="2"/>
      <c r="P276" s="2"/>
      <c r="Q276" s="2"/>
      <c r="R276" s="2"/>
      <c r="S276" s="2"/>
      <c r="T276" s="2"/>
      <c r="U276" s="2"/>
      <c r="V276" s="2"/>
      <c r="W276" s="2"/>
      <c r="X276" s="2"/>
      <c r="Y276" s="2"/>
    </row>
    <row r="277" spans="1:25" x14ac:dyDescent="0.2">
      <c r="A277" s="2"/>
      <c r="B277" s="2"/>
      <c r="C277" s="2"/>
      <c r="D277" s="2"/>
      <c r="E277" s="2"/>
      <c r="F277" s="2"/>
      <c r="G277" s="7" t="str">
        <f t="shared" si="11"/>
        <v/>
      </c>
      <c r="H277" s="8" t="str">
        <f t="shared" si="9"/>
        <v/>
      </c>
      <c r="I277" s="8" t="str">
        <f t="shared" si="10"/>
        <v/>
      </c>
      <c r="J277" s="9" t="str">
        <f>IF(LARGE($I$16:$I$29,1)=G277,J276,IF(G277="","",IF(ROUND(G277/12,1)&lt;1,H277,IFERROR(IF(OR(ROUNDUP(G278/12,0)&lt;&gt;ROUNDUP(G277/12,0),H276&lt;&gt;H277),VLOOKUP($G277,$H$16:$J$29,3,1)+SUM($I$37:I277),J276),VLOOKUP(MAX($E$1237:$E$1048576),$H$16:$J$29,3,1)+SUM($I$37:I277)))))</f>
        <v/>
      </c>
      <c r="K277" s="2"/>
      <c r="L277" s="2"/>
      <c r="M277" s="2"/>
      <c r="N277" s="2"/>
      <c r="O277" s="2"/>
      <c r="P277" s="2"/>
      <c r="Q277" s="2"/>
      <c r="R277" s="2"/>
      <c r="S277" s="2"/>
      <c r="T277" s="2"/>
      <c r="U277" s="2"/>
      <c r="V277" s="2"/>
      <c r="W277" s="2"/>
      <c r="X277" s="2"/>
      <c r="Y277" s="2"/>
    </row>
    <row r="278" spans="1:25" x14ac:dyDescent="0.2">
      <c r="A278" s="2"/>
      <c r="B278" s="2"/>
      <c r="C278" s="2"/>
      <c r="D278" s="2"/>
      <c r="E278" s="2"/>
      <c r="F278" s="2"/>
      <c r="G278" s="7" t="str">
        <f t="shared" si="11"/>
        <v/>
      </c>
      <c r="H278" s="8" t="str">
        <f t="shared" si="9"/>
        <v/>
      </c>
      <c r="I278" s="8" t="str">
        <f t="shared" si="10"/>
        <v/>
      </c>
      <c r="J278" s="9" t="str">
        <f>IF(LARGE($I$16:$I$29,1)=G278,J277,IF(G278="","",IF(ROUND(G278/12,1)&lt;1,H278,IFERROR(IF(OR(ROUNDUP(G279/12,0)&lt;&gt;ROUNDUP(G278/12,0),H277&lt;&gt;H278),VLOOKUP($G278,$H$16:$J$29,3,1)+SUM($I$37:I278),J277),VLOOKUP(MAX($E$1237:$E$1048576),$H$16:$J$29,3,1)+SUM($I$37:I278)))))</f>
        <v/>
      </c>
      <c r="K278" s="2"/>
      <c r="L278" s="2"/>
      <c r="M278" s="2"/>
      <c r="N278" s="2"/>
      <c r="O278" s="2"/>
      <c r="P278" s="2"/>
      <c r="Q278" s="2"/>
      <c r="R278" s="2"/>
      <c r="S278" s="2"/>
      <c r="T278" s="2"/>
      <c r="U278" s="2"/>
      <c r="V278" s="2"/>
      <c r="W278" s="2"/>
      <c r="X278" s="2"/>
      <c r="Y278" s="2"/>
    </row>
    <row r="279" spans="1:25" x14ac:dyDescent="0.2">
      <c r="A279" s="2"/>
      <c r="B279" s="2"/>
      <c r="C279" s="2"/>
      <c r="D279" s="2"/>
      <c r="E279" s="2"/>
      <c r="F279" s="2"/>
      <c r="G279" s="7" t="str">
        <f t="shared" si="11"/>
        <v/>
      </c>
      <c r="H279" s="8" t="str">
        <f t="shared" si="9"/>
        <v/>
      </c>
      <c r="I279" s="8" t="str">
        <f t="shared" si="10"/>
        <v/>
      </c>
      <c r="J279" s="9" t="str">
        <f>IF(LARGE($I$16:$I$29,1)=G279,J278,IF(G279="","",IF(ROUND(G279/12,1)&lt;1,H279,IFERROR(IF(OR(ROUNDUP(G280/12,0)&lt;&gt;ROUNDUP(G279/12,0),H278&lt;&gt;H279),VLOOKUP($G279,$H$16:$J$29,3,1)+SUM($I$37:I279),J278),VLOOKUP(MAX($E$1237:$E$1048576),$H$16:$J$29,3,1)+SUM($I$37:I279)))))</f>
        <v/>
      </c>
      <c r="K279" s="2"/>
      <c r="L279" s="2"/>
      <c r="M279" s="2"/>
      <c r="N279" s="2"/>
      <c r="O279" s="2"/>
      <c r="P279" s="2"/>
      <c r="Q279" s="2"/>
      <c r="R279" s="2"/>
      <c r="S279" s="2"/>
      <c r="T279" s="2"/>
      <c r="U279" s="2"/>
      <c r="V279" s="2"/>
      <c r="W279" s="2"/>
      <c r="X279" s="2"/>
      <c r="Y279" s="2"/>
    </row>
    <row r="280" spans="1:25" x14ac:dyDescent="0.2">
      <c r="A280" s="2"/>
      <c r="B280" s="2"/>
      <c r="C280" s="2"/>
      <c r="D280" s="2"/>
      <c r="E280" s="2"/>
      <c r="F280" s="2"/>
      <c r="G280" s="7" t="str">
        <f t="shared" si="11"/>
        <v/>
      </c>
      <c r="H280" s="8" t="str">
        <f t="shared" si="9"/>
        <v/>
      </c>
      <c r="I280" s="8" t="str">
        <f t="shared" si="10"/>
        <v/>
      </c>
      <c r="J280" s="9" t="str">
        <f>IF(LARGE($I$16:$I$29,1)=G280,J279,IF(G280="","",IF(ROUND(G280/12,1)&lt;1,H280,IFERROR(IF(OR(ROUNDUP(G281/12,0)&lt;&gt;ROUNDUP(G280/12,0),H279&lt;&gt;H280),VLOOKUP($G280,$H$16:$J$29,3,1)+SUM($I$37:I280),J279),VLOOKUP(MAX($E$1237:$E$1048576),$H$16:$J$29,3,1)+SUM($I$37:I280)))))</f>
        <v/>
      </c>
      <c r="K280" s="2"/>
      <c r="L280" s="2"/>
      <c r="M280" s="2"/>
      <c r="N280" s="2"/>
      <c r="O280" s="2"/>
      <c r="P280" s="2"/>
      <c r="Q280" s="2"/>
      <c r="R280" s="2"/>
      <c r="S280" s="2"/>
      <c r="T280" s="2"/>
      <c r="U280" s="2"/>
      <c r="V280" s="2"/>
      <c r="W280" s="2"/>
      <c r="X280" s="2"/>
      <c r="Y280" s="2"/>
    </row>
    <row r="281" spans="1:25" x14ac:dyDescent="0.2">
      <c r="A281" s="2"/>
      <c r="B281" s="2"/>
      <c r="C281" s="2"/>
      <c r="D281" s="2"/>
      <c r="E281" s="2"/>
      <c r="F281" s="2"/>
      <c r="G281" s="7" t="str">
        <f t="shared" si="11"/>
        <v/>
      </c>
      <c r="H281" s="8" t="str">
        <f t="shared" si="9"/>
        <v/>
      </c>
      <c r="I281" s="8" t="str">
        <f t="shared" si="10"/>
        <v/>
      </c>
      <c r="J281" s="9" t="str">
        <f>IF(LARGE($I$16:$I$29,1)=G281,J280,IF(G281="","",IF(ROUND(G281/12,1)&lt;1,H281,IFERROR(IF(OR(ROUNDUP(G282/12,0)&lt;&gt;ROUNDUP(G281/12,0),H280&lt;&gt;H281),VLOOKUP($G281,$H$16:$J$29,3,1)+SUM($I$37:I281),J280),VLOOKUP(MAX($E$1237:$E$1048576),$H$16:$J$29,3,1)+SUM($I$37:I281)))))</f>
        <v/>
      </c>
      <c r="K281" s="2"/>
      <c r="L281" s="2"/>
      <c r="M281" s="2"/>
      <c r="N281" s="2"/>
      <c r="O281" s="2"/>
      <c r="P281" s="2"/>
      <c r="Q281" s="2"/>
      <c r="R281" s="2"/>
      <c r="S281" s="2"/>
      <c r="T281" s="2"/>
      <c r="U281" s="2"/>
      <c r="V281" s="2"/>
      <c r="W281" s="2"/>
      <c r="X281" s="2"/>
      <c r="Y281" s="2"/>
    </row>
    <row r="282" spans="1:25" x14ac:dyDescent="0.2">
      <c r="A282" s="2"/>
      <c r="B282" s="2"/>
      <c r="C282" s="2"/>
      <c r="D282" s="2"/>
      <c r="E282" s="2"/>
      <c r="F282" s="2"/>
      <c r="G282" s="7" t="str">
        <f t="shared" si="11"/>
        <v/>
      </c>
      <c r="H282" s="8" t="str">
        <f t="shared" si="9"/>
        <v/>
      </c>
      <c r="I282" s="8" t="str">
        <f t="shared" si="10"/>
        <v/>
      </c>
      <c r="J282" s="9" t="str">
        <f>IF(LARGE($I$16:$I$29,1)=G282,J281,IF(G282="","",IF(ROUND(G282/12,1)&lt;1,H282,IFERROR(IF(OR(ROUNDUP(G283/12,0)&lt;&gt;ROUNDUP(G282/12,0),H281&lt;&gt;H282),VLOOKUP($G282,$H$16:$J$29,3,1)+SUM($I$37:I282),J281),VLOOKUP(MAX($E$1237:$E$1048576),$H$16:$J$29,3,1)+SUM($I$37:I282)))))</f>
        <v/>
      </c>
      <c r="K282" s="2"/>
      <c r="L282" s="2"/>
      <c r="M282" s="2"/>
      <c r="N282" s="2"/>
      <c r="O282" s="2"/>
      <c r="P282" s="2"/>
      <c r="Q282" s="2"/>
      <c r="R282" s="2"/>
      <c r="S282" s="2"/>
      <c r="T282" s="2"/>
      <c r="U282" s="2"/>
      <c r="V282" s="2"/>
      <c r="W282" s="2"/>
      <c r="X282" s="2"/>
      <c r="Y282" s="2"/>
    </row>
    <row r="283" spans="1:25" x14ac:dyDescent="0.2">
      <c r="A283" s="2"/>
      <c r="B283" s="2"/>
      <c r="C283" s="2"/>
      <c r="D283" s="2"/>
      <c r="E283" s="2"/>
      <c r="F283" s="2"/>
      <c r="G283" s="7" t="str">
        <f t="shared" si="11"/>
        <v/>
      </c>
      <c r="H283" s="8" t="str">
        <f t="shared" si="9"/>
        <v/>
      </c>
      <c r="I283" s="8" t="str">
        <f t="shared" si="10"/>
        <v/>
      </c>
      <c r="J283" s="9" t="str">
        <f>IF(LARGE($I$16:$I$29,1)=G283,J282,IF(G283="","",IF(ROUND(G283/12,1)&lt;1,H283,IFERROR(IF(OR(ROUNDUP(G284/12,0)&lt;&gt;ROUNDUP(G283/12,0),H282&lt;&gt;H283),VLOOKUP($G283,$H$16:$J$29,3,1)+SUM($I$37:I283),J282),VLOOKUP(MAX($E$1237:$E$1048576),$H$16:$J$29,3,1)+SUM($I$37:I283)))))</f>
        <v/>
      </c>
      <c r="K283" s="2"/>
      <c r="L283" s="2"/>
      <c r="M283" s="2"/>
      <c r="N283" s="2"/>
      <c r="O283" s="2"/>
      <c r="P283" s="2"/>
      <c r="Q283" s="2"/>
      <c r="R283" s="2"/>
      <c r="S283" s="2"/>
      <c r="T283" s="2"/>
      <c r="U283" s="2"/>
      <c r="V283" s="2"/>
      <c r="W283" s="2"/>
      <c r="X283" s="2"/>
      <c r="Y283" s="2"/>
    </row>
    <row r="284" spans="1:25" x14ac:dyDescent="0.2">
      <c r="A284" s="2"/>
      <c r="B284" s="2"/>
      <c r="C284" s="2"/>
      <c r="D284" s="2"/>
      <c r="E284" s="2"/>
      <c r="F284" s="2"/>
      <c r="G284" s="7" t="str">
        <f t="shared" si="11"/>
        <v/>
      </c>
      <c r="H284" s="8" t="str">
        <f t="shared" si="9"/>
        <v/>
      </c>
      <c r="I284" s="8" t="str">
        <f t="shared" si="10"/>
        <v/>
      </c>
      <c r="J284" s="9" t="str">
        <f>IF(LARGE($I$16:$I$29,1)=G284,J283,IF(G284="","",IF(ROUND(G284/12,1)&lt;1,H284,IFERROR(IF(OR(ROUNDUP(G285/12,0)&lt;&gt;ROUNDUP(G284/12,0),H283&lt;&gt;H284),VLOOKUP($G284,$H$16:$J$29,3,1)+SUM($I$37:I284),J283),VLOOKUP(MAX($E$1237:$E$1048576),$H$16:$J$29,3,1)+SUM($I$37:I284)))))</f>
        <v/>
      </c>
      <c r="K284" s="2"/>
      <c r="L284" s="2"/>
      <c r="M284" s="2"/>
      <c r="N284" s="2"/>
      <c r="O284" s="2"/>
      <c r="P284" s="2"/>
      <c r="Q284" s="2"/>
      <c r="R284" s="2"/>
      <c r="S284" s="2"/>
      <c r="T284" s="2"/>
      <c r="U284" s="2"/>
      <c r="V284" s="2"/>
      <c r="W284" s="2"/>
      <c r="X284" s="2"/>
      <c r="Y284" s="2"/>
    </row>
    <row r="285" spans="1:25" x14ac:dyDescent="0.2">
      <c r="A285" s="2"/>
      <c r="B285" s="2"/>
      <c r="C285" s="2"/>
      <c r="D285" s="2"/>
      <c r="E285" s="2"/>
      <c r="F285" s="2"/>
      <c r="G285" s="7" t="str">
        <f t="shared" si="11"/>
        <v/>
      </c>
      <c r="H285" s="8" t="str">
        <f t="shared" si="9"/>
        <v/>
      </c>
      <c r="I285" s="8" t="str">
        <f t="shared" si="10"/>
        <v/>
      </c>
      <c r="J285" s="9" t="str">
        <f>IF(LARGE($I$16:$I$29,1)=G285,J284,IF(G285="","",IF(ROUND(G285/12,1)&lt;1,H285,IFERROR(IF(OR(ROUNDUP(G286/12,0)&lt;&gt;ROUNDUP(G285/12,0),H284&lt;&gt;H285),VLOOKUP($G285,$H$16:$J$29,3,1)+SUM($I$37:I285),J284),VLOOKUP(MAX($E$1237:$E$1048576),$H$16:$J$29,3,1)+SUM($I$37:I285)))))</f>
        <v/>
      </c>
      <c r="K285" s="2"/>
      <c r="L285" s="2"/>
      <c r="M285" s="2"/>
      <c r="N285" s="2"/>
      <c r="O285" s="2"/>
      <c r="P285" s="2"/>
      <c r="Q285" s="2"/>
      <c r="R285" s="2"/>
      <c r="S285" s="2"/>
      <c r="T285" s="2"/>
      <c r="U285" s="2"/>
      <c r="V285" s="2"/>
      <c r="W285" s="2"/>
      <c r="X285" s="2"/>
      <c r="Y285" s="2"/>
    </row>
    <row r="286" spans="1:25" x14ac:dyDescent="0.2">
      <c r="A286" s="2"/>
      <c r="B286" s="2"/>
      <c r="C286" s="2"/>
      <c r="D286" s="2"/>
      <c r="E286" s="2"/>
      <c r="F286" s="2"/>
      <c r="G286" s="7" t="str">
        <f t="shared" si="11"/>
        <v/>
      </c>
      <c r="H286" s="8" t="str">
        <f t="shared" si="9"/>
        <v/>
      </c>
      <c r="I286" s="8" t="str">
        <f t="shared" si="10"/>
        <v/>
      </c>
      <c r="J286" s="9" t="str">
        <f>IF(LARGE($I$16:$I$29,1)=G286,J285,IF(G286="","",IF(ROUND(G286/12,1)&lt;1,H286,IFERROR(IF(OR(ROUNDUP(G287/12,0)&lt;&gt;ROUNDUP(G286/12,0),H285&lt;&gt;H286),VLOOKUP($G286,$H$16:$J$29,3,1)+SUM($I$37:I286),J285),VLOOKUP(MAX($E$1237:$E$1048576),$H$16:$J$29,3,1)+SUM($I$37:I286)))))</f>
        <v/>
      </c>
      <c r="K286" s="2"/>
      <c r="L286" s="2"/>
      <c r="M286" s="2"/>
      <c r="N286" s="2"/>
      <c r="O286" s="2"/>
      <c r="P286" s="2"/>
      <c r="Q286" s="2"/>
      <c r="R286" s="2"/>
      <c r="S286" s="2"/>
      <c r="T286" s="2"/>
      <c r="U286" s="2"/>
      <c r="V286" s="2"/>
      <c r="W286" s="2"/>
      <c r="X286" s="2"/>
      <c r="Y286" s="2"/>
    </row>
    <row r="287" spans="1:25" x14ac:dyDescent="0.2">
      <c r="A287" s="2"/>
      <c r="B287" s="2"/>
      <c r="C287" s="2"/>
      <c r="D287" s="2"/>
      <c r="E287" s="2"/>
      <c r="F287" s="2"/>
      <c r="G287" s="7" t="str">
        <f t="shared" si="11"/>
        <v/>
      </c>
      <c r="H287" s="8" t="str">
        <f t="shared" si="9"/>
        <v/>
      </c>
      <c r="I287" s="8" t="str">
        <f t="shared" si="10"/>
        <v/>
      </c>
      <c r="J287" s="9" t="str">
        <f>IF(LARGE($I$16:$I$29,1)=G287,J286,IF(G287="","",IF(ROUND(G287/12,1)&lt;1,H287,IFERROR(IF(OR(ROUNDUP(G288/12,0)&lt;&gt;ROUNDUP(G287/12,0),H286&lt;&gt;H287),VLOOKUP($G287,$H$16:$J$29,3,1)+SUM($I$37:I287),J286),VLOOKUP(MAX($E$1237:$E$1048576),$H$16:$J$29,3,1)+SUM($I$37:I287)))))</f>
        <v/>
      </c>
      <c r="K287" s="2"/>
      <c r="L287" s="2"/>
      <c r="M287" s="2"/>
      <c r="N287" s="2"/>
      <c r="O287" s="2"/>
      <c r="P287" s="2"/>
      <c r="Q287" s="2"/>
      <c r="R287" s="2"/>
      <c r="S287" s="2"/>
      <c r="T287" s="2"/>
      <c r="U287" s="2"/>
      <c r="V287" s="2"/>
      <c r="W287" s="2"/>
      <c r="X287" s="2"/>
      <c r="Y287" s="2"/>
    </row>
    <row r="288" spans="1:25" x14ac:dyDescent="0.2">
      <c r="A288" s="2"/>
      <c r="B288" s="2"/>
      <c r="C288" s="2"/>
      <c r="D288" s="2"/>
      <c r="E288" s="2"/>
      <c r="F288" s="2"/>
      <c r="G288" s="7" t="str">
        <f t="shared" si="11"/>
        <v/>
      </c>
      <c r="H288" s="8" t="str">
        <f t="shared" si="9"/>
        <v/>
      </c>
      <c r="I288" s="8" t="str">
        <f t="shared" si="10"/>
        <v/>
      </c>
      <c r="J288" s="9" t="str">
        <f>IF(LARGE($I$16:$I$29,1)=G288,J287,IF(G288="","",IF(ROUND(G288/12,1)&lt;1,H288,IFERROR(IF(OR(ROUNDUP(G289/12,0)&lt;&gt;ROUNDUP(G288/12,0),H287&lt;&gt;H288),VLOOKUP($G288,$H$16:$J$29,3,1)+SUM($I$37:I288),J287),VLOOKUP(MAX($E$1237:$E$1048576),$H$16:$J$29,3,1)+SUM($I$37:I288)))))</f>
        <v/>
      </c>
      <c r="K288" s="2"/>
      <c r="L288" s="2"/>
      <c r="M288" s="2"/>
      <c r="N288" s="2"/>
      <c r="O288" s="2"/>
      <c r="P288" s="2"/>
      <c r="Q288" s="2"/>
      <c r="R288" s="2"/>
      <c r="S288" s="2"/>
      <c r="T288" s="2"/>
      <c r="U288" s="2"/>
      <c r="V288" s="2"/>
      <c r="W288" s="2"/>
      <c r="X288" s="2"/>
      <c r="Y288" s="2"/>
    </row>
    <row r="289" spans="1:25" x14ac:dyDescent="0.2">
      <c r="A289" s="2"/>
      <c r="B289" s="2"/>
      <c r="C289" s="2"/>
      <c r="D289" s="2"/>
      <c r="E289" s="2"/>
      <c r="F289" s="2"/>
      <c r="G289" s="7" t="str">
        <f t="shared" si="11"/>
        <v/>
      </c>
      <c r="H289" s="8" t="str">
        <f t="shared" si="9"/>
        <v/>
      </c>
      <c r="I289" s="8" t="str">
        <f t="shared" si="10"/>
        <v/>
      </c>
      <c r="J289" s="9" t="str">
        <f>IF(LARGE($I$16:$I$29,1)=G289,J288,IF(G289="","",IF(ROUND(G289/12,1)&lt;1,H289,IFERROR(IF(OR(ROUNDUP(G290/12,0)&lt;&gt;ROUNDUP(G289/12,0),H288&lt;&gt;H289),VLOOKUP($G289,$H$16:$J$29,3,1)+SUM($I$37:I289),J288),VLOOKUP(MAX($E$1237:$E$1048576),$H$16:$J$29,3,1)+SUM($I$37:I289)))))</f>
        <v/>
      </c>
      <c r="K289" s="2"/>
      <c r="L289" s="2"/>
      <c r="M289" s="2"/>
      <c r="N289" s="2"/>
      <c r="O289" s="2"/>
      <c r="P289" s="2"/>
      <c r="Q289" s="2"/>
      <c r="R289" s="2"/>
      <c r="S289" s="2"/>
      <c r="T289" s="2"/>
      <c r="U289" s="2"/>
      <c r="V289" s="2"/>
      <c r="W289" s="2"/>
      <c r="X289" s="2"/>
      <c r="Y289" s="2"/>
    </row>
    <row r="290" spans="1:25" x14ac:dyDescent="0.2">
      <c r="A290" s="2"/>
      <c r="B290" s="2"/>
      <c r="C290" s="2"/>
      <c r="D290" s="2"/>
      <c r="E290" s="2"/>
      <c r="F290" s="2"/>
      <c r="G290" s="7" t="str">
        <f t="shared" si="11"/>
        <v/>
      </c>
      <c r="H290" s="8" t="str">
        <f t="shared" si="9"/>
        <v/>
      </c>
      <c r="I290" s="8" t="str">
        <f t="shared" si="10"/>
        <v/>
      </c>
      <c r="J290" s="9" t="str">
        <f>IF(LARGE($I$16:$I$29,1)=G290,J289,IF(G290="","",IF(ROUND(G290/12,1)&lt;1,H290,IFERROR(IF(OR(ROUNDUP(G291/12,0)&lt;&gt;ROUNDUP(G290/12,0),H289&lt;&gt;H290),VLOOKUP($G290,$H$16:$J$29,3,1)+SUM($I$37:I290),J289),VLOOKUP(MAX($E$1237:$E$1048576),$H$16:$J$29,3,1)+SUM($I$37:I290)))))</f>
        <v/>
      </c>
      <c r="K290" s="2"/>
      <c r="L290" s="2"/>
      <c r="M290" s="2"/>
      <c r="N290" s="2"/>
      <c r="O290" s="2"/>
      <c r="P290" s="2"/>
      <c r="Q290" s="2"/>
      <c r="R290" s="2"/>
      <c r="S290" s="2"/>
      <c r="T290" s="2"/>
      <c r="U290" s="2"/>
      <c r="V290" s="2"/>
      <c r="W290" s="2"/>
      <c r="X290" s="2"/>
      <c r="Y290" s="2"/>
    </row>
    <row r="291" spans="1:25" x14ac:dyDescent="0.2">
      <c r="A291" s="2"/>
      <c r="B291" s="2"/>
      <c r="C291" s="2"/>
      <c r="D291" s="2"/>
      <c r="E291" s="2"/>
      <c r="F291" s="2"/>
      <c r="G291" s="7" t="str">
        <f t="shared" si="11"/>
        <v/>
      </c>
      <c r="H291" s="8" t="str">
        <f t="shared" si="9"/>
        <v/>
      </c>
      <c r="I291" s="8" t="str">
        <f t="shared" si="10"/>
        <v/>
      </c>
      <c r="J291" s="9" t="str">
        <f>IF(LARGE($I$16:$I$29,1)=G291,J290,IF(G291="","",IF(ROUND(G291/12,1)&lt;1,H291,IFERROR(IF(OR(ROUNDUP(G292/12,0)&lt;&gt;ROUNDUP(G291/12,0),H290&lt;&gt;H291),VLOOKUP($G291,$H$16:$J$29,3,1)+SUM($I$37:I291),J290),VLOOKUP(MAX($E$1237:$E$1048576),$H$16:$J$29,3,1)+SUM($I$37:I291)))))</f>
        <v/>
      </c>
      <c r="K291" s="2"/>
      <c r="L291" s="2"/>
      <c r="M291" s="2"/>
      <c r="N291" s="2"/>
      <c r="O291" s="2"/>
      <c r="P291" s="2"/>
      <c r="Q291" s="2"/>
      <c r="R291" s="2"/>
      <c r="S291" s="2"/>
      <c r="T291" s="2"/>
      <c r="U291" s="2"/>
      <c r="V291" s="2"/>
      <c r="W291" s="2"/>
      <c r="X291" s="2"/>
      <c r="Y291" s="2"/>
    </row>
    <row r="292" spans="1:25" x14ac:dyDescent="0.2">
      <c r="A292" s="2"/>
      <c r="B292" s="2"/>
      <c r="C292" s="2"/>
      <c r="D292" s="2"/>
      <c r="E292" s="2"/>
      <c r="F292" s="2"/>
      <c r="G292" s="7" t="str">
        <f t="shared" si="11"/>
        <v/>
      </c>
      <c r="H292" s="8" t="str">
        <f t="shared" si="9"/>
        <v/>
      </c>
      <c r="I292" s="8" t="str">
        <f t="shared" si="10"/>
        <v/>
      </c>
      <c r="J292" s="9" t="str">
        <f>IF(LARGE($I$16:$I$29,1)=G292,J291,IF(G292="","",IF(ROUND(G292/12,1)&lt;1,H292,IFERROR(IF(OR(ROUNDUP(G293/12,0)&lt;&gt;ROUNDUP(G292/12,0),H291&lt;&gt;H292),VLOOKUP($G292,$H$16:$J$29,3,1)+SUM($I$37:I292),J291),VLOOKUP(MAX($E$1237:$E$1048576),$H$16:$J$29,3,1)+SUM($I$37:I292)))))</f>
        <v/>
      </c>
      <c r="K292" s="2"/>
      <c r="L292" s="2"/>
      <c r="M292" s="2"/>
      <c r="N292" s="2"/>
      <c r="O292" s="2"/>
      <c r="P292" s="2"/>
      <c r="Q292" s="2"/>
      <c r="R292" s="2"/>
      <c r="S292" s="2"/>
      <c r="T292" s="2"/>
      <c r="U292" s="2"/>
      <c r="V292" s="2"/>
      <c r="W292" s="2"/>
      <c r="X292" s="2"/>
      <c r="Y292" s="2"/>
    </row>
    <row r="293" spans="1:25" x14ac:dyDescent="0.2">
      <c r="A293" s="2"/>
      <c r="B293" s="2"/>
      <c r="C293" s="2"/>
      <c r="D293" s="2"/>
      <c r="E293" s="2"/>
      <c r="F293" s="2"/>
      <c r="G293" s="7" t="str">
        <f t="shared" si="11"/>
        <v/>
      </c>
      <c r="H293" s="8" t="str">
        <f t="shared" ref="H293:H356" si="12">IF(G293="","",VLOOKUP($G293,$H$16:$J$27,3,1))</f>
        <v/>
      </c>
      <c r="I293" s="8" t="str">
        <f t="shared" ref="I293:I356" si="13">IF(G293="","",VLOOKUP($G293,$H$16:$J$27,3,1)*($E$27))</f>
        <v/>
      </c>
      <c r="J293" s="9" t="str">
        <f>IF(LARGE($I$16:$I$29,1)=G293,J292,IF(G293="","",IF(ROUND(G293/12,1)&lt;1,H293,IFERROR(IF(OR(ROUNDUP(G294/12,0)&lt;&gt;ROUNDUP(G293/12,0),H292&lt;&gt;H293),VLOOKUP($G293,$H$16:$J$29,3,1)+SUM($I$37:I293),J292),VLOOKUP(MAX($E$1237:$E$1048576),$H$16:$J$29,3,1)+SUM($I$37:I293)))))</f>
        <v/>
      </c>
      <c r="K293" s="2"/>
      <c r="L293" s="2"/>
      <c r="M293" s="2"/>
      <c r="N293" s="2"/>
      <c r="O293" s="2"/>
      <c r="P293" s="2"/>
      <c r="Q293" s="2"/>
      <c r="R293" s="2"/>
      <c r="S293" s="2"/>
      <c r="T293" s="2"/>
      <c r="U293" s="2"/>
      <c r="V293" s="2"/>
      <c r="W293" s="2"/>
      <c r="X293" s="2"/>
      <c r="Y293" s="2"/>
    </row>
    <row r="294" spans="1:25" x14ac:dyDescent="0.2">
      <c r="A294" s="2"/>
      <c r="B294" s="2"/>
      <c r="C294" s="2"/>
      <c r="D294" s="2"/>
      <c r="E294" s="2"/>
      <c r="F294" s="2"/>
      <c r="G294" s="7" t="str">
        <f t="shared" ref="G294:G357" si="14">IFERROR(IF(G293+1&gt;MAX($I$16:$I$25),"",G293+1),"")</f>
        <v/>
      </c>
      <c r="H294" s="8" t="str">
        <f t="shared" si="12"/>
        <v/>
      </c>
      <c r="I294" s="8" t="str">
        <f t="shared" si="13"/>
        <v/>
      </c>
      <c r="J294" s="9" t="str">
        <f>IF(LARGE($I$16:$I$29,1)=G294,J293,IF(G294="","",IF(ROUND(G294/12,1)&lt;1,H294,IFERROR(IF(OR(ROUNDUP(G295/12,0)&lt;&gt;ROUNDUP(G294/12,0),H293&lt;&gt;H294),VLOOKUP($G294,$H$16:$J$29,3,1)+SUM($I$37:I294),J293),VLOOKUP(MAX($E$1237:$E$1048576),$H$16:$J$29,3,1)+SUM($I$37:I294)))))</f>
        <v/>
      </c>
      <c r="K294" s="2"/>
      <c r="L294" s="2"/>
      <c r="M294" s="2"/>
      <c r="N294" s="2"/>
      <c r="O294" s="2"/>
      <c r="P294" s="2"/>
      <c r="Q294" s="2"/>
      <c r="R294" s="2"/>
      <c r="S294" s="2"/>
      <c r="T294" s="2"/>
      <c r="U294" s="2"/>
      <c r="V294" s="2"/>
      <c r="W294" s="2"/>
      <c r="X294" s="2"/>
      <c r="Y294" s="2"/>
    </row>
    <row r="295" spans="1:25" x14ac:dyDescent="0.2">
      <c r="A295" s="2"/>
      <c r="B295" s="2"/>
      <c r="C295" s="2"/>
      <c r="D295" s="2"/>
      <c r="E295" s="2"/>
      <c r="F295" s="2"/>
      <c r="G295" s="7" t="str">
        <f t="shared" si="14"/>
        <v/>
      </c>
      <c r="H295" s="8" t="str">
        <f t="shared" si="12"/>
        <v/>
      </c>
      <c r="I295" s="8" t="str">
        <f t="shared" si="13"/>
        <v/>
      </c>
      <c r="J295" s="9" t="str">
        <f>IF(LARGE($I$16:$I$29,1)=G295,J294,IF(G295="","",IF(ROUND(G295/12,1)&lt;1,H295,IFERROR(IF(OR(ROUNDUP(G296/12,0)&lt;&gt;ROUNDUP(G295/12,0),H294&lt;&gt;H295),VLOOKUP($G295,$H$16:$J$29,3,1)+SUM($I$37:I295),J294),VLOOKUP(MAX($E$1237:$E$1048576),$H$16:$J$29,3,1)+SUM($I$37:I295)))))</f>
        <v/>
      </c>
      <c r="K295" s="2"/>
      <c r="L295" s="2"/>
      <c r="M295" s="2"/>
      <c r="N295" s="2"/>
      <c r="O295" s="2"/>
      <c r="P295" s="2"/>
      <c r="Q295" s="2"/>
      <c r="R295" s="2"/>
      <c r="S295" s="2"/>
      <c r="T295" s="2"/>
      <c r="U295" s="2"/>
      <c r="V295" s="2"/>
      <c r="W295" s="2"/>
      <c r="X295" s="2"/>
      <c r="Y295" s="2"/>
    </row>
    <row r="296" spans="1:25" x14ac:dyDescent="0.2">
      <c r="A296" s="2"/>
      <c r="B296" s="2"/>
      <c r="C296" s="2"/>
      <c r="D296" s="2"/>
      <c r="E296" s="2"/>
      <c r="F296" s="2"/>
      <c r="G296" s="7" t="str">
        <f t="shared" si="14"/>
        <v/>
      </c>
      <c r="H296" s="8" t="str">
        <f t="shared" si="12"/>
        <v/>
      </c>
      <c r="I296" s="8" t="str">
        <f t="shared" si="13"/>
        <v/>
      </c>
      <c r="J296" s="9" t="str">
        <f>IF(LARGE($I$16:$I$29,1)=G296,J295,IF(G296="","",IF(ROUND(G296/12,1)&lt;1,H296,IFERROR(IF(OR(ROUNDUP(G297/12,0)&lt;&gt;ROUNDUP(G296/12,0),H295&lt;&gt;H296),VLOOKUP($G296,$H$16:$J$29,3,1)+SUM($I$37:I296),J295),VLOOKUP(MAX($E$1237:$E$1048576),$H$16:$J$29,3,1)+SUM($I$37:I296)))))</f>
        <v/>
      </c>
      <c r="K296" s="2"/>
      <c r="L296" s="2"/>
      <c r="M296" s="2"/>
      <c r="N296" s="2"/>
      <c r="O296" s="2"/>
      <c r="P296" s="2"/>
      <c r="Q296" s="2"/>
      <c r="R296" s="2"/>
      <c r="S296" s="2"/>
      <c r="T296" s="2"/>
      <c r="U296" s="2"/>
      <c r="V296" s="2"/>
      <c r="W296" s="2"/>
      <c r="X296" s="2"/>
      <c r="Y296" s="2"/>
    </row>
    <row r="297" spans="1:25" x14ac:dyDescent="0.2">
      <c r="A297" s="2"/>
      <c r="B297" s="2"/>
      <c r="C297" s="2"/>
      <c r="D297" s="2"/>
      <c r="E297" s="2"/>
      <c r="F297" s="2"/>
      <c r="G297" s="7" t="str">
        <f t="shared" si="14"/>
        <v/>
      </c>
      <c r="H297" s="8" t="str">
        <f t="shared" si="12"/>
        <v/>
      </c>
      <c r="I297" s="8" t="str">
        <f t="shared" si="13"/>
        <v/>
      </c>
      <c r="J297" s="9" t="str">
        <f>IF(LARGE($I$16:$I$29,1)=G297,J296,IF(G297="","",IF(ROUND(G297/12,1)&lt;1,H297,IFERROR(IF(OR(ROUNDUP(G298/12,0)&lt;&gt;ROUNDUP(G297/12,0),H296&lt;&gt;H297),VLOOKUP($G297,$H$16:$J$29,3,1)+SUM($I$37:I297),J296),VLOOKUP(MAX($E$1237:$E$1048576),$H$16:$J$29,3,1)+SUM($I$37:I297)))))</f>
        <v/>
      </c>
      <c r="K297" s="2"/>
      <c r="L297" s="2"/>
      <c r="M297" s="2"/>
      <c r="N297" s="2"/>
      <c r="O297" s="2"/>
      <c r="P297" s="2"/>
      <c r="Q297" s="2"/>
      <c r="R297" s="2"/>
      <c r="S297" s="2"/>
      <c r="T297" s="2"/>
      <c r="U297" s="2"/>
      <c r="V297" s="2"/>
      <c r="W297" s="2"/>
      <c r="X297" s="2"/>
      <c r="Y297" s="2"/>
    </row>
    <row r="298" spans="1:25" x14ac:dyDescent="0.2">
      <c r="A298" s="2"/>
      <c r="B298" s="2"/>
      <c r="C298" s="2"/>
      <c r="D298" s="2"/>
      <c r="E298" s="2"/>
      <c r="F298" s="2"/>
      <c r="G298" s="7" t="str">
        <f t="shared" si="14"/>
        <v/>
      </c>
      <c r="H298" s="8" t="str">
        <f t="shared" si="12"/>
        <v/>
      </c>
      <c r="I298" s="8" t="str">
        <f t="shared" si="13"/>
        <v/>
      </c>
      <c r="J298" s="9" t="str">
        <f>IF(LARGE($I$16:$I$29,1)=G298,J297,IF(G298="","",IF(ROUND(G298/12,1)&lt;1,H298,IFERROR(IF(OR(ROUNDUP(G299/12,0)&lt;&gt;ROUNDUP(G298/12,0),H297&lt;&gt;H298),VLOOKUP($G298,$H$16:$J$29,3,1)+SUM($I$37:I298),J297),VLOOKUP(MAX($E$1237:$E$1048576),$H$16:$J$29,3,1)+SUM($I$37:I298)))))</f>
        <v/>
      </c>
      <c r="K298" s="2"/>
      <c r="L298" s="2"/>
      <c r="M298" s="2"/>
      <c r="N298" s="2"/>
      <c r="O298" s="2"/>
      <c r="P298" s="2"/>
      <c r="Q298" s="2"/>
      <c r="R298" s="2"/>
      <c r="S298" s="2"/>
      <c r="T298" s="2"/>
      <c r="U298" s="2"/>
      <c r="V298" s="2"/>
      <c r="W298" s="2"/>
      <c r="X298" s="2"/>
      <c r="Y298" s="2"/>
    </row>
    <row r="299" spans="1:25" x14ac:dyDescent="0.2">
      <c r="A299" s="2"/>
      <c r="B299" s="2"/>
      <c r="C299" s="2"/>
      <c r="D299" s="2"/>
      <c r="E299" s="2"/>
      <c r="F299" s="2"/>
      <c r="G299" s="7" t="str">
        <f t="shared" si="14"/>
        <v/>
      </c>
      <c r="H299" s="8" t="str">
        <f t="shared" si="12"/>
        <v/>
      </c>
      <c r="I299" s="8" t="str">
        <f t="shared" si="13"/>
        <v/>
      </c>
      <c r="J299" s="9" t="str">
        <f>IF(LARGE($I$16:$I$29,1)=G299,J298,IF(G299="","",IF(ROUND(G299/12,1)&lt;1,H299,IFERROR(IF(OR(ROUNDUP(G300/12,0)&lt;&gt;ROUNDUP(G299/12,0),H298&lt;&gt;H299),VLOOKUP($G299,$H$16:$J$29,3,1)+SUM($I$37:I299),J298),VLOOKUP(MAX($E$1237:$E$1048576),$H$16:$J$29,3,1)+SUM($I$37:I299)))))</f>
        <v/>
      </c>
      <c r="K299" s="2"/>
      <c r="L299" s="2"/>
      <c r="M299" s="2"/>
      <c r="N299" s="2"/>
      <c r="O299" s="2"/>
      <c r="P299" s="2"/>
      <c r="Q299" s="2"/>
      <c r="R299" s="2"/>
      <c r="S299" s="2"/>
      <c r="T299" s="2"/>
      <c r="U299" s="2"/>
      <c r="V299" s="2"/>
      <c r="W299" s="2"/>
      <c r="X299" s="2"/>
      <c r="Y299" s="2"/>
    </row>
    <row r="300" spans="1:25" x14ac:dyDescent="0.2">
      <c r="A300" s="2"/>
      <c r="B300" s="2"/>
      <c r="C300" s="2"/>
      <c r="D300" s="2"/>
      <c r="E300" s="2"/>
      <c r="F300" s="2"/>
      <c r="G300" s="7" t="str">
        <f t="shared" si="14"/>
        <v/>
      </c>
      <c r="H300" s="8" t="str">
        <f t="shared" si="12"/>
        <v/>
      </c>
      <c r="I300" s="8" t="str">
        <f t="shared" si="13"/>
        <v/>
      </c>
      <c r="J300" s="9" t="str">
        <f>IF(LARGE($I$16:$I$29,1)=G300,J299,IF(G300="","",IF(ROUND(G300/12,1)&lt;1,H300,IFERROR(IF(OR(ROUNDUP(G301/12,0)&lt;&gt;ROUNDUP(G300/12,0),H299&lt;&gt;H300),VLOOKUP($G300,$H$16:$J$29,3,1)+SUM($I$37:I300),J299),VLOOKUP(MAX($E$1237:$E$1048576),$H$16:$J$29,3,1)+SUM($I$37:I300)))))</f>
        <v/>
      </c>
      <c r="K300" s="2"/>
      <c r="L300" s="2"/>
      <c r="M300" s="2"/>
      <c r="N300" s="2"/>
      <c r="O300" s="2"/>
      <c r="P300" s="2"/>
      <c r="Q300" s="2"/>
      <c r="R300" s="2"/>
      <c r="S300" s="2"/>
      <c r="T300" s="2"/>
      <c r="U300" s="2"/>
      <c r="V300" s="2"/>
      <c r="W300" s="2"/>
      <c r="X300" s="2"/>
      <c r="Y300" s="2"/>
    </row>
    <row r="301" spans="1:25" x14ac:dyDescent="0.2">
      <c r="A301" s="2"/>
      <c r="B301" s="2"/>
      <c r="C301" s="2"/>
      <c r="D301" s="2"/>
      <c r="E301" s="2"/>
      <c r="F301" s="2"/>
      <c r="G301" s="7" t="str">
        <f t="shared" si="14"/>
        <v/>
      </c>
      <c r="H301" s="8" t="str">
        <f t="shared" si="12"/>
        <v/>
      </c>
      <c r="I301" s="8" t="str">
        <f t="shared" si="13"/>
        <v/>
      </c>
      <c r="J301" s="9" t="str">
        <f>IF(LARGE($I$16:$I$29,1)=G301,J300,IF(G301="","",IF(ROUND(G301/12,1)&lt;1,H301,IFERROR(IF(OR(ROUNDUP(G302/12,0)&lt;&gt;ROUNDUP(G301/12,0),H300&lt;&gt;H301),VLOOKUP($G301,$H$16:$J$29,3,1)+SUM($I$37:I301),J300),VLOOKUP(MAX($E$1237:$E$1048576),$H$16:$J$29,3,1)+SUM($I$37:I301)))))</f>
        <v/>
      </c>
      <c r="K301" s="2"/>
      <c r="L301" s="2"/>
      <c r="M301" s="2"/>
      <c r="N301" s="2"/>
      <c r="O301" s="2"/>
      <c r="P301" s="2"/>
      <c r="Q301" s="2"/>
      <c r="R301" s="2"/>
      <c r="S301" s="2"/>
      <c r="T301" s="2"/>
      <c r="U301" s="2"/>
      <c r="V301" s="2"/>
      <c r="W301" s="2"/>
      <c r="X301" s="2"/>
      <c r="Y301" s="2"/>
    </row>
    <row r="302" spans="1:25" x14ac:dyDescent="0.2">
      <c r="A302" s="2"/>
      <c r="B302" s="2"/>
      <c r="C302" s="2"/>
      <c r="D302" s="2"/>
      <c r="E302" s="2"/>
      <c r="F302" s="2"/>
      <c r="G302" s="7" t="str">
        <f t="shared" si="14"/>
        <v/>
      </c>
      <c r="H302" s="8" t="str">
        <f t="shared" si="12"/>
        <v/>
      </c>
      <c r="I302" s="8" t="str">
        <f t="shared" si="13"/>
        <v/>
      </c>
      <c r="J302" s="9" t="str">
        <f>IF(LARGE($I$16:$I$29,1)=G302,J301,IF(G302="","",IF(ROUND(G302/12,1)&lt;1,H302,IFERROR(IF(OR(ROUNDUP(G303/12,0)&lt;&gt;ROUNDUP(G302/12,0),H301&lt;&gt;H302),VLOOKUP($G302,$H$16:$J$29,3,1)+SUM($I$37:I302),J301),VLOOKUP(MAX($E$1237:$E$1048576),$H$16:$J$29,3,1)+SUM($I$37:I302)))))</f>
        <v/>
      </c>
      <c r="K302" s="2"/>
      <c r="L302" s="2"/>
      <c r="M302" s="2"/>
      <c r="N302" s="2"/>
      <c r="O302" s="2"/>
      <c r="P302" s="2"/>
      <c r="Q302" s="2"/>
      <c r="R302" s="2"/>
      <c r="S302" s="2"/>
      <c r="T302" s="2"/>
      <c r="U302" s="2"/>
      <c r="V302" s="2"/>
      <c r="W302" s="2"/>
      <c r="X302" s="2"/>
      <c r="Y302" s="2"/>
    </row>
    <row r="303" spans="1:25" x14ac:dyDescent="0.2">
      <c r="A303" s="2"/>
      <c r="B303" s="2"/>
      <c r="C303" s="2"/>
      <c r="D303" s="2"/>
      <c r="E303" s="2"/>
      <c r="F303" s="2"/>
      <c r="G303" s="7" t="str">
        <f t="shared" si="14"/>
        <v/>
      </c>
      <c r="H303" s="8" t="str">
        <f t="shared" si="12"/>
        <v/>
      </c>
      <c r="I303" s="8" t="str">
        <f t="shared" si="13"/>
        <v/>
      </c>
      <c r="J303" s="9" t="str">
        <f>IF(LARGE($I$16:$I$29,1)=G303,J302,IF(G303="","",IF(ROUND(G303/12,1)&lt;1,H303,IFERROR(IF(OR(ROUNDUP(G304/12,0)&lt;&gt;ROUNDUP(G303/12,0),H302&lt;&gt;H303),VLOOKUP($G303,$H$16:$J$29,3,1)+SUM($I$37:I303),J302),VLOOKUP(MAX($E$1237:$E$1048576),$H$16:$J$29,3,1)+SUM($I$37:I303)))))</f>
        <v/>
      </c>
      <c r="K303" s="2"/>
      <c r="L303" s="2"/>
      <c r="M303" s="2"/>
      <c r="N303" s="2"/>
      <c r="O303" s="2"/>
      <c r="P303" s="2"/>
      <c r="Q303" s="2"/>
      <c r="R303" s="2"/>
      <c r="S303" s="2"/>
      <c r="T303" s="2"/>
      <c r="U303" s="2"/>
      <c r="V303" s="2"/>
      <c r="W303" s="2"/>
      <c r="X303" s="2"/>
      <c r="Y303" s="2"/>
    </row>
    <row r="304" spans="1:25" x14ac:dyDescent="0.2">
      <c r="A304" s="2"/>
      <c r="B304" s="2"/>
      <c r="C304" s="2"/>
      <c r="D304" s="2"/>
      <c r="E304" s="2"/>
      <c r="F304" s="2"/>
      <c r="G304" s="7" t="str">
        <f t="shared" si="14"/>
        <v/>
      </c>
      <c r="H304" s="8" t="str">
        <f t="shared" si="12"/>
        <v/>
      </c>
      <c r="I304" s="8" t="str">
        <f t="shared" si="13"/>
        <v/>
      </c>
      <c r="J304" s="9" t="str">
        <f>IF(LARGE($I$16:$I$29,1)=G304,J303,IF(G304="","",IF(ROUND(G304/12,1)&lt;1,H304,IFERROR(IF(OR(ROUNDUP(G305/12,0)&lt;&gt;ROUNDUP(G304/12,0),H303&lt;&gt;H304),VLOOKUP($G304,$H$16:$J$29,3,1)+SUM($I$37:I304),J303),VLOOKUP(MAX($E$1237:$E$1048576),$H$16:$J$29,3,1)+SUM($I$37:I304)))))</f>
        <v/>
      </c>
      <c r="K304" s="2"/>
      <c r="L304" s="2"/>
      <c r="M304" s="2"/>
      <c r="N304" s="2"/>
      <c r="O304" s="2"/>
      <c r="P304" s="2"/>
      <c r="Q304" s="2"/>
      <c r="R304" s="2"/>
      <c r="S304" s="2"/>
      <c r="T304" s="2"/>
      <c r="U304" s="2"/>
      <c r="V304" s="2"/>
      <c r="W304" s="2"/>
      <c r="X304" s="2"/>
      <c r="Y304" s="2"/>
    </row>
    <row r="305" spans="1:25" x14ac:dyDescent="0.2">
      <c r="A305" s="2"/>
      <c r="B305" s="2"/>
      <c r="C305" s="2"/>
      <c r="D305" s="2"/>
      <c r="E305" s="2"/>
      <c r="F305" s="2"/>
      <c r="G305" s="7" t="str">
        <f t="shared" si="14"/>
        <v/>
      </c>
      <c r="H305" s="8" t="str">
        <f t="shared" si="12"/>
        <v/>
      </c>
      <c r="I305" s="8" t="str">
        <f t="shared" si="13"/>
        <v/>
      </c>
      <c r="J305" s="9" t="str">
        <f>IF(LARGE($I$16:$I$29,1)=G305,J304,IF(G305="","",IF(ROUND(G305/12,1)&lt;1,H305,IFERROR(IF(OR(ROUNDUP(G306/12,0)&lt;&gt;ROUNDUP(G305/12,0),H304&lt;&gt;H305),VLOOKUP($G305,$H$16:$J$29,3,1)+SUM($I$37:I305),J304),VLOOKUP(MAX($E$1237:$E$1048576),$H$16:$J$29,3,1)+SUM($I$37:I305)))))</f>
        <v/>
      </c>
      <c r="K305" s="2"/>
      <c r="L305" s="2"/>
      <c r="M305" s="2"/>
      <c r="N305" s="2"/>
      <c r="O305" s="2"/>
      <c r="P305" s="2"/>
      <c r="Q305" s="2"/>
      <c r="R305" s="2"/>
      <c r="S305" s="2"/>
      <c r="T305" s="2"/>
      <c r="U305" s="2"/>
      <c r="V305" s="2"/>
      <c r="W305" s="2"/>
      <c r="X305" s="2"/>
      <c r="Y305" s="2"/>
    </row>
    <row r="306" spans="1:25" x14ac:dyDescent="0.2">
      <c r="A306" s="2"/>
      <c r="B306" s="2"/>
      <c r="C306" s="2"/>
      <c r="D306" s="2"/>
      <c r="E306" s="2"/>
      <c r="F306" s="2"/>
      <c r="G306" s="7" t="str">
        <f t="shared" si="14"/>
        <v/>
      </c>
      <c r="H306" s="8" t="str">
        <f t="shared" si="12"/>
        <v/>
      </c>
      <c r="I306" s="8" t="str">
        <f t="shared" si="13"/>
        <v/>
      </c>
      <c r="J306" s="9" t="str">
        <f>IF(LARGE($I$16:$I$29,1)=G306,J305,IF(G306="","",IF(ROUND(G306/12,1)&lt;1,H306,IFERROR(IF(OR(ROUNDUP(G307/12,0)&lt;&gt;ROUNDUP(G306/12,0),H305&lt;&gt;H306),VLOOKUP($G306,$H$16:$J$29,3,1)+SUM($I$37:I306),J305),VLOOKUP(MAX($E$1237:$E$1048576),$H$16:$J$29,3,1)+SUM($I$37:I306)))))</f>
        <v/>
      </c>
      <c r="K306" s="2"/>
      <c r="L306" s="2"/>
      <c r="M306" s="2"/>
      <c r="N306" s="2"/>
      <c r="O306" s="2"/>
      <c r="P306" s="2"/>
      <c r="Q306" s="2"/>
      <c r="R306" s="2"/>
      <c r="S306" s="2"/>
      <c r="T306" s="2"/>
      <c r="U306" s="2"/>
      <c r="V306" s="2"/>
      <c r="W306" s="2"/>
      <c r="X306" s="2"/>
      <c r="Y306" s="2"/>
    </row>
    <row r="307" spans="1:25" x14ac:dyDescent="0.2">
      <c r="A307" s="2"/>
      <c r="B307" s="2"/>
      <c r="C307" s="2"/>
      <c r="D307" s="2"/>
      <c r="E307" s="2"/>
      <c r="F307" s="2"/>
      <c r="G307" s="7" t="str">
        <f t="shared" si="14"/>
        <v/>
      </c>
      <c r="H307" s="8" t="str">
        <f t="shared" si="12"/>
        <v/>
      </c>
      <c r="I307" s="8" t="str">
        <f t="shared" si="13"/>
        <v/>
      </c>
      <c r="J307" s="9" t="str">
        <f>IF(LARGE($I$16:$I$29,1)=G307,J306,IF(G307="","",IF(ROUND(G307/12,1)&lt;1,H307,IFERROR(IF(OR(ROUNDUP(G308/12,0)&lt;&gt;ROUNDUP(G307/12,0),H306&lt;&gt;H307),VLOOKUP($G307,$H$16:$J$29,3,1)+SUM($I$37:I307),J306),VLOOKUP(MAX($E$1237:$E$1048576),$H$16:$J$29,3,1)+SUM($I$37:I307)))))</f>
        <v/>
      </c>
      <c r="K307" s="2"/>
      <c r="L307" s="2"/>
      <c r="M307" s="2"/>
      <c r="N307" s="2"/>
      <c r="O307" s="2"/>
      <c r="P307" s="2"/>
      <c r="Q307" s="2"/>
      <c r="R307" s="2"/>
      <c r="S307" s="2"/>
      <c r="T307" s="2"/>
      <c r="U307" s="2"/>
      <c r="V307" s="2"/>
      <c r="W307" s="2"/>
      <c r="X307" s="2"/>
      <c r="Y307" s="2"/>
    </row>
    <row r="308" spans="1:25" x14ac:dyDescent="0.2">
      <c r="A308" s="2"/>
      <c r="B308" s="2"/>
      <c r="C308" s="2"/>
      <c r="D308" s="2"/>
      <c r="E308" s="2"/>
      <c r="F308" s="2"/>
      <c r="G308" s="7" t="str">
        <f t="shared" si="14"/>
        <v/>
      </c>
      <c r="H308" s="8" t="str">
        <f t="shared" si="12"/>
        <v/>
      </c>
      <c r="I308" s="8" t="str">
        <f t="shared" si="13"/>
        <v/>
      </c>
      <c r="J308" s="9" t="str">
        <f>IF(LARGE($I$16:$I$29,1)=G308,J307,IF(G308="","",IF(ROUND(G308/12,1)&lt;1,H308,IFERROR(IF(OR(ROUNDUP(G309/12,0)&lt;&gt;ROUNDUP(G308/12,0),H307&lt;&gt;H308),VLOOKUP($G308,$H$16:$J$29,3,1)+SUM($I$37:I308),J307),VLOOKUP(MAX($E$1237:$E$1048576),$H$16:$J$29,3,1)+SUM($I$37:I308)))))</f>
        <v/>
      </c>
      <c r="K308" s="2"/>
      <c r="L308" s="2"/>
      <c r="M308" s="2"/>
      <c r="N308" s="2"/>
      <c r="O308" s="2"/>
      <c r="P308" s="2"/>
      <c r="Q308" s="2"/>
      <c r="R308" s="2"/>
      <c r="S308" s="2"/>
      <c r="T308" s="2"/>
      <c r="U308" s="2"/>
      <c r="V308" s="2"/>
      <c r="W308" s="2"/>
      <c r="X308" s="2"/>
      <c r="Y308" s="2"/>
    </row>
    <row r="309" spans="1:25" x14ac:dyDescent="0.2">
      <c r="A309" s="2"/>
      <c r="B309" s="2"/>
      <c r="C309" s="2"/>
      <c r="D309" s="2"/>
      <c r="E309" s="2"/>
      <c r="F309" s="2"/>
      <c r="G309" s="7" t="str">
        <f t="shared" si="14"/>
        <v/>
      </c>
      <c r="H309" s="8" t="str">
        <f t="shared" si="12"/>
        <v/>
      </c>
      <c r="I309" s="8" t="str">
        <f t="shared" si="13"/>
        <v/>
      </c>
      <c r="J309" s="9" t="str">
        <f>IF(LARGE($I$16:$I$29,1)=G309,J308,IF(G309="","",IF(ROUND(G309/12,1)&lt;1,H309,IFERROR(IF(OR(ROUNDUP(G310/12,0)&lt;&gt;ROUNDUP(G309/12,0),H308&lt;&gt;H309),VLOOKUP($G309,$H$16:$J$29,3,1)+SUM($I$37:I309),J308),VLOOKUP(MAX($E$1237:$E$1048576),$H$16:$J$29,3,1)+SUM($I$37:I309)))))</f>
        <v/>
      </c>
      <c r="K309" s="2"/>
      <c r="L309" s="2"/>
      <c r="M309" s="2"/>
      <c r="N309" s="2"/>
      <c r="O309" s="2"/>
      <c r="P309" s="2"/>
      <c r="Q309" s="2"/>
      <c r="R309" s="2"/>
      <c r="S309" s="2"/>
      <c r="T309" s="2"/>
      <c r="U309" s="2"/>
      <c r="V309" s="2"/>
      <c r="W309" s="2"/>
      <c r="X309" s="2"/>
      <c r="Y309" s="2"/>
    </row>
    <row r="310" spans="1:25" x14ac:dyDescent="0.2">
      <c r="A310" s="2"/>
      <c r="B310" s="2"/>
      <c r="C310" s="2"/>
      <c r="D310" s="2"/>
      <c r="E310" s="2"/>
      <c r="F310" s="2"/>
      <c r="G310" s="7" t="str">
        <f t="shared" si="14"/>
        <v/>
      </c>
      <c r="H310" s="8" t="str">
        <f t="shared" si="12"/>
        <v/>
      </c>
      <c r="I310" s="8" t="str">
        <f t="shared" si="13"/>
        <v/>
      </c>
      <c r="J310" s="9" t="str">
        <f>IF(LARGE($I$16:$I$29,1)=G310,J309,IF(G310="","",IF(ROUND(G310/12,1)&lt;1,H310,IFERROR(IF(OR(ROUNDUP(G311/12,0)&lt;&gt;ROUNDUP(G310/12,0),H309&lt;&gt;H310),VLOOKUP($G310,$H$16:$J$29,3,1)+SUM($I$37:I310),J309),VLOOKUP(MAX($E$1237:$E$1048576),$H$16:$J$29,3,1)+SUM($I$37:I310)))))</f>
        <v/>
      </c>
      <c r="K310" s="2"/>
      <c r="L310" s="2"/>
      <c r="M310" s="2"/>
      <c r="N310" s="2"/>
      <c r="O310" s="2"/>
      <c r="P310" s="2"/>
      <c r="Q310" s="2"/>
      <c r="R310" s="2"/>
      <c r="S310" s="2"/>
      <c r="T310" s="2"/>
      <c r="U310" s="2"/>
      <c r="V310" s="2"/>
      <c r="W310" s="2"/>
      <c r="X310" s="2"/>
      <c r="Y310" s="2"/>
    </row>
    <row r="311" spans="1:25" x14ac:dyDescent="0.2">
      <c r="A311" s="2"/>
      <c r="B311" s="2"/>
      <c r="C311" s="2"/>
      <c r="D311" s="2"/>
      <c r="E311" s="2"/>
      <c r="F311" s="2"/>
      <c r="G311" s="7" t="str">
        <f t="shared" si="14"/>
        <v/>
      </c>
      <c r="H311" s="8" t="str">
        <f t="shared" si="12"/>
        <v/>
      </c>
      <c r="I311" s="8" t="str">
        <f t="shared" si="13"/>
        <v/>
      </c>
      <c r="J311" s="9" t="str">
        <f>IF(LARGE($I$16:$I$29,1)=G311,J310,IF(G311="","",IF(ROUND(G311/12,1)&lt;1,H311,IFERROR(IF(OR(ROUNDUP(G312/12,0)&lt;&gt;ROUNDUP(G311/12,0),H310&lt;&gt;H311),VLOOKUP($G311,$H$16:$J$29,3,1)+SUM($I$37:I311),J310),VLOOKUP(MAX($E$1237:$E$1048576),$H$16:$J$29,3,1)+SUM($I$37:I311)))))</f>
        <v/>
      </c>
      <c r="K311" s="2"/>
      <c r="L311" s="2"/>
      <c r="M311" s="2"/>
      <c r="N311" s="2"/>
      <c r="O311" s="2"/>
      <c r="P311" s="2"/>
      <c r="Q311" s="2"/>
      <c r="R311" s="2"/>
      <c r="S311" s="2"/>
      <c r="T311" s="2"/>
      <c r="U311" s="2"/>
      <c r="V311" s="2"/>
      <c r="W311" s="2"/>
      <c r="X311" s="2"/>
      <c r="Y311" s="2"/>
    </row>
    <row r="312" spans="1:25" x14ac:dyDescent="0.2">
      <c r="A312" s="2"/>
      <c r="B312" s="2"/>
      <c r="C312" s="2"/>
      <c r="D312" s="2"/>
      <c r="E312" s="2"/>
      <c r="F312" s="2"/>
      <c r="G312" s="7" t="str">
        <f t="shared" si="14"/>
        <v/>
      </c>
      <c r="H312" s="8" t="str">
        <f t="shared" si="12"/>
        <v/>
      </c>
      <c r="I312" s="8" t="str">
        <f t="shared" si="13"/>
        <v/>
      </c>
      <c r="J312" s="9" t="str">
        <f>IF(LARGE($I$16:$I$29,1)=G312,J311,IF(G312="","",IF(ROUND(G312/12,1)&lt;1,H312,IFERROR(IF(OR(ROUNDUP(G313/12,0)&lt;&gt;ROUNDUP(G312/12,0),H311&lt;&gt;H312),VLOOKUP($G312,$H$16:$J$29,3,1)+SUM($I$37:I312),J311),VLOOKUP(MAX($E$1237:$E$1048576),$H$16:$J$29,3,1)+SUM($I$37:I312)))))</f>
        <v/>
      </c>
      <c r="K312" s="2"/>
      <c r="L312" s="2"/>
      <c r="M312" s="2"/>
      <c r="N312" s="2"/>
      <c r="O312" s="2"/>
      <c r="P312" s="2"/>
      <c r="Q312" s="2"/>
      <c r="R312" s="2"/>
      <c r="S312" s="2"/>
      <c r="T312" s="2"/>
      <c r="U312" s="2"/>
      <c r="V312" s="2"/>
      <c r="W312" s="2"/>
      <c r="X312" s="2"/>
      <c r="Y312" s="2"/>
    </row>
    <row r="313" spans="1:25" x14ac:dyDescent="0.2">
      <c r="A313" s="2"/>
      <c r="B313" s="2"/>
      <c r="C313" s="2"/>
      <c r="D313" s="2"/>
      <c r="E313" s="2"/>
      <c r="F313" s="2"/>
      <c r="G313" s="7" t="str">
        <f t="shared" si="14"/>
        <v/>
      </c>
      <c r="H313" s="8" t="str">
        <f t="shared" si="12"/>
        <v/>
      </c>
      <c r="I313" s="8" t="str">
        <f t="shared" si="13"/>
        <v/>
      </c>
      <c r="J313" s="9" t="str">
        <f>IF(LARGE($I$16:$I$29,1)=G313,J312,IF(G313="","",IF(ROUND(G313/12,1)&lt;1,H313,IFERROR(IF(OR(ROUNDUP(G314/12,0)&lt;&gt;ROUNDUP(G313/12,0),H312&lt;&gt;H313),VLOOKUP($G313,$H$16:$J$29,3,1)+SUM($I$37:I313),J312),VLOOKUP(MAX($E$1237:$E$1048576),$H$16:$J$29,3,1)+SUM($I$37:I313)))))</f>
        <v/>
      </c>
      <c r="K313" s="2"/>
      <c r="L313" s="2"/>
      <c r="M313" s="2"/>
      <c r="N313" s="2"/>
      <c r="O313" s="2"/>
      <c r="P313" s="2"/>
      <c r="Q313" s="2"/>
      <c r="R313" s="2"/>
      <c r="S313" s="2"/>
      <c r="T313" s="2"/>
      <c r="U313" s="2"/>
      <c r="V313" s="2"/>
      <c r="W313" s="2"/>
      <c r="X313" s="2"/>
      <c r="Y313" s="2"/>
    </row>
    <row r="314" spans="1:25" x14ac:dyDescent="0.2">
      <c r="A314" s="2"/>
      <c r="B314" s="2"/>
      <c r="C314" s="2"/>
      <c r="D314" s="2"/>
      <c r="E314" s="2"/>
      <c r="F314" s="2"/>
      <c r="G314" s="7" t="str">
        <f t="shared" si="14"/>
        <v/>
      </c>
      <c r="H314" s="8" t="str">
        <f t="shared" si="12"/>
        <v/>
      </c>
      <c r="I314" s="8" t="str">
        <f t="shared" si="13"/>
        <v/>
      </c>
      <c r="J314" s="9" t="str">
        <f>IF(LARGE($I$16:$I$29,1)=G314,J313,IF(G314="","",IF(ROUND(G314/12,1)&lt;1,H314,IFERROR(IF(OR(ROUNDUP(G315/12,0)&lt;&gt;ROUNDUP(G314/12,0),H313&lt;&gt;H314),VLOOKUP($G314,$H$16:$J$29,3,1)+SUM($I$37:I314),J313),VLOOKUP(MAX($E$1237:$E$1048576),$H$16:$J$29,3,1)+SUM($I$37:I314)))))</f>
        <v/>
      </c>
      <c r="K314" s="2"/>
      <c r="L314" s="2"/>
      <c r="M314" s="2"/>
      <c r="N314" s="2"/>
      <c r="O314" s="2"/>
      <c r="P314" s="2"/>
      <c r="Q314" s="2"/>
      <c r="R314" s="2"/>
      <c r="S314" s="2"/>
      <c r="T314" s="2"/>
      <c r="U314" s="2"/>
      <c r="V314" s="2"/>
      <c r="W314" s="2"/>
      <c r="X314" s="2"/>
      <c r="Y314" s="2"/>
    </row>
    <row r="315" spans="1:25" x14ac:dyDescent="0.2">
      <c r="A315" s="2"/>
      <c r="B315" s="2"/>
      <c r="C315" s="2"/>
      <c r="D315" s="2"/>
      <c r="E315" s="2"/>
      <c r="F315" s="2"/>
      <c r="G315" s="7" t="str">
        <f t="shared" si="14"/>
        <v/>
      </c>
      <c r="H315" s="8" t="str">
        <f t="shared" si="12"/>
        <v/>
      </c>
      <c r="I315" s="8" t="str">
        <f t="shared" si="13"/>
        <v/>
      </c>
      <c r="J315" s="9" t="str">
        <f>IF(LARGE($I$16:$I$29,1)=G315,J314,IF(G315="","",IF(ROUND(G315/12,1)&lt;1,H315,IFERROR(IF(OR(ROUNDUP(G316/12,0)&lt;&gt;ROUNDUP(G315/12,0),H314&lt;&gt;H315),VLOOKUP($G315,$H$16:$J$29,3,1)+SUM($I$37:I315),J314),VLOOKUP(MAX($E$1237:$E$1048576),$H$16:$J$29,3,1)+SUM($I$37:I315)))))</f>
        <v/>
      </c>
      <c r="K315" s="2"/>
      <c r="L315" s="2"/>
      <c r="M315" s="2"/>
      <c r="N315" s="2"/>
      <c r="O315" s="2"/>
      <c r="P315" s="2"/>
      <c r="Q315" s="2"/>
      <c r="R315" s="2"/>
      <c r="S315" s="2"/>
      <c r="T315" s="2"/>
      <c r="U315" s="2"/>
      <c r="V315" s="2"/>
      <c r="W315" s="2"/>
      <c r="X315" s="2"/>
      <c r="Y315" s="2"/>
    </row>
    <row r="316" spans="1:25" x14ac:dyDescent="0.2">
      <c r="A316" s="2"/>
      <c r="B316" s="2"/>
      <c r="C316" s="2"/>
      <c r="D316" s="2"/>
      <c r="E316" s="2"/>
      <c r="F316" s="2"/>
      <c r="G316" s="7" t="str">
        <f t="shared" si="14"/>
        <v/>
      </c>
      <c r="H316" s="8" t="str">
        <f t="shared" si="12"/>
        <v/>
      </c>
      <c r="I316" s="8" t="str">
        <f t="shared" si="13"/>
        <v/>
      </c>
      <c r="J316" s="9" t="str">
        <f>IF(LARGE($I$16:$I$29,1)=G316,J315,IF(G316="","",IF(ROUND(G316/12,1)&lt;1,H316,IFERROR(IF(OR(ROUNDUP(G317/12,0)&lt;&gt;ROUNDUP(G316/12,0),H315&lt;&gt;H316),VLOOKUP($G316,$H$16:$J$29,3,1)+SUM($I$37:I316),J315),VLOOKUP(MAX($E$1237:$E$1048576),$H$16:$J$29,3,1)+SUM($I$37:I316)))))</f>
        <v/>
      </c>
      <c r="K316" s="2"/>
      <c r="L316" s="2"/>
      <c r="M316" s="2"/>
      <c r="N316" s="2"/>
      <c r="O316" s="2"/>
      <c r="P316" s="2"/>
      <c r="Q316" s="2"/>
      <c r="R316" s="2"/>
      <c r="S316" s="2"/>
      <c r="T316" s="2"/>
      <c r="U316" s="2"/>
      <c r="V316" s="2"/>
      <c r="W316" s="2"/>
      <c r="X316" s="2"/>
      <c r="Y316" s="2"/>
    </row>
    <row r="317" spans="1:25" x14ac:dyDescent="0.2">
      <c r="A317" s="2"/>
      <c r="B317" s="2"/>
      <c r="C317" s="2"/>
      <c r="D317" s="2"/>
      <c r="E317" s="2"/>
      <c r="F317" s="2"/>
      <c r="G317" s="7" t="str">
        <f t="shared" si="14"/>
        <v/>
      </c>
      <c r="H317" s="8" t="str">
        <f t="shared" si="12"/>
        <v/>
      </c>
      <c r="I317" s="8" t="str">
        <f t="shared" si="13"/>
        <v/>
      </c>
      <c r="J317" s="9" t="str">
        <f>IF(LARGE($I$16:$I$29,1)=G317,J316,IF(G317="","",IF(ROUND(G317/12,1)&lt;1,H317,IFERROR(IF(OR(ROUNDUP(G318/12,0)&lt;&gt;ROUNDUP(G317/12,0),H316&lt;&gt;H317),VLOOKUP($G317,$H$16:$J$29,3,1)+SUM($I$37:I317),J316),VLOOKUP(MAX($E$1237:$E$1048576),$H$16:$J$29,3,1)+SUM($I$37:I317)))))</f>
        <v/>
      </c>
      <c r="K317" s="2"/>
      <c r="L317" s="2"/>
      <c r="M317" s="2"/>
      <c r="N317" s="2"/>
      <c r="O317" s="2"/>
      <c r="P317" s="2"/>
      <c r="Q317" s="2"/>
      <c r="R317" s="2"/>
      <c r="S317" s="2"/>
      <c r="T317" s="2"/>
      <c r="U317" s="2"/>
      <c r="V317" s="2"/>
      <c r="W317" s="2"/>
      <c r="X317" s="2"/>
      <c r="Y317" s="2"/>
    </row>
    <row r="318" spans="1:25" x14ac:dyDescent="0.2">
      <c r="A318" s="2"/>
      <c r="B318" s="2"/>
      <c r="C318" s="2"/>
      <c r="D318" s="2"/>
      <c r="E318" s="2"/>
      <c r="F318" s="2"/>
      <c r="G318" s="7" t="str">
        <f t="shared" si="14"/>
        <v/>
      </c>
      <c r="H318" s="8" t="str">
        <f t="shared" si="12"/>
        <v/>
      </c>
      <c r="I318" s="8" t="str">
        <f t="shared" si="13"/>
        <v/>
      </c>
      <c r="J318" s="9" t="str">
        <f>IF(LARGE($I$16:$I$29,1)=G318,J317,IF(G318="","",IF(ROUND(G318/12,1)&lt;1,H318,IFERROR(IF(OR(ROUNDUP(G319/12,0)&lt;&gt;ROUNDUP(G318/12,0),H317&lt;&gt;H318),VLOOKUP($G318,$H$16:$J$29,3,1)+SUM($I$37:I318),J317),VLOOKUP(MAX($E$1237:$E$1048576),$H$16:$J$29,3,1)+SUM($I$37:I318)))))</f>
        <v/>
      </c>
      <c r="K318" s="2"/>
      <c r="L318" s="2"/>
      <c r="M318" s="2"/>
      <c r="N318" s="2"/>
      <c r="O318" s="2"/>
      <c r="P318" s="2"/>
      <c r="Q318" s="2"/>
      <c r="R318" s="2"/>
      <c r="S318" s="2"/>
      <c r="T318" s="2"/>
      <c r="U318" s="2"/>
      <c r="V318" s="2"/>
      <c r="W318" s="2"/>
      <c r="X318" s="2"/>
      <c r="Y318" s="2"/>
    </row>
    <row r="319" spans="1:25" x14ac:dyDescent="0.2">
      <c r="A319" s="2"/>
      <c r="B319" s="2"/>
      <c r="C319" s="2"/>
      <c r="D319" s="2"/>
      <c r="E319" s="2"/>
      <c r="F319" s="2"/>
      <c r="G319" s="7" t="str">
        <f t="shared" si="14"/>
        <v/>
      </c>
      <c r="H319" s="8" t="str">
        <f t="shared" si="12"/>
        <v/>
      </c>
      <c r="I319" s="8" t="str">
        <f t="shared" si="13"/>
        <v/>
      </c>
      <c r="J319" s="9" t="str">
        <f>IF(LARGE($I$16:$I$29,1)=G319,J318,IF(G319="","",IF(ROUND(G319/12,1)&lt;1,H319,IFERROR(IF(OR(ROUNDUP(G320/12,0)&lt;&gt;ROUNDUP(G319/12,0),H318&lt;&gt;H319),VLOOKUP($G319,$H$16:$J$29,3,1)+SUM($I$37:I319),J318),VLOOKUP(MAX($E$1237:$E$1048576),$H$16:$J$29,3,1)+SUM($I$37:I319)))))</f>
        <v/>
      </c>
      <c r="K319" s="2"/>
      <c r="L319" s="2"/>
      <c r="M319" s="2"/>
      <c r="N319" s="2"/>
      <c r="O319" s="2"/>
      <c r="P319" s="2"/>
      <c r="Q319" s="2"/>
      <c r="R319" s="2"/>
      <c r="S319" s="2"/>
      <c r="T319" s="2"/>
      <c r="U319" s="2"/>
      <c r="V319" s="2"/>
      <c r="W319" s="2"/>
      <c r="X319" s="2"/>
      <c r="Y319" s="2"/>
    </row>
    <row r="320" spans="1:25" x14ac:dyDescent="0.2">
      <c r="A320" s="2"/>
      <c r="B320" s="2"/>
      <c r="C320" s="2"/>
      <c r="D320" s="2"/>
      <c r="E320" s="2"/>
      <c r="F320" s="2"/>
      <c r="G320" s="7" t="str">
        <f t="shared" si="14"/>
        <v/>
      </c>
      <c r="H320" s="8" t="str">
        <f t="shared" si="12"/>
        <v/>
      </c>
      <c r="I320" s="8" t="str">
        <f t="shared" si="13"/>
        <v/>
      </c>
      <c r="J320" s="9" t="str">
        <f>IF(LARGE($I$16:$I$29,1)=G320,J319,IF(G320="","",IF(ROUND(G320/12,1)&lt;1,H320,IFERROR(IF(OR(ROUNDUP(G321/12,0)&lt;&gt;ROUNDUP(G320/12,0),H319&lt;&gt;H320),VLOOKUP($G320,$H$16:$J$29,3,1)+SUM($I$37:I320),J319),VLOOKUP(MAX($E$1237:$E$1048576),$H$16:$J$29,3,1)+SUM($I$37:I320)))))</f>
        <v/>
      </c>
      <c r="K320" s="2"/>
      <c r="L320" s="2"/>
      <c r="M320" s="2"/>
      <c r="N320" s="2"/>
      <c r="O320" s="2"/>
      <c r="P320" s="2"/>
      <c r="Q320" s="2"/>
      <c r="R320" s="2"/>
      <c r="S320" s="2"/>
      <c r="T320" s="2"/>
      <c r="U320" s="2"/>
      <c r="V320" s="2"/>
      <c r="W320" s="2"/>
      <c r="X320" s="2"/>
      <c r="Y320" s="2"/>
    </row>
    <row r="321" spans="1:25" x14ac:dyDescent="0.2">
      <c r="A321" s="2"/>
      <c r="B321" s="2"/>
      <c r="C321" s="2"/>
      <c r="D321" s="2"/>
      <c r="E321" s="2"/>
      <c r="F321" s="2"/>
      <c r="G321" s="7" t="str">
        <f t="shared" si="14"/>
        <v/>
      </c>
      <c r="H321" s="8" t="str">
        <f t="shared" si="12"/>
        <v/>
      </c>
      <c r="I321" s="8" t="str">
        <f t="shared" si="13"/>
        <v/>
      </c>
      <c r="J321" s="9" t="str">
        <f>IF(LARGE($I$16:$I$29,1)=G321,J320,IF(G321="","",IF(ROUND(G321/12,1)&lt;1,H321,IFERROR(IF(OR(ROUNDUP(G322/12,0)&lt;&gt;ROUNDUP(G321/12,0),H320&lt;&gt;H321),VLOOKUP($G321,$H$16:$J$29,3,1)+SUM($I$37:I321),J320),VLOOKUP(MAX($E$1237:$E$1048576),$H$16:$J$29,3,1)+SUM($I$37:I321)))))</f>
        <v/>
      </c>
      <c r="K321" s="2"/>
      <c r="L321" s="2"/>
      <c r="M321" s="2"/>
      <c r="N321" s="2"/>
      <c r="O321" s="2"/>
      <c r="P321" s="2"/>
      <c r="Q321" s="2"/>
      <c r="R321" s="2"/>
      <c r="S321" s="2"/>
      <c r="T321" s="2"/>
      <c r="U321" s="2"/>
      <c r="V321" s="2"/>
      <c r="W321" s="2"/>
      <c r="X321" s="2"/>
      <c r="Y321" s="2"/>
    </row>
    <row r="322" spans="1:25" x14ac:dyDescent="0.2">
      <c r="A322" s="2"/>
      <c r="B322" s="2"/>
      <c r="C322" s="2"/>
      <c r="D322" s="2"/>
      <c r="E322" s="2"/>
      <c r="F322" s="2"/>
      <c r="G322" s="7" t="str">
        <f t="shared" si="14"/>
        <v/>
      </c>
      <c r="H322" s="8" t="str">
        <f t="shared" si="12"/>
        <v/>
      </c>
      <c r="I322" s="8" t="str">
        <f t="shared" si="13"/>
        <v/>
      </c>
      <c r="J322" s="9" t="str">
        <f>IF(LARGE($I$16:$I$29,1)=G322,J321,IF(G322="","",IF(ROUND(G322/12,1)&lt;1,H322,IFERROR(IF(OR(ROUNDUP(G323/12,0)&lt;&gt;ROUNDUP(G322/12,0),H321&lt;&gt;H322),VLOOKUP($G322,$H$16:$J$29,3,1)+SUM($I$37:I322),J321),VLOOKUP(MAX($E$1237:$E$1048576),$H$16:$J$29,3,1)+SUM($I$37:I322)))))</f>
        <v/>
      </c>
      <c r="K322" s="2"/>
      <c r="L322" s="2"/>
      <c r="M322" s="2"/>
      <c r="N322" s="2"/>
      <c r="O322" s="2"/>
      <c r="P322" s="2"/>
      <c r="Q322" s="2"/>
      <c r="R322" s="2"/>
      <c r="S322" s="2"/>
      <c r="T322" s="2"/>
      <c r="U322" s="2"/>
      <c r="V322" s="2"/>
      <c r="W322" s="2"/>
      <c r="X322" s="2"/>
      <c r="Y322" s="2"/>
    </row>
    <row r="323" spans="1:25" x14ac:dyDescent="0.2">
      <c r="A323" s="2"/>
      <c r="B323" s="2"/>
      <c r="C323" s="2"/>
      <c r="D323" s="2"/>
      <c r="E323" s="2"/>
      <c r="F323" s="2"/>
      <c r="G323" s="7" t="str">
        <f t="shared" si="14"/>
        <v/>
      </c>
      <c r="H323" s="8" t="str">
        <f t="shared" si="12"/>
        <v/>
      </c>
      <c r="I323" s="8" t="str">
        <f t="shared" si="13"/>
        <v/>
      </c>
      <c r="J323" s="9" t="str">
        <f>IF(LARGE($I$16:$I$29,1)=G323,J322,IF(G323="","",IF(ROUND(G323/12,1)&lt;1,H323,IFERROR(IF(OR(ROUNDUP(G324/12,0)&lt;&gt;ROUNDUP(G323/12,0),H322&lt;&gt;H323),VLOOKUP($G323,$H$16:$J$29,3,1)+SUM($I$37:I323),J322),VLOOKUP(MAX($E$1237:$E$1048576),$H$16:$J$29,3,1)+SUM($I$37:I323)))))</f>
        <v/>
      </c>
      <c r="K323" s="2"/>
      <c r="L323" s="2"/>
      <c r="M323" s="2"/>
      <c r="N323" s="2"/>
      <c r="O323" s="2"/>
      <c r="P323" s="2"/>
      <c r="Q323" s="2"/>
      <c r="R323" s="2"/>
      <c r="S323" s="2"/>
      <c r="T323" s="2"/>
      <c r="U323" s="2"/>
      <c r="V323" s="2"/>
      <c r="W323" s="2"/>
      <c r="X323" s="2"/>
      <c r="Y323" s="2"/>
    </row>
    <row r="324" spans="1:25" x14ac:dyDescent="0.2">
      <c r="A324" s="2"/>
      <c r="B324" s="2"/>
      <c r="C324" s="2"/>
      <c r="D324" s="2"/>
      <c r="E324" s="2"/>
      <c r="F324" s="2"/>
      <c r="G324" s="7" t="str">
        <f t="shared" si="14"/>
        <v/>
      </c>
      <c r="H324" s="8" t="str">
        <f t="shared" si="12"/>
        <v/>
      </c>
      <c r="I324" s="8" t="str">
        <f t="shared" si="13"/>
        <v/>
      </c>
      <c r="J324" s="9" t="str">
        <f>IF(LARGE($I$16:$I$29,1)=G324,J323,IF(G324="","",IF(ROUND(G324/12,1)&lt;1,H324,IFERROR(IF(OR(ROUNDUP(G325/12,0)&lt;&gt;ROUNDUP(G324/12,0),H323&lt;&gt;H324),VLOOKUP($G324,$H$16:$J$29,3,1)+SUM($I$37:I324),J323),VLOOKUP(MAX($E$1237:$E$1048576),$H$16:$J$29,3,1)+SUM($I$37:I324)))))</f>
        <v/>
      </c>
      <c r="K324" s="2"/>
      <c r="L324" s="2"/>
      <c r="M324" s="2"/>
      <c r="N324" s="2"/>
      <c r="O324" s="2"/>
      <c r="P324" s="2"/>
      <c r="Q324" s="2"/>
      <c r="R324" s="2"/>
      <c r="S324" s="2"/>
      <c r="T324" s="2"/>
      <c r="U324" s="2"/>
      <c r="V324" s="2"/>
      <c r="W324" s="2"/>
      <c r="X324" s="2"/>
      <c r="Y324" s="2"/>
    </row>
    <row r="325" spans="1:25" x14ac:dyDescent="0.2">
      <c r="A325" s="2"/>
      <c r="B325" s="2"/>
      <c r="C325" s="2"/>
      <c r="D325" s="2"/>
      <c r="E325" s="2"/>
      <c r="F325" s="2"/>
      <c r="G325" s="7" t="str">
        <f t="shared" si="14"/>
        <v/>
      </c>
      <c r="H325" s="8" t="str">
        <f t="shared" si="12"/>
        <v/>
      </c>
      <c r="I325" s="8" t="str">
        <f t="shared" si="13"/>
        <v/>
      </c>
      <c r="J325" s="9" t="str">
        <f>IF(LARGE($I$16:$I$29,1)=G325,J324,IF(G325="","",IF(ROUND(G325/12,1)&lt;1,H325,IFERROR(IF(OR(ROUNDUP(G326/12,0)&lt;&gt;ROUNDUP(G325/12,0),H324&lt;&gt;H325),VLOOKUP($G325,$H$16:$J$29,3,1)+SUM($I$37:I325),J324),VLOOKUP(MAX($E$1237:$E$1048576),$H$16:$J$29,3,1)+SUM($I$37:I325)))))</f>
        <v/>
      </c>
      <c r="K325" s="2"/>
      <c r="L325" s="2"/>
      <c r="M325" s="2"/>
      <c r="N325" s="2"/>
      <c r="O325" s="2"/>
      <c r="P325" s="2"/>
      <c r="Q325" s="2"/>
      <c r="R325" s="2"/>
      <c r="S325" s="2"/>
      <c r="T325" s="2"/>
      <c r="U325" s="2"/>
      <c r="V325" s="2"/>
      <c r="W325" s="2"/>
      <c r="X325" s="2"/>
      <c r="Y325" s="2"/>
    </row>
    <row r="326" spans="1:25" x14ac:dyDescent="0.2">
      <c r="A326" s="2"/>
      <c r="B326" s="2"/>
      <c r="C326" s="2"/>
      <c r="D326" s="2"/>
      <c r="E326" s="2"/>
      <c r="F326" s="2"/>
      <c r="G326" s="7" t="str">
        <f t="shared" si="14"/>
        <v/>
      </c>
      <c r="H326" s="8" t="str">
        <f t="shared" si="12"/>
        <v/>
      </c>
      <c r="I326" s="8" t="str">
        <f t="shared" si="13"/>
        <v/>
      </c>
      <c r="J326" s="9" t="str">
        <f>IF(LARGE($I$16:$I$29,1)=G326,J325,IF(G326="","",IF(ROUND(G326/12,1)&lt;1,H326,IFERROR(IF(OR(ROUNDUP(G327/12,0)&lt;&gt;ROUNDUP(G326/12,0),H325&lt;&gt;H326),VLOOKUP($G326,$H$16:$J$29,3,1)+SUM($I$37:I326),J325),VLOOKUP(MAX($E$1237:$E$1048576),$H$16:$J$29,3,1)+SUM($I$37:I326)))))</f>
        <v/>
      </c>
      <c r="K326" s="2"/>
      <c r="L326" s="2"/>
      <c r="M326" s="2"/>
      <c r="N326" s="2"/>
      <c r="O326" s="2"/>
      <c r="P326" s="2"/>
      <c r="Q326" s="2"/>
      <c r="R326" s="2"/>
      <c r="S326" s="2"/>
      <c r="T326" s="2"/>
      <c r="U326" s="2"/>
      <c r="V326" s="2"/>
      <c r="W326" s="2"/>
      <c r="X326" s="2"/>
      <c r="Y326" s="2"/>
    </row>
    <row r="327" spans="1:25" x14ac:dyDescent="0.2">
      <c r="A327" s="2"/>
      <c r="B327" s="2"/>
      <c r="C327" s="2"/>
      <c r="D327" s="2"/>
      <c r="E327" s="2"/>
      <c r="F327" s="2"/>
      <c r="G327" s="7" t="str">
        <f t="shared" si="14"/>
        <v/>
      </c>
      <c r="H327" s="8" t="str">
        <f t="shared" si="12"/>
        <v/>
      </c>
      <c r="I327" s="8" t="str">
        <f t="shared" si="13"/>
        <v/>
      </c>
      <c r="J327" s="9" t="str">
        <f>IF(LARGE($I$16:$I$29,1)=G327,J326,IF(G327="","",IF(ROUND(G327/12,1)&lt;1,H327,IFERROR(IF(OR(ROUNDUP(G328/12,0)&lt;&gt;ROUNDUP(G327/12,0),H326&lt;&gt;H327),VLOOKUP($G327,$H$16:$J$29,3,1)+SUM($I$37:I327),J326),VLOOKUP(MAX($E$1237:$E$1048576),$H$16:$J$29,3,1)+SUM($I$37:I327)))))</f>
        <v/>
      </c>
      <c r="K327" s="2"/>
      <c r="L327" s="2"/>
      <c r="M327" s="2"/>
      <c r="N327" s="2"/>
      <c r="O327" s="2"/>
      <c r="P327" s="2"/>
      <c r="Q327" s="2"/>
      <c r="R327" s="2"/>
      <c r="S327" s="2"/>
      <c r="T327" s="2"/>
      <c r="U327" s="2"/>
      <c r="V327" s="2"/>
      <c r="W327" s="2"/>
      <c r="X327" s="2"/>
      <c r="Y327" s="2"/>
    </row>
    <row r="328" spans="1:25" x14ac:dyDescent="0.2">
      <c r="A328" s="2"/>
      <c r="B328" s="2"/>
      <c r="C328" s="2"/>
      <c r="D328" s="2"/>
      <c r="E328" s="2"/>
      <c r="F328" s="2"/>
      <c r="G328" s="7" t="str">
        <f t="shared" si="14"/>
        <v/>
      </c>
      <c r="H328" s="8" t="str">
        <f t="shared" si="12"/>
        <v/>
      </c>
      <c r="I328" s="8" t="str">
        <f t="shared" si="13"/>
        <v/>
      </c>
      <c r="J328" s="9" t="str">
        <f>IF(LARGE($I$16:$I$29,1)=G328,J327,IF(G328="","",IF(ROUND(G328/12,1)&lt;1,H328,IFERROR(IF(OR(ROUNDUP(G329/12,0)&lt;&gt;ROUNDUP(G328/12,0),H327&lt;&gt;H328),VLOOKUP($G328,$H$16:$J$29,3,1)+SUM($I$37:I328),J327),VLOOKUP(MAX($E$1237:$E$1048576),$H$16:$J$29,3,1)+SUM($I$37:I328)))))</f>
        <v/>
      </c>
      <c r="K328" s="2"/>
      <c r="L328" s="2"/>
      <c r="M328" s="2"/>
      <c r="N328" s="2"/>
      <c r="O328" s="2"/>
      <c r="P328" s="2"/>
      <c r="Q328" s="2"/>
      <c r="R328" s="2"/>
      <c r="S328" s="2"/>
      <c r="T328" s="2"/>
      <c r="U328" s="2"/>
      <c r="V328" s="2"/>
      <c r="W328" s="2"/>
      <c r="X328" s="2"/>
      <c r="Y328" s="2"/>
    </row>
    <row r="329" spans="1:25" x14ac:dyDescent="0.2">
      <c r="A329" s="2"/>
      <c r="B329" s="2"/>
      <c r="C329" s="2"/>
      <c r="D329" s="2"/>
      <c r="E329" s="2"/>
      <c r="F329" s="2"/>
      <c r="G329" s="7" t="str">
        <f t="shared" si="14"/>
        <v/>
      </c>
      <c r="H329" s="8" t="str">
        <f t="shared" si="12"/>
        <v/>
      </c>
      <c r="I329" s="8" t="str">
        <f t="shared" si="13"/>
        <v/>
      </c>
      <c r="J329" s="9" t="str">
        <f>IF(LARGE($I$16:$I$29,1)=G329,J328,IF(G329="","",IF(ROUND(G329/12,1)&lt;1,H329,IFERROR(IF(OR(ROUNDUP(G330/12,0)&lt;&gt;ROUNDUP(G329/12,0),H328&lt;&gt;H329),VLOOKUP($G329,$H$16:$J$29,3,1)+SUM($I$37:I329),J328),VLOOKUP(MAX($E$1237:$E$1048576),$H$16:$J$29,3,1)+SUM($I$37:I329)))))</f>
        <v/>
      </c>
      <c r="K329" s="2"/>
      <c r="L329" s="2"/>
      <c r="M329" s="2"/>
      <c r="N329" s="2"/>
      <c r="O329" s="2"/>
      <c r="P329" s="2"/>
      <c r="Q329" s="2"/>
      <c r="R329" s="2"/>
      <c r="S329" s="2"/>
      <c r="T329" s="2"/>
      <c r="U329" s="2"/>
      <c r="V329" s="2"/>
      <c r="W329" s="2"/>
      <c r="X329" s="2"/>
      <c r="Y329" s="2"/>
    </row>
    <row r="330" spans="1:25" x14ac:dyDescent="0.2">
      <c r="A330" s="2"/>
      <c r="B330" s="2"/>
      <c r="C330" s="2"/>
      <c r="D330" s="2"/>
      <c r="E330" s="2"/>
      <c r="F330" s="2"/>
      <c r="G330" s="7" t="str">
        <f t="shared" si="14"/>
        <v/>
      </c>
      <c r="H330" s="8" t="str">
        <f t="shared" si="12"/>
        <v/>
      </c>
      <c r="I330" s="8" t="str">
        <f t="shared" si="13"/>
        <v/>
      </c>
      <c r="J330" s="9" t="str">
        <f>IF(LARGE($I$16:$I$29,1)=G330,J329,IF(G330="","",IF(ROUND(G330/12,1)&lt;1,H330,IFERROR(IF(OR(ROUNDUP(G331/12,0)&lt;&gt;ROUNDUP(G330/12,0),H329&lt;&gt;H330),VLOOKUP($G330,$H$16:$J$29,3,1)+SUM($I$37:I330),J329),VLOOKUP(MAX($E$1237:$E$1048576),$H$16:$J$29,3,1)+SUM($I$37:I330)))))</f>
        <v/>
      </c>
      <c r="K330" s="2"/>
      <c r="L330" s="2"/>
      <c r="M330" s="2"/>
      <c r="N330" s="2"/>
      <c r="O330" s="2"/>
      <c r="P330" s="2"/>
      <c r="Q330" s="2"/>
      <c r="R330" s="2"/>
      <c r="S330" s="2"/>
      <c r="T330" s="2"/>
      <c r="U330" s="2"/>
      <c r="V330" s="2"/>
      <c r="W330" s="2"/>
      <c r="X330" s="2"/>
      <c r="Y330" s="2"/>
    </row>
    <row r="331" spans="1:25" x14ac:dyDescent="0.2">
      <c r="A331" s="2"/>
      <c r="B331" s="2"/>
      <c r="C331" s="2"/>
      <c r="D331" s="2"/>
      <c r="E331" s="2"/>
      <c r="F331" s="2"/>
      <c r="G331" s="7" t="str">
        <f t="shared" si="14"/>
        <v/>
      </c>
      <c r="H331" s="8" t="str">
        <f t="shared" si="12"/>
        <v/>
      </c>
      <c r="I331" s="8" t="str">
        <f t="shared" si="13"/>
        <v/>
      </c>
      <c r="J331" s="9" t="str">
        <f>IF(LARGE($I$16:$I$29,1)=G331,J330,IF(G331="","",IF(ROUND(G331/12,1)&lt;1,H331,IFERROR(IF(OR(ROUNDUP(G332/12,0)&lt;&gt;ROUNDUP(G331/12,0),H330&lt;&gt;H331),VLOOKUP($G331,$H$16:$J$29,3,1)+SUM($I$37:I331),J330),VLOOKUP(MAX($E$1237:$E$1048576),$H$16:$J$29,3,1)+SUM($I$37:I331)))))</f>
        <v/>
      </c>
      <c r="K331" s="2"/>
      <c r="L331" s="2"/>
      <c r="M331" s="2"/>
      <c r="N331" s="2"/>
      <c r="O331" s="2"/>
      <c r="P331" s="2"/>
      <c r="Q331" s="2"/>
      <c r="R331" s="2"/>
      <c r="S331" s="2"/>
      <c r="T331" s="2"/>
      <c r="U331" s="2"/>
      <c r="V331" s="2"/>
      <c r="W331" s="2"/>
      <c r="X331" s="2"/>
      <c r="Y331" s="2"/>
    </row>
    <row r="332" spans="1:25" x14ac:dyDescent="0.2">
      <c r="A332" s="2"/>
      <c r="B332" s="2"/>
      <c r="C332" s="2"/>
      <c r="D332" s="2"/>
      <c r="E332" s="2"/>
      <c r="F332" s="2"/>
      <c r="G332" s="7" t="str">
        <f t="shared" si="14"/>
        <v/>
      </c>
      <c r="H332" s="8" t="str">
        <f t="shared" si="12"/>
        <v/>
      </c>
      <c r="I332" s="8" t="str">
        <f t="shared" si="13"/>
        <v/>
      </c>
      <c r="J332" s="9" t="str">
        <f>IF(LARGE($I$16:$I$29,1)=G332,J331,IF(G332="","",IF(ROUND(G332/12,1)&lt;1,H332,IFERROR(IF(OR(ROUNDUP(G333/12,0)&lt;&gt;ROUNDUP(G332/12,0),H331&lt;&gt;H332),VLOOKUP($G332,$H$16:$J$29,3,1)+SUM($I$37:I332),J331),VLOOKUP(MAX($E$1237:$E$1048576),$H$16:$J$29,3,1)+SUM($I$37:I332)))))</f>
        <v/>
      </c>
      <c r="K332" s="2"/>
      <c r="L332" s="2"/>
      <c r="M332" s="2"/>
      <c r="N332" s="2"/>
      <c r="O332" s="2"/>
      <c r="P332" s="2"/>
      <c r="Q332" s="2"/>
      <c r="R332" s="2"/>
      <c r="S332" s="2"/>
      <c r="T332" s="2"/>
      <c r="U332" s="2"/>
      <c r="V332" s="2"/>
      <c r="W332" s="2"/>
      <c r="X332" s="2"/>
      <c r="Y332" s="2"/>
    </row>
    <row r="333" spans="1:25" x14ac:dyDescent="0.2">
      <c r="A333" s="2"/>
      <c r="B333" s="2"/>
      <c r="C333" s="2"/>
      <c r="D333" s="2"/>
      <c r="E333" s="2"/>
      <c r="F333" s="2"/>
      <c r="G333" s="7" t="str">
        <f t="shared" si="14"/>
        <v/>
      </c>
      <c r="H333" s="8" t="str">
        <f t="shared" si="12"/>
        <v/>
      </c>
      <c r="I333" s="8" t="str">
        <f t="shared" si="13"/>
        <v/>
      </c>
      <c r="J333" s="9" t="str">
        <f>IF(LARGE($I$16:$I$29,1)=G333,J332,IF(G333="","",IF(ROUND(G333/12,1)&lt;1,H333,IFERROR(IF(OR(ROUNDUP(G334/12,0)&lt;&gt;ROUNDUP(G333/12,0),H332&lt;&gt;H333),VLOOKUP($G333,$H$16:$J$29,3,1)+SUM($I$37:I333),J332),VLOOKUP(MAX($E$1237:$E$1048576),$H$16:$J$29,3,1)+SUM($I$37:I333)))))</f>
        <v/>
      </c>
      <c r="K333" s="2"/>
      <c r="L333" s="2"/>
      <c r="M333" s="2"/>
      <c r="N333" s="2"/>
      <c r="O333" s="2"/>
      <c r="P333" s="2"/>
      <c r="Q333" s="2"/>
      <c r="R333" s="2"/>
      <c r="S333" s="2"/>
      <c r="T333" s="2"/>
      <c r="U333" s="2"/>
      <c r="V333" s="2"/>
      <c r="W333" s="2"/>
      <c r="X333" s="2"/>
      <c r="Y333" s="2"/>
    </row>
    <row r="334" spans="1:25" x14ac:dyDescent="0.2">
      <c r="A334" s="2"/>
      <c r="B334" s="2"/>
      <c r="C334" s="2"/>
      <c r="D334" s="2"/>
      <c r="E334" s="2"/>
      <c r="F334" s="2"/>
      <c r="G334" s="7" t="str">
        <f t="shared" si="14"/>
        <v/>
      </c>
      <c r="H334" s="8" t="str">
        <f t="shared" si="12"/>
        <v/>
      </c>
      <c r="I334" s="8" t="str">
        <f t="shared" si="13"/>
        <v/>
      </c>
      <c r="J334" s="9" t="str">
        <f>IF(LARGE($I$16:$I$29,1)=G334,J333,IF(G334="","",IF(ROUND(G334/12,1)&lt;1,H334,IFERROR(IF(OR(ROUNDUP(G335/12,0)&lt;&gt;ROUNDUP(G334/12,0),H333&lt;&gt;H334),VLOOKUP($G334,$H$16:$J$29,3,1)+SUM($I$37:I334),J333),VLOOKUP(MAX($E$1237:$E$1048576),$H$16:$J$29,3,1)+SUM($I$37:I334)))))</f>
        <v/>
      </c>
      <c r="K334" s="2"/>
      <c r="L334" s="2"/>
      <c r="M334" s="2"/>
      <c r="N334" s="2"/>
      <c r="O334" s="2"/>
      <c r="P334" s="2"/>
      <c r="Q334" s="2"/>
      <c r="R334" s="2"/>
      <c r="S334" s="2"/>
      <c r="T334" s="2"/>
      <c r="U334" s="2"/>
      <c r="V334" s="2"/>
      <c r="W334" s="2"/>
      <c r="X334" s="2"/>
      <c r="Y334" s="2"/>
    </row>
    <row r="335" spans="1:25" x14ac:dyDescent="0.2">
      <c r="A335" s="2"/>
      <c r="B335" s="2"/>
      <c r="C335" s="2"/>
      <c r="D335" s="2"/>
      <c r="E335" s="2"/>
      <c r="F335" s="2"/>
      <c r="G335" s="7" t="str">
        <f t="shared" si="14"/>
        <v/>
      </c>
      <c r="H335" s="8" t="str">
        <f t="shared" si="12"/>
        <v/>
      </c>
      <c r="I335" s="8" t="str">
        <f t="shared" si="13"/>
        <v/>
      </c>
      <c r="J335" s="9" t="str">
        <f>IF(LARGE($I$16:$I$29,1)=G335,J334,IF(G335="","",IF(ROUND(G335/12,1)&lt;1,H335,IFERROR(IF(OR(ROUNDUP(G336/12,0)&lt;&gt;ROUNDUP(G335/12,0),H334&lt;&gt;H335),VLOOKUP($G335,$H$16:$J$29,3,1)+SUM($I$37:I335),J334),VLOOKUP(MAX($E$1237:$E$1048576),$H$16:$J$29,3,1)+SUM($I$37:I335)))))</f>
        <v/>
      </c>
      <c r="K335" s="2"/>
      <c r="L335" s="2"/>
      <c r="M335" s="2"/>
      <c r="N335" s="2"/>
      <c r="O335" s="2"/>
      <c r="P335" s="2"/>
      <c r="Q335" s="2"/>
      <c r="R335" s="2"/>
      <c r="S335" s="2"/>
      <c r="T335" s="2"/>
      <c r="U335" s="2"/>
      <c r="V335" s="2"/>
      <c r="W335" s="2"/>
      <c r="X335" s="2"/>
      <c r="Y335" s="2"/>
    </row>
    <row r="336" spans="1:25" x14ac:dyDescent="0.2">
      <c r="A336" s="2"/>
      <c r="B336" s="2"/>
      <c r="C336" s="2"/>
      <c r="D336" s="2"/>
      <c r="E336" s="2"/>
      <c r="F336" s="2"/>
      <c r="G336" s="7" t="str">
        <f t="shared" si="14"/>
        <v/>
      </c>
      <c r="H336" s="8" t="str">
        <f t="shared" si="12"/>
        <v/>
      </c>
      <c r="I336" s="8" t="str">
        <f t="shared" si="13"/>
        <v/>
      </c>
      <c r="J336" s="9" t="str">
        <f>IF(LARGE($I$16:$I$29,1)=G336,J335,IF(G336="","",IF(ROUND(G336/12,1)&lt;1,H336,IFERROR(IF(OR(ROUNDUP(G337/12,0)&lt;&gt;ROUNDUP(G336/12,0),H335&lt;&gt;H336),VLOOKUP($G336,$H$16:$J$29,3,1)+SUM($I$37:I336),J335),VLOOKUP(MAX($E$1237:$E$1048576),$H$16:$J$29,3,1)+SUM($I$37:I336)))))</f>
        <v/>
      </c>
      <c r="K336" s="2"/>
      <c r="L336" s="2"/>
      <c r="M336" s="2"/>
      <c r="N336" s="2"/>
      <c r="O336" s="2"/>
      <c r="P336" s="2"/>
      <c r="Q336" s="2"/>
      <c r="R336" s="2"/>
      <c r="S336" s="2"/>
      <c r="T336" s="2"/>
      <c r="U336" s="2"/>
      <c r="V336" s="2"/>
      <c r="W336" s="2"/>
      <c r="X336" s="2"/>
      <c r="Y336" s="2"/>
    </row>
    <row r="337" spans="1:25" x14ac:dyDescent="0.2">
      <c r="A337" s="2"/>
      <c r="B337" s="2"/>
      <c r="C337" s="2"/>
      <c r="D337" s="2"/>
      <c r="E337" s="2"/>
      <c r="F337" s="2"/>
      <c r="G337" s="7" t="str">
        <f t="shared" si="14"/>
        <v/>
      </c>
      <c r="H337" s="8" t="str">
        <f t="shared" si="12"/>
        <v/>
      </c>
      <c r="I337" s="8" t="str">
        <f t="shared" si="13"/>
        <v/>
      </c>
      <c r="J337" s="9" t="str">
        <f>IF(LARGE($I$16:$I$29,1)=G337,J336,IF(G337="","",IF(ROUND(G337/12,1)&lt;1,H337,IFERROR(IF(OR(ROUNDUP(G338/12,0)&lt;&gt;ROUNDUP(G337/12,0),H336&lt;&gt;H337),VLOOKUP($G337,$H$16:$J$29,3,1)+SUM($I$37:I337),J336),VLOOKUP(MAX($E$1237:$E$1048576),$H$16:$J$29,3,1)+SUM($I$37:I337)))))</f>
        <v/>
      </c>
      <c r="K337" s="2"/>
      <c r="L337" s="2"/>
      <c r="M337" s="2"/>
      <c r="N337" s="2"/>
      <c r="O337" s="2"/>
      <c r="P337" s="2"/>
      <c r="Q337" s="2"/>
      <c r="R337" s="2"/>
      <c r="S337" s="2"/>
      <c r="T337" s="2"/>
      <c r="U337" s="2"/>
      <c r="V337" s="2"/>
      <c r="W337" s="2"/>
      <c r="X337" s="2"/>
      <c r="Y337" s="2"/>
    </row>
    <row r="338" spans="1:25" x14ac:dyDescent="0.2">
      <c r="A338" s="2"/>
      <c r="B338" s="2"/>
      <c r="C338" s="2"/>
      <c r="D338" s="2"/>
      <c r="E338" s="2"/>
      <c r="F338" s="2"/>
      <c r="G338" s="7" t="str">
        <f t="shared" si="14"/>
        <v/>
      </c>
      <c r="H338" s="8" t="str">
        <f t="shared" si="12"/>
        <v/>
      </c>
      <c r="I338" s="8" t="str">
        <f t="shared" si="13"/>
        <v/>
      </c>
      <c r="J338" s="9" t="str">
        <f>IF(LARGE($I$16:$I$29,1)=G338,J337,IF(G338="","",IF(ROUND(G338/12,1)&lt;1,H338,IFERROR(IF(OR(ROUNDUP(G339/12,0)&lt;&gt;ROUNDUP(G338/12,0),H337&lt;&gt;H338),VLOOKUP($G338,$H$16:$J$29,3,1)+SUM($I$37:I338),J337),VLOOKUP(MAX($E$1237:$E$1048576),$H$16:$J$29,3,1)+SUM($I$37:I338)))))</f>
        <v/>
      </c>
      <c r="K338" s="2"/>
      <c r="L338" s="2"/>
      <c r="M338" s="2"/>
      <c r="N338" s="2"/>
      <c r="O338" s="2"/>
      <c r="P338" s="2"/>
      <c r="Q338" s="2"/>
      <c r="R338" s="2"/>
      <c r="S338" s="2"/>
      <c r="T338" s="2"/>
      <c r="U338" s="2"/>
      <c r="V338" s="2"/>
      <c r="W338" s="2"/>
      <c r="X338" s="2"/>
      <c r="Y338" s="2"/>
    </row>
    <row r="339" spans="1:25" x14ac:dyDescent="0.2">
      <c r="A339" s="2"/>
      <c r="B339" s="2"/>
      <c r="C339" s="2"/>
      <c r="D339" s="2"/>
      <c r="E339" s="2"/>
      <c r="F339" s="2"/>
      <c r="G339" s="7" t="str">
        <f t="shared" si="14"/>
        <v/>
      </c>
      <c r="H339" s="8" t="str">
        <f t="shared" si="12"/>
        <v/>
      </c>
      <c r="I339" s="8" t="str">
        <f t="shared" si="13"/>
        <v/>
      </c>
      <c r="J339" s="9" t="str">
        <f>IF(LARGE($I$16:$I$29,1)=G339,J338,IF(G339="","",IF(ROUND(G339/12,1)&lt;1,H339,IFERROR(IF(OR(ROUNDUP(G340/12,0)&lt;&gt;ROUNDUP(G339/12,0),H338&lt;&gt;H339),VLOOKUP($G339,$H$16:$J$29,3,1)+SUM($I$37:I339),J338),VLOOKUP(MAX($E$1237:$E$1048576),$H$16:$J$29,3,1)+SUM($I$37:I339)))))</f>
        <v/>
      </c>
      <c r="K339" s="2"/>
      <c r="L339" s="2"/>
      <c r="M339" s="2"/>
      <c r="N339" s="2"/>
      <c r="O339" s="2"/>
      <c r="P339" s="2"/>
      <c r="Q339" s="2"/>
      <c r="R339" s="2"/>
      <c r="S339" s="2"/>
      <c r="T339" s="2"/>
      <c r="U339" s="2"/>
      <c r="V339" s="2"/>
      <c r="W339" s="2"/>
      <c r="X339" s="2"/>
      <c r="Y339" s="2"/>
    </row>
    <row r="340" spans="1:25" x14ac:dyDescent="0.2">
      <c r="A340" s="2"/>
      <c r="B340" s="2"/>
      <c r="C340" s="2"/>
      <c r="D340" s="2"/>
      <c r="E340" s="2"/>
      <c r="F340" s="2"/>
      <c r="G340" s="7" t="str">
        <f t="shared" si="14"/>
        <v/>
      </c>
      <c r="H340" s="8" t="str">
        <f t="shared" si="12"/>
        <v/>
      </c>
      <c r="I340" s="8" t="str">
        <f t="shared" si="13"/>
        <v/>
      </c>
      <c r="J340" s="9" t="str">
        <f>IF(LARGE($I$16:$I$29,1)=G340,J339,IF(G340="","",IF(ROUND(G340/12,1)&lt;1,H340,IFERROR(IF(OR(ROUNDUP(G341/12,0)&lt;&gt;ROUNDUP(G340/12,0),H339&lt;&gt;H340),VLOOKUP($G340,$H$16:$J$29,3,1)+SUM($I$37:I340),J339),VLOOKUP(MAX($E$1237:$E$1048576),$H$16:$J$29,3,1)+SUM($I$37:I340)))))</f>
        <v/>
      </c>
      <c r="K340" s="2"/>
      <c r="L340" s="2"/>
      <c r="M340" s="2"/>
      <c r="N340" s="2"/>
      <c r="O340" s="2"/>
      <c r="P340" s="2"/>
      <c r="Q340" s="2"/>
      <c r="R340" s="2"/>
      <c r="S340" s="2"/>
      <c r="T340" s="2"/>
      <c r="U340" s="2"/>
      <c r="V340" s="2"/>
      <c r="W340" s="2"/>
      <c r="X340" s="2"/>
      <c r="Y340" s="2"/>
    </row>
    <row r="341" spans="1:25" x14ac:dyDescent="0.2">
      <c r="A341" s="2"/>
      <c r="B341" s="2"/>
      <c r="C341" s="2"/>
      <c r="D341" s="2"/>
      <c r="E341" s="2"/>
      <c r="F341" s="2"/>
      <c r="G341" s="7" t="str">
        <f t="shared" si="14"/>
        <v/>
      </c>
      <c r="H341" s="8" t="str">
        <f t="shared" si="12"/>
        <v/>
      </c>
      <c r="I341" s="8" t="str">
        <f t="shared" si="13"/>
        <v/>
      </c>
      <c r="J341" s="9" t="str">
        <f>IF(LARGE($I$16:$I$29,1)=G341,J340,IF(G341="","",IF(ROUND(G341/12,1)&lt;1,H341,IFERROR(IF(OR(ROUNDUP(G342/12,0)&lt;&gt;ROUNDUP(G341/12,0),H340&lt;&gt;H341),VLOOKUP($G341,$H$16:$J$29,3,1)+SUM($I$37:I341),J340),VLOOKUP(MAX($E$1237:$E$1048576),$H$16:$J$29,3,1)+SUM($I$37:I341)))))</f>
        <v/>
      </c>
      <c r="K341" s="2"/>
      <c r="L341" s="2"/>
      <c r="M341" s="2"/>
      <c r="N341" s="2"/>
      <c r="O341" s="2"/>
      <c r="P341" s="2"/>
      <c r="Q341" s="2"/>
      <c r="R341" s="2"/>
      <c r="S341" s="2"/>
      <c r="T341" s="2"/>
      <c r="U341" s="2"/>
      <c r="V341" s="2"/>
      <c r="W341" s="2"/>
      <c r="X341" s="2"/>
      <c r="Y341" s="2"/>
    </row>
    <row r="342" spans="1:25" x14ac:dyDescent="0.2">
      <c r="A342" s="2"/>
      <c r="B342" s="2"/>
      <c r="C342" s="2"/>
      <c r="D342" s="2"/>
      <c r="E342" s="2"/>
      <c r="F342" s="2"/>
      <c r="G342" s="7" t="str">
        <f t="shared" si="14"/>
        <v/>
      </c>
      <c r="H342" s="8" t="str">
        <f t="shared" si="12"/>
        <v/>
      </c>
      <c r="I342" s="8" t="str">
        <f t="shared" si="13"/>
        <v/>
      </c>
      <c r="J342" s="9" t="str">
        <f>IF(LARGE($I$16:$I$29,1)=G342,J341,IF(G342="","",IF(ROUND(G342/12,1)&lt;1,H342,IFERROR(IF(OR(ROUNDUP(G343/12,0)&lt;&gt;ROUNDUP(G342/12,0),H341&lt;&gt;H342),VLOOKUP($G342,$H$16:$J$29,3,1)+SUM($I$37:I342),J341),VLOOKUP(MAX($E$1237:$E$1048576),$H$16:$J$29,3,1)+SUM($I$37:I342)))))</f>
        <v/>
      </c>
      <c r="K342" s="2"/>
      <c r="L342" s="2"/>
      <c r="M342" s="2"/>
      <c r="N342" s="2"/>
      <c r="O342" s="2"/>
      <c r="P342" s="2"/>
      <c r="Q342" s="2"/>
      <c r="R342" s="2"/>
      <c r="S342" s="2"/>
      <c r="T342" s="2"/>
      <c r="U342" s="2"/>
      <c r="V342" s="2"/>
      <c r="W342" s="2"/>
      <c r="X342" s="2"/>
      <c r="Y342" s="2"/>
    </row>
    <row r="343" spans="1:25" x14ac:dyDescent="0.2">
      <c r="A343" s="2"/>
      <c r="B343" s="2"/>
      <c r="C343" s="2"/>
      <c r="D343" s="2"/>
      <c r="E343" s="2"/>
      <c r="F343" s="2"/>
      <c r="G343" s="7" t="str">
        <f t="shared" si="14"/>
        <v/>
      </c>
      <c r="H343" s="8" t="str">
        <f t="shared" si="12"/>
        <v/>
      </c>
      <c r="I343" s="8" t="str">
        <f t="shared" si="13"/>
        <v/>
      </c>
      <c r="J343" s="9" t="str">
        <f>IF(LARGE($I$16:$I$29,1)=G343,J342,IF(G343="","",IF(ROUND(G343/12,1)&lt;1,H343,IFERROR(IF(OR(ROUNDUP(G344/12,0)&lt;&gt;ROUNDUP(G343/12,0),H342&lt;&gt;H343),VLOOKUP($G343,$H$16:$J$29,3,1)+SUM($I$37:I343),J342),VLOOKUP(MAX($E$1237:$E$1048576),$H$16:$J$29,3,1)+SUM($I$37:I343)))))</f>
        <v/>
      </c>
      <c r="K343" s="2"/>
      <c r="L343" s="2"/>
      <c r="M343" s="2"/>
      <c r="N343" s="2"/>
      <c r="O343" s="2"/>
      <c r="P343" s="2"/>
      <c r="Q343" s="2"/>
      <c r="R343" s="2"/>
      <c r="S343" s="2"/>
      <c r="T343" s="2"/>
      <c r="U343" s="2"/>
      <c r="V343" s="2"/>
      <c r="W343" s="2"/>
      <c r="X343" s="2"/>
      <c r="Y343" s="2"/>
    </row>
    <row r="344" spans="1:25" x14ac:dyDescent="0.2">
      <c r="A344" s="2"/>
      <c r="B344" s="2"/>
      <c r="C344" s="2"/>
      <c r="D344" s="2"/>
      <c r="E344" s="2"/>
      <c r="F344" s="2"/>
      <c r="G344" s="7" t="str">
        <f t="shared" si="14"/>
        <v/>
      </c>
      <c r="H344" s="8" t="str">
        <f t="shared" si="12"/>
        <v/>
      </c>
      <c r="I344" s="8" t="str">
        <f t="shared" si="13"/>
        <v/>
      </c>
      <c r="J344" s="9" t="str">
        <f>IF(LARGE($I$16:$I$29,1)=G344,J343,IF(G344="","",IF(ROUND(G344/12,1)&lt;1,H344,IFERROR(IF(OR(ROUNDUP(G345/12,0)&lt;&gt;ROUNDUP(G344/12,0),H343&lt;&gt;H344),VLOOKUP($G344,$H$16:$J$29,3,1)+SUM($I$37:I344),J343),VLOOKUP(MAX($E$1237:$E$1048576),$H$16:$J$29,3,1)+SUM($I$37:I344)))))</f>
        <v/>
      </c>
      <c r="K344" s="2"/>
      <c r="L344" s="2"/>
      <c r="M344" s="2"/>
      <c r="N344" s="2"/>
      <c r="O344" s="2"/>
      <c r="P344" s="2"/>
      <c r="Q344" s="2"/>
      <c r="R344" s="2"/>
      <c r="S344" s="2"/>
      <c r="T344" s="2"/>
      <c r="U344" s="2"/>
      <c r="V344" s="2"/>
      <c r="W344" s="2"/>
      <c r="X344" s="2"/>
      <c r="Y344" s="2"/>
    </row>
    <row r="345" spans="1:25" x14ac:dyDescent="0.2">
      <c r="A345" s="2"/>
      <c r="B345" s="2"/>
      <c r="C345" s="2"/>
      <c r="D345" s="2"/>
      <c r="E345" s="2"/>
      <c r="F345" s="2"/>
      <c r="G345" s="7" t="str">
        <f t="shared" si="14"/>
        <v/>
      </c>
      <c r="H345" s="8" t="str">
        <f t="shared" si="12"/>
        <v/>
      </c>
      <c r="I345" s="8" t="str">
        <f t="shared" si="13"/>
        <v/>
      </c>
      <c r="J345" s="9" t="str">
        <f>IF(LARGE($I$16:$I$29,1)=G345,J344,IF(G345="","",IF(ROUND(G345/12,1)&lt;1,H345,IFERROR(IF(OR(ROUNDUP(G346/12,0)&lt;&gt;ROUNDUP(G345/12,0),H344&lt;&gt;H345),VLOOKUP($G345,$H$16:$J$29,3,1)+SUM($I$37:I345),J344),VLOOKUP(MAX($E$1237:$E$1048576),$H$16:$J$29,3,1)+SUM($I$37:I345)))))</f>
        <v/>
      </c>
      <c r="K345" s="2"/>
      <c r="L345" s="2"/>
      <c r="M345" s="2"/>
      <c r="N345" s="2"/>
      <c r="O345" s="2"/>
      <c r="P345" s="2"/>
      <c r="Q345" s="2"/>
      <c r="R345" s="2"/>
      <c r="S345" s="2"/>
      <c r="T345" s="2"/>
      <c r="U345" s="2"/>
      <c r="V345" s="2"/>
      <c r="W345" s="2"/>
      <c r="X345" s="2"/>
      <c r="Y345" s="2"/>
    </row>
    <row r="346" spans="1:25" x14ac:dyDescent="0.2">
      <c r="A346" s="2"/>
      <c r="B346" s="2"/>
      <c r="C346" s="2"/>
      <c r="D346" s="2"/>
      <c r="E346" s="2"/>
      <c r="F346" s="2"/>
      <c r="G346" s="7" t="str">
        <f t="shared" si="14"/>
        <v/>
      </c>
      <c r="H346" s="8" t="str">
        <f t="shared" si="12"/>
        <v/>
      </c>
      <c r="I346" s="8" t="str">
        <f t="shared" si="13"/>
        <v/>
      </c>
      <c r="J346" s="9" t="str">
        <f>IF(LARGE($I$16:$I$29,1)=G346,J345,IF(G346="","",IF(ROUND(G346/12,1)&lt;1,H346,IFERROR(IF(OR(ROUNDUP(G347/12,0)&lt;&gt;ROUNDUP(G346/12,0),H345&lt;&gt;H346),VLOOKUP($G346,$H$16:$J$29,3,1)+SUM($I$37:I346),J345),VLOOKUP(MAX($E$1237:$E$1048576),$H$16:$J$29,3,1)+SUM($I$37:I346)))))</f>
        <v/>
      </c>
      <c r="K346" s="2"/>
      <c r="L346" s="2"/>
      <c r="M346" s="2"/>
      <c r="N346" s="2"/>
      <c r="O346" s="2"/>
      <c r="P346" s="2"/>
      <c r="Q346" s="2"/>
      <c r="R346" s="2"/>
      <c r="S346" s="2"/>
      <c r="T346" s="2"/>
      <c r="U346" s="2"/>
      <c r="V346" s="2"/>
      <c r="W346" s="2"/>
      <c r="X346" s="2"/>
      <c r="Y346" s="2"/>
    </row>
    <row r="347" spans="1:25" x14ac:dyDescent="0.2">
      <c r="A347" s="2"/>
      <c r="B347" s="2"/>
      <c r="C347" s="2"/>
      <c r="D347" s="2"/>
      <c r="E347" s="2"/>
      <c r="F347" s="2"/>
      <c r="G347" s="7" t="str">
        <f t="shared" si="14"/>
        <v/>
      </c>
      <c r="H347" s="8" t="str">
        <f t="shared" si="12"/>
        <v/>
      </c>
      <c r="I347" s="8" t="str">
        <f t="shared" si="13"/>
        <v/>
      </c>
      <c r="J347" s="9" t="str">
        <f>IF(LARGE($I$16:$I$29,1)=G347,J346,IF(G347="","",IF(ROUND(G347/12,1)&lt;1,H347,IFERROR(IF(OR(ROUNDUP(G348/12,0)&lt;&gt;ROUNDUP(G347/12,0),H346&lt;&gt;H347),VLOOKUP($G347,$H$16:$J$29,3,1)+SUM($I$37:I347),J346),VLOOKUP(MAX($E$1237:$E$1048576),$H$16:$J$29,3,1)+SUM($I$37:I347)))))</f>
        <v/>
      </c>
      <c r="K347" s="2"/>
      <c r="L347" s="2"/>
      <c r="M347" s="2"/>
      <c r="N347" s="2"/>
      <c r="O347" s="2"/>
      <c r="P347" s="2"/>
      <c r="Q347" s="2"/>
      <c r="R347" s="2"/>
      <c r="S347" s="2"/>
      <c r="T347" s="2"/>
      <c r="U347" s="2"/>
      <c r="V347" s="2"/>
      <c r="W347" s="2"/>
      <c r="X347" s="2"/>
      <c r="Y347" s="2"/>
    </row>
    <row r="348" spans="1:25" x14ac:dyDescent="0.2">
      <c r="A348" s="2"/>
      <c r="B348" s="2"/>
      <c r="C348" s="2"/>
      <c r="D348" s="2"/>
      <c r="E348" s="2"/>
      <c r="F348" s="2"/>
      <c r="G348" s="7" t="str">
        <f t="shared" si="14"/>
        <v/>
      </c>
      <c r="H348" s="8" t="str">
        <f t="shared" si="12"/>
        <v/>
      </c>
      <c r="I348" s="8" t="str">
        <f t="shared" si="13"/>
        <v/>
      </c>
      <c r="J348" s="9" t="str">
        <f>IF(LARGE($I$16:$I$29,1)=G348,J347,IF(G348="","",IF(ROUND(G348/12,1)&lt;1,H348,IFERROR(IF(OR(ROUNDUP(G349/12,0)&lt;&gt;ROUNDUP(G348/12,0),H347&lt;&gt;H348),VLOOKUP($G348,$H$16:$J$29,3,1)+SUM($I$37:I348),J347),VLOOKUP(MAX($E$1237:$E$1048576),$H$16:$J$29,3,1)+SUM($I$37:I348)))))</f>
        <v/>
      </c>
      <c r="K348" s="2"/>
      <c r="L348" s="2"/>
      <c r="M348" s="2"/>
      <c r="N348" s="2"/>
      <c r="O348" s="2"/>
      <c r="P348" s="2"/>
      <c r="Q348" s="2"/>
      <c r="R348" s="2"/>
      <c r="S348" s="2"/>
      <c r="T348" s="2"/>
      <c r="U348" s="2"/>
      <c r="V348" s="2"/>
      <c r="W348" s="2"/>
      <c r="X348" s="2"/>
      <c r="Y348" s="2"/>
    </row>
    <row r="349" spans="1:25" x14ac:dyDescent="0.2">
      <c r="A349" s="2"/>
      <c r="B349" s="2"/>
      <c r="C349" s="2"/>
      <c r="D349" s="2"/>
      <c r="E349" s="2"/>
      <c r="F349" s="2"/>
      <c r="G349" s="7" t="str">
        <f t="shared" si="14"/>
        <v/>
      </c>
      <c r="H349" s="8" t="str">
        <f t="shared" si="12"/>
        <v/>
      </c>
      <c r="I349" s="8" t="str">
        <f t="shared" si="13"/>
        <v/>
      </c>
      <c r="J349" s="9" t="str">
        <f>IF(LARGE($I$16:$I$29,1)=G349,J348,IF(G349="","",IF(ROUND(G349/12,1)&lt;1,H349,IFERROR(IF(OR(ROUNDUP(G350/12,0)&lt;&gt;ROUNDUP(G349/12,0),H348&lt;&gt;H349),VLOOKUP($G349,$H$16:$J$29,3,1)+SUM($I$37:I349),J348),VLOOKUP(MAX($E$1237:$E$1048576),$H$16:$J$29,3,1)+SUM($I$37:I349)))))</f>
        <v/>
      </c>
      <c r="K349" s="2"/>
      <c r="L349" s="2"/>
      <c r="M349" s="2"/>
      <c r="N349" s="2"/>
      <c r="O349" s="2"/>
      <c r="P349" s="2"/>
      <c r="Q349" s="2"/>
      <c r="R349" s="2"/>
      <c r="S349" s="2"/>
      <c r="T349" s="2"/>
      <c r="U349" s="2"/>
      <c r="V349" s="2"/>
      <c r="W349" s="2"/>
      <c r="X349" s="2"/>
      <c r="Y349" s="2"/>
    </row>
    <row r="350" spans="1:25" x14ac:dyDescent="0.2">
      <c r="A350" s="2"/>
      <c r="B350" s="2"/>
      <c r="C350" s="2"/>
      <c r="D350" s="2"/>
      <c r="E350" s="2"/>
      <c r="F350" s="2"/>
      <c r="G350" s="7" t="str">
        <f t="shared" si="14"/>
        <v/>
      </c>
      <c r="H350" s="8" t="str">
        <f t="shared" si="12"/>
        <v/>
      </c>
      <c r="I350" s="8" t="str">
        <f t="shared" si="13"/>
        <v/>
      </c>
      <c r="J350" s="9" t="str">
        <f>IF(LARGE($I$16:$I$29,1)=G350,J349,IF(G350="","",IF(ROUND(G350/12,1)&lt;1,H350,IFERROR(IF(OR(ROUNDUP(G351/12,0)&lt;&gt;ROUNDUP(G350/12,0),H349&lt;&gt;H350),VLOOKUP($G350,$H$16:$J$29,3,1)+SUM($I$37:I350),J349),VLOOKUP(MAX($E$1237:$E$1048576),$H$16:$J$29,3,1)+SUM($I$37:I350)))))</f>
        <v/>
      </c>
      <c r="K350" s="2"/>
      <c r="L350" s="2"/>
      <c r="M350" s="2"/>
      <c r="N350" s="2"/>
      <c r="O350" s="2"/>
      <c r="P350" s="2"/>
      <c r="Q350" s="2"/>
      <c r="R350" s="2"/>
      <c r="S350" s="2"/>
      <c r="T350" s="2"/>
      <c r="U350" s="2"/>
      <c r="V350" s="2"/>
      <c r="W350" s="2"/>
      <c r="X350" s="2"/>
      <c r="Y350" s="2"/>
    </row>
    <row r="351" spans="1:25" x14ac:dyDescent="0.2">
      <c r="A351" s="2"/>
      <c r="B351" s="2"/>
      <c r="C351" s="2"/>
      <c r="D351" s="2"/>
      <c r="E351" s="2"/>
      <c r="F351" s="2"/>
      <c r="G351" s="7" t="str">
        <f t="shared" si="14"/>
        <v/>
      </c>
      <c r="H351" s="8" t="str">
        <f t="shared" si="12"/>
        <v/>
      </c>
      <c r="I351" s="8" t="str">
        <f t="shared" si="13"/>
        <v/>
      </c>
      <c r="J351" s="9" t="str">
        <f>IF(LARGE($I$16:$I$29,1)=G351,J350,IF(G351="","",IF(ROUND(G351/12,1)&lt;1,H351,IFERROR(IF(OR(ROUNDUP(G352/12,0)&lt;&gt;ROUNDUP(G351/12,0),H350&lt;&gt;H351),VLOOKUP($G351,$H$16:$J$29,3,1)+SUM($I$37:I351),J350),VLOOKUP(MAX($E$1237:$E$1048576),$H$16:$J$29,3,1)+SUM($I$37:I351)))))</f>
        <v/>
      </c>
      <c r="K351" s="2"/>
      <c r="L351" s="2"/>
      <c r="M351" s="2"/>
      <c r="N351" s="2"/>
      <c r="O351" s="2"/>
      <c r="P351" s="2"/>
      <c r="Q351" s="2"/>
      <c r="R351" s="2"/>
      <c r="S351" s="2"/>
      <c r="T351" s="2"/>
      <c r="U351" s="2"/>
      <c r="V351" s="2"/>
      <c r="W351" s="2"/>
      <c r="X351" s="2"/>
      <c r="Y351" s="2"/>
    </row>
    <row r="352" spans="1:25" x14ac:dyDescent="0.2">
      <c r="A352" s="2"/>
      <c r="B352" s="2"/>
      <c r="C352" s="2"/>
      <c r="D352" s="2"/>
      <c r="E352" s="2"/>
      <c r="F352" s="2"/>
      <c r="G352" s="7" t="str">
        <f t="shared" si="14"/>
        <v/>
      </c>
      <c r="H352" s="8" t="str">
        <f t="shared" si="12"/>
        <v/>
      </c>
      <c r="I352" s="8" t="str">
        <f t="shared" si="13"/>
        <v/>
      </c>
      <c r="J352" s="9" t="str">
        <f>IF(LARGE($I$16:$I$29,1)=G352,J351,IF(G352="","",IF(ROUND(G352/12,1)&lt;1,H352,IFERROR(IF(OR(ROUNDUP(G353/12,0)&lt;&gt;ROUNDUP(G352/12,0),H351&lt;&gt;H352),VLOOKUP($G352,$H$16:$J$29,3,1)+SUM($I$37:I352),J351),VLOOKUP(MAX($E$1237:$E$1048576),$H$16:$J$29,3,1)+SUM($I$37:I352)))))</f>
        <v/>
      </c>
      <c r="K352" s="2"/>
      <c r="L352" s="2"/>
      <c r="M352" s="2"/>
      <c r="N352" s="2"/>
      <c r="O352" s="2"/>
      <c r="P352" s="2"/>
      <c r="Q352" s="2"/>
      <c r="R352" s="2"/>
      <c r="S352" s="2"/>
      <c r="T352" s="2"/>
      <c r="U352" s="2"/>
      <c r="V352" s="2"/>
      <c r="W352" s="2"/>
      <c r="X352" s="2"/>
      <c r="Y352" s="2"/>
    </row>
    <row r="353" spans="1:25" x14ac:dyDescent="0.2">
      <c r="A353" s="2"/>
      <c r="B353" s="2"/>
      <c r="C353" s="2"/>
      <c r="D353" s="2"/>
      <c r="E353" s="2"/>
      <c r="F353" s="2"/>
      <c r="G353" s="7" t="str">
        <f t="shared" si="14"/>
        <v/>
      </c>
      <c r="H353" s="8" t="str">
        <f t="shared" si="12"/>
        <v/>
      </c>
      <c r="I353" s="8" t="str">
        <f t="shared" si="13"/>
        <v/>
      </c>
      <c r="J353" s="9" t="str">
        <f>IF(LARGE($I$16:$I$29,1)=G353,J352,IF(G353="","",IF(ROUND(G353/12,1)&lt;1,H353,IFERROR(IF(OR(ROUNDUP(G354/12,0)&lt;&gt;ROUNDUP(G353/12,0),H352&lt;&gt;H353),VLOOKUP($G353,$H$16:$J$29,3,1)+SUM($I$37:I353),J352),VLOOKUP(MAX($E$1237:$E$1048576),$H$16:$J$29,3,1)+SUM($I$37:I353)))))</f>
        <v/>
      </c>
      <c r="K353" s="2"/>
      <c r="L353" s="2"/>
      <c r="M353" s="2"/>
      <c r="N353" s="2"/>
      <c r="O353" s="2"/>
      <c r="P353" s="2"/>
      <c r="Q353" s="2"/>
      <c r="R353" s="2"/>
      <c r="S353" s="2"/>
      <c r="T353" s="2"/>
      <c r="U353" s="2"/>
      <c r="V353" s="2"/>
      <c r="W353" s="2"/>
      <c r="X353" s="2"/>
      <c r="Y353" s="2"/>
    </row>
    <row r="354" spans="1:25" x14ac:dyDescent="0.2">
      <c r="A354" s="2"/>
      <c r="B354" s="2"/>
      <c r="C354" s="2"/>
      <c r="D354" s="2"/>
      <c r="E354" s="2"/>
      <c r="F354" s="2"/>
      <c r="G354" s="7" t="str">
        <f t="shared" si="14"/>
        <v/>
      </c>
      <c r="H354" s="8" t="str">
        <f t="shared" si="12"/>
        <v/>
      </c>
      <c r="I354" s="8" t="str">
        <f t="shared" si="13"/>
        <v/>
      </c>
      <c r="J354" s="9" t="str">
        <f>IF(LARGE($I$16:$I$29,1)=G354,J353,IF(G354="","",IF(ROUND(G354/12,1)&lt;1,H354,IFERROR(IF(OR(ROUNDUP(G355/12,0)&lt;&gt;ROUNDUP(G354/12,0),H353&lt;&gt;H354),VLOOKUP($G354,$H$16:$J$29,3,1)+SUM($I$37:I354),J353),VLOOKUP(MAX($E$1237:$E$1048576),$H$16:$J$29,3,1)+SUM($I$37:I354)))))</f>
        <v/>
      </c>
      <c r="K354" s="2"/>
      <c r="L354" s="2"/>
      <c r="M354" s="2"/>
      <c r="N354" s="2"/>
      <c r="O354" s="2"/>
      <c r="P354" s="2"/>
      <c r="Q354" s="2"/>
      <c r="R354" s="2"/>
      <c r="S354" s="2"/>
      <c r="T354" s="2"/>
      <c r="U354" s="2"/>
      <c r="V354" s="2"/>
      <c r="W354" s="2"/>
      <c r="X354" s="2"/>
      <c r="Y354" s="2"/>
    </row>
    <row r="355" spans="1:25" x14ac:dyDescent="0.2">
      <c r="A355" s="2"/>
      <c r="B355" s="2"/>
      <c r="C355" s="2"/>
      <c r="D355" s="2"/>
      <c r="E355" s="2"/>
      <c r="F355" s="2"/>
      <c r="G355" s="7" t="str">
        <f t="shared" si="14"/>
        <v/>
      </c>
      <c r="H355" s="8" t="str">
        <f t="shared" si="12"/>
        <v/>
      </c>
      <c r="I355" s="8" t="str">
        <f t="shared" si="13"/>
        <v/>
      </c>
      <c r="J355" s="9" t="str">
        <f>IF(LARGE($I$16:$I$29,1)=G355,J354,IF(G355="","",IF(ROUND(G355/12,1)&lt;1,H355,IFERROR(IF(OR(ROUNDUP(G356/12,0)&lt;&gt;ROUNDUP(G355/12,0),H354&lt;&gt;H355),VLOOKUP($G355,$H$16:$J$29,3,1)+SUM($I$37:I355),J354),VLOOKUP(MAX($E$1237:$E$1048576),$H$16:$J$29,3,1)+SUM($I$37:I355)))))</f>
        <v/>
      </c>
      <c r="K355" s="2"/>
      <c r="L355" s="2"/>
      <c r="M355" s="2"/>
      <c r="N355" s="2"/>
      <c r="O355" s="2"/>
      <c r="P355" s="2"/>
      <c r="Q355" s="2"/>
      <c r="R355" s="2"/>
      <c r="S355" s="2"/>
      <c r="T355" s="2"/>
      <c r="U355" s="2"/>
      <c r="V355" s="2"/>
      <c r="W355" s="2"/>
      <c r="X355" s="2"/>
      <c r="Y355" s="2"/>
    </row>
    <row r="356" spans="1:25" x14ac:dyDescent="0.2">
      <c r="A356" s="2"/>
      <c r="B356" s="2"/>
      <c r="C356" s="2"/>
      <c r="D356" s="2"/>
      <c r="E356" s="2"/>
      <c r="F356" s="2"/>
      <c r="G356" s="7" t="str">
        <f t="shared" si="14"/>
        <v/>
      </c>
      <c r="H356" s="8" t="str">
        <f t="shared" si="12"/>
        <v/>
      </c>
      <c r="I356" s="8" t="str">
        <f t="shared" si="13"/>
        <v/>
      </c>
      <c r="J356" s="9" t="str">
        <f>IF(LARGE($I$16:$I$29,1)=G356,J355,IF(G356="","",IF(ROUND(G356/12,1)&lt;1,H356,IFERROR(IF(OR(ROUNDUP(G357/12,0)&lt;&gt;ROUNDUP(G356/12,0),H355&lt;&gt;H356),VLOOKUP($G356,$H$16:$J$29,3,1)+SUM($I$37:I356),J355),VLOOKUP(MAX($E$1237:$E$1048576),$H$16:$J$29,3,1)+SUM($I$37:I356)))))</f>
        <v/>
      </c>
      <c r="K356" s="2"/>
      <c r="L356" s="2"/>
      <c r="M356" s="2"/>
      <c r="N356" s="2"/>
      <c r="O356" s="2"/>
      <c r="P356" s="2"/>
      <c r="Q356" s="2"/>
      <c r="R356" s="2"/>
      <c r="S356" s="2"/>
      <c r="T356" s="2"/>
      <c r="U356" s="2"/>
      <c r="V356" s="2"/>
      <c r="W356" s="2"/>
      <c r="X356" s="2"/>
      <c r="Y356" s="2"/>
    </row>
    <row r="357" spans="1:25" x14ac:dyDescent="0.2">
      <c r="A357" s="2"/>
      <c r="B357" s="2"/>
      <c r="C357" s="2"/>
      <c r="D357" s="2"/>
      <c r="E357" s="2"/>
      <c r="F357" s="2"/>
      <c r="G357" s="7" t="str">
        <f t="shared" si="14"/>
        <v/>
      </c>
      <c r="H357" s="8" t="str">
        <f t="shared" ref="H357:H420" si="15">IF(G357="","",VLOOKUP($G357,$H$16:$J$27,3,1))</f>
        <v/>
      </c>
      <c r="I357" s="8" t="str">
        <f t="shared" ref="I357:I420" si="16">IF(G357="","",VLOOKUP($G357,$H$16:$J$27,3,1)*($E$27))</f>
        <v/>
      </c>
      <c r="J357" s="9" t="str">
        <f>IF(LARGE($I$16:$I$29,1)=G357,J356,IF(G357="","",IF(ROUND(G357/12,1)&lt;1,H357,IFERROR(IF(OR(ROUNDUP(G358/12,0)&lt;&gt;ROUNDUP(G357/12,0),H356&lt;&gt;H357),VLOOKUP($G357,$H$16:$J$29,3,1)+SUM($I$37:I357),J356),VLOOKUP(MAX($E$1237:$E$1048576),$H$16:$J$29,3,1)+SUM($I$37:I357)))))</f>
        <v/>
      </c>
      <c r="K357" s="2"/>
      <c r="L357" s="2"/>
      <c r="M357" s="2"/>
      <c r="N357" s="2"/>
      <c r="O357" s="2"/>
      <c r="P357" s="2"/>
      <c r="Q357" s="2"/>
      <c r="R357" s="2"/>
      <c r="S357" s="2"/>
      <c r="T357" s="2"/>
      <c r="U357" s="2"/>
      <c r="V357" s="2"/>
      <c r="W357" s="2"/>
      <c r="X357" s="2"/>
      <c r="Y357" s="2"/>
    </row>
    <row r="358" spans="1:25" x14ac:dyDescent="0.2">
      <c r="A358" s="2"/>
      <c r="B358" s="2"/>
      <c r="C358" s="2"/>
      <c r="D358" s="2"/>
      <c r="E358" s="2"/>
      <c r="F358" s="2"/>
      <c r="G358" s="7" t="str">
        <f t="shared" ref="G358:G421" si="17">IFERROR(IF(G357+1&gt;MAX($I$16:$I$25),"",G357+1),"")</f>
        <v/>
      </c>
      <c r="H358" s="8" t="str">
        <f t="shared" si="15"/>
        <v/>
      </c>
      <c r="I358" s="8" t="str">
        <f t="shared" si="16"/>
        <v/>
      </c>
      <c r="J358" s="9" t="str">
        <f>IF(LARGE($I$16:$I$29,1)=G358,J357,IF(G358="","",IF(ROUND(G358/12,1)&lt;1,H358,IFERROR(IF(OR(ROUNDUP(G359/12,0)&lt;&gt;ROUNDUP(G358/12,0),H357&lt;&gt;H358),VLOOKUP($G358,$H$16:$J$29,3,1)+SUM($I$37:I358),J357),VLOOKUP(MAX($E$1237:$E$1048576),$H$16:$J$29,3,1)+SUM($I$37:I358)))))</f>
        <v/>
      </c>
      <c r="K358" s="2"/>
      <c r="L358" s="2"/>
      <c r="M358" s="2"/>
      <c r="N358" s="2"/>
      <c r="O358" s="2"/>
      <c r="P358" s="2"/>
      <c r="Q358" s="2"/>
      <c r="R358" s="2"/>
      <c r="S358" s="2"/>
      <c r="T358" s="2"/>
      <c r="U358" s="2"/>
      <c r="V358" s="2"/>
      <c r="W358" s="2"/>
      <c r="X358" s="2"/>
      <c r="Y358" s="2"/>
    </row>
    <row r="359" spans="1:25" x14ac:dyDescent="0.2">
      <c r="A359" s="2"/>
      <c r="B359" s="2"/>
      <c r="C359" s="2"/>
      <c r="D359" s="2"/>
      <c r="E359" s="2"/>
      <c r="F359" s="2"/>
      <c r="G359" s="7" t="str">
        <f t="shared" si="17"/>
        <v/>
      </c>
      <c r="H359" s="8" t="str">
        <f t="shared" si="15"/>
        <v/>
      </c>
      <c r="I359" s="8" t="str">
        <f t="shared" si="16"/>
        <v/>
      </c>
      <c r="J359" s="9" t="str">
        <f>IF(LARGE($I$16:$I$29,1)=G359,J358,IF(G359="","",IF(ROUND(G359/12,1)&lt;1,H359,IFERROR(IF(OR(ROUNDUP(G360/12,0)&lt;&gt;ROUNDUP(G359/12,0),H358&lt;&gt;H359),VLOOKUP($G359,$H$16:$J$29,3,1)+SUM($I$37:I359),J358),VLOOKUP(MAX($E$1237:$E$1048576),$H$16:$J$29,3,1)+SUM($I$37:I359)))))</f>
        <v/>
      </c>
      <c r="K359" s="2"/>
      <c r="L359" s="2"/>
      <c r="M359" s="2"/>
      <c r="N359" s="2"/>
      <c r="O359" s="2"/>
      <c r="P359" s="2"/>
      <c r="Q359" s="2"/>
      <c r="R359" s="2"/>
      <c r="S359" s="2"/>
      <c r="T359" s="2"/>
      <c r="U359" s="2"/>
      <c r="V359" s="2"/>
      <c r="W359" s="2"/>
      <c r="X359" s="2"/>
      <c r="Y359" s="2"/>
    </row>
    <row r="360" spans="1:25" x14ac:dyDescent="0.2">
      <c r="A360" s="2"/>
      <c r="B360" s="2"/>
      <c r="C360" s="2"/>
      <c r="D360" s="2"/>
      <c r="E360" s="2"/>
      <c r="F360" s="2"/>
      <c r="G360" s="7" t="str">
        <f t="shared" si="17"/>
        <v/>
      </c>
      <c r="H360" s="8" t="str">
        <f t="shared" si="15"/>
        <v/>
      </c>
      <c r="I360" s="8" t="str">
        <f t="shared" si="16"/>
        <v/>
      </c>
      <c r="J360" s="9" t="str">
        <f>IF(LARGE($I$16:$I$29,1)=G360,J359,IF(G360="","",IF(ROUND(G360/12,1)&lt;1,H360,IFERROR(IF(OR(ROUNDUP(G361/12,0)&lt;&gt;ROUNDUP(G360/12,0),H359&lt;&gt;H360),VLOOKUP($G360,$H$16:$J$29,3,1)+SUM($I$37:I360),J359),VLOOKUP(MAX($E$1237:$E$1048576),$H$16:$J$29,3,1)+SUM($I$37:I360)))))</f>
        <v/>
      </c>
      <c r="K360" s="2"/>
      <c r="L360" s="2"/>
      <c r="M360" s="2"/>
      <c r="N360" s="2"/>
      <c r="O360" s="2"/>
      <c r="P360" s="2"/>
      <c r="Q360" s="2"/>
      <c r="R360" s="2"/>
      <c r="S360" s="2"/>
      <c r="T360" s="2"/>
      <c r="U360" s="2"/>
      <c r="V360" s="2"/>
      <c r="W360" s="2"/>
      <c r="X360" s="2"/>
      <c r="Y360" s="2"/>
    </row>
    <row r="361" spans="1:25" x14ac:dyDescent="0.2">
      <c r="A361" s="2"/>
      <c r="B361" s="2"/>
      <c r="C361" s="2"/>
      <c r="D361" s="2"/>
      <c r="E361" s="2"/>
      <c r="F361" s="2"/>
      <c r="G361" s="7" t="str">
        <f t="shared" si="17"/>
        <v/>
      </c>
      <c r="H361" s="8" t="str">
        <f t="shared" si="15"/>
        <v/>
      </c>
      <c r="I361" s="8" t="str">
        <f t="shared" si="16"/>
        <v/>
      </c>
      <c r="J361" s="9" t="str">
        <f>IF(LARGE($I$16:$I$29,1)=G361,J360,IF(G361="","",IF(ROUND(G361/12,1)&lt;1,H361,IFERROR(IF(OR(ROUNDUP(G362/12,0)&lt;&gt;ROUNDUP(G361/12,0),H360&lt;&gt;H361),VLOOKUP($G361,$H$16:$J$29,3,1)+SUM($I$37:I361),J360),VLOOKUP(MAX($E$1237:$E$1048576),$H$16:$J$29,3,1)+SUM($I$37:I361)))))</f>
        <v/>
      </c>
      <c r="K361" s="2"/>
      <c r="L361" s="2"/>
      <c r="M361" s="2"/>
      <c r="N361" s="2"/>
      <c r="O361" s="2"/>
      <c r="P361" s="2"/>
      <c r="Q361" s="2"/>
      <c r="R361" s="2"/>
      <c r="S361" s="2"/>
      <c r="T361" s="2"/>
      <c r="U361" s="2"/>
      <c r="V361" s="2"/>
      <c r="W361" s="2"/>
      <c r="X361" s="2"/>
      <c r="Y361" s="2"/>
    </row>
    <row r="362" spans="1:25" x14ac:dyDescent="0.2">
      <c r="A362" s="2"/>
      <c r="B362" s="2"/>
      <c r="C362" s="2"/>
      <c r="D362" s="2"/>
      <c r="E362" s="2"/>
      <c r="F362" s="2"/>
      <c r="G362" s="7" t="str">
        <f t="shared" si="17"/>
        <v/>
      </c>
      <c r="H362" s="8" t="str">
        <f t="shared" si="15"/>
        <v/>
      </c>
      <c r="I362" s="8" t="str">
        <f t="shared" si="16"/>
        <v/>
      </c>
      <c r="J362" s="9" t="str">
        <f>IF(LARGE($I$16:$I$29,1)=G362,J361,IF(G362="","",IF(ROUND(G362/12,1)&lt;1,H362,IFERROR(IF(OR(ROUNDUP(G363/12,0)&lt;&gt;ROUNDUP(G362/12,0),H361&lt;&gt;H362),VLOOKUP($G362,$H$16:$J$29,3,1)+SUM($I$37:I362),J361),VLOOKUP(MAX($E$1237:$E$1048576),$H$16:$J$29,3,1)+SUM($I$37:I362)))))</f>
        <v/>
      </c>
      <c r="K362" s="2"/>
      <c r="L362" s="2"/>
      <c r="M362" s="2"/>
      <c r="N362" s="2"/>
      <c r="O362" s="2"/>
      <c r="P362" s="2"/>
      <c r="Q362" s="2"/>
      <c r="R362" s="2"/>
      <c r="S362" s="2"/>
      <c r="T362" s="2"/>
      <c r="U362" s="2"/>
      <c r="V362" s="2"/>
      <c r="W362" s="2"/>
      <c r="X362" s="2"/>
      <c r="Y362" s="2"/>
    </row>
    <row r="363" spans="1:25" x14ac:dyDescent="0.2">
      <c r="A363" s="2"/>
      <c r="B363" s="2"/>
      <c r="C363" s="2"/>
      <c r="D363" s="2"/>
      <c r="E363" s="2"/>
      <c r="F363" s="2"/>
      <c r="G363" s="7" t="str">
        <f t="shared" si="17"/>
        <v/>
      </c>
      <c r="H363" s="8" t="str">
        <f t="shared" si="15"/>
        <v/>
      </c>
      <c r="I363" s="8" t="str">
        <f t="shared" si="16"/>
        <v/>
      </c>
      <c r="J363" s="9" t="str">
        <f>IF(LARGE($I$16:$I$29,1)=G363,J362,IF(G363="","",IF(ROUND(G363/12,1)&lt;1,H363,IFERROR(IF(OR(ROUNDUP(G364/12,0)&lt;&gt;ROUNDUP(G363/12,0),H362&lt;&gt;H363),VLOOKUP($G363,$H$16:$J$29,3,1)+SUM($I$37:I363),J362),VLOOKUP(MAX($E$1237:$E$1048576),$H$16:$J$29,3,1)+SUM($I$37:I363)))))</f>
        <v/>
      </c>
      <c r="K363" s="2"/>
      <c r="L363" s="2"/>
      <c r="M363" s="2"/>
      <c r="N363" s="2"/>
      <c r="O363" s="2"/>
      <c r="P363" s="2"/>
      <c r="Q363" s="2"/>
      <c r="R363" s="2"/>
      <c r="S363" s="2"/>
      <c r="T363" s="2"/>
      <c r="U363" s="2"/>
      <c r="V363" s="2"/>
      <c r="W363" s="2"/>
      <c r="X363" s="2"/>
      <c r="Y363" s="2"/>
    </row>
    <row r="364" spans="1:25" x14ac:dyDescent="0.2">
      <c r="A364" s="2"/>
      <c r="B364" s="2"/>
      <c r="C364" s="2"/>
      <c r="D364" s="2"/>
      <c r="E364" s="2"/>
      <c r="F364" s="2"/>
      <c r="G364" s="7" t="str">
        <f t="shared" si="17"/>
        <v/>
      </c>
      <c r="H364" s="8" t="str">
        <f t="shared" si="15"/>
        <v/>
      </c>
      <c r="I364" s="8" t="str">
        <f t="shared" si="16"/>
        <v/>
      </c>
      <c r="J364" s="9" t="str">
        <f>IF(LARGE($I$16:$I$29,1)=G364,J363,IF(G364="","",IF(ROUND(G364/12,1)&lt;1,H364,IFERROR(IF(OR(ROUNDUP(G365/12,0)&lt;&gt;ROUNDUP(G364/12,0),H363&lt;&gt;H364),VLOOKUP($G364,$H$16:$J$29,3,1)+SUM($I$37:I364),J363),VLOOKUP(MAX($E$1237:$E$1048576),$H$16:$J$29,3,1)+SUM($I$37:I364)))))</f>
        <v/>
      </c>
      <c r="K364" s="2"/>
      <c r="L364" s="2"/>
      <c r="M364" s="2"/>
      <c r="N364" s="2"/>
      <c r="O364" s="2"/>
      <c r="P364" s="2"/>
      <c r="Q364" s="2"/>
      <c r="R364" s="2"/>
      <c r="S364" s="2"/>
      <c r="T364" s="2"/>
      <c r="U364" s="2"/>
      <c r="V364" s="2"/>
      <c r="W364" s="2"/>
      <c r="X364" s="2"/>
      <c r="Y364" s="2"/>
    </row>
    <row r="365" spans="1:25" x14ac:dyDescent="0.2">
      <c r="A365" s="2"/>
      <c r="B365" s="2"/>
      <c r="C365" s="2"/>
      <c r="D365" s="2"/>
      <c r="E365" s="2"/>
      <c r="F365" s="2"/>
      <c r="G365" s="7" t="str">
        <f t="shared" si="17"/>
        <v/>
      </c>
      <c r="H365" s="8" t="str">
        <f t="shared" si="15"/>
        <v/>
      </c>
      <c r="I365" s="8" t="str">
        <f t="shared" si="16"/>
        <v/>
      </c>
      <c r="J365" s="9" t="str">
        <f>IF(LARGE($I$16:$I$29,1)=G365,J364,IF(G365="","",IF(ROUND(G365/12,1)&lt;1,H365,IFERROR(IF(OR(ROUNDUP(G366/12,0)&lt;&gt;ROUNDUP(G365/12,0),H364&lt;&gt;H365),VLOOKUP($G365,$H$16:$J$29,3,1)+SUM($I$37:I365),J364),VLOOKUP(MAX($E$1237:$E$1048576),$H$16:$J$29,3,1)+SUM($I$37:I365)))))</f>
        <v/>
      </c>
      <c r="K365" s="2"/>
      <c r="L365" s="2"/>
      <c r="M365" s="2"/>
      <c r="N365" s="2"/>
      <c r="O365" s="2"/>
      <c r="P365" s="2"/>
      <c r="Q365" s="2"/>
      <c r="R365" s="2"/>
      <c r="S365" s="2"/>
      <c r="T365" s="2"/>
      <c r="U365" s="2"/>
      <c r="V365" s="2"/>
      <c r="W365" s="2"/>
      <c r="X365" s="2"/>
      <c r="Y365" s="2"/>
    </row>
    <row r="366" spans="1:25" x14ac:dyDescent="0.2">
      <c r="A366" s="2"/>
      <c r="B366" s="2"/>
      <c r="C366" s="2"/>
      <c r="D366" s="2"/>
      <c r="E366" s="2"/>
      <c r="F366" s="2"/>
      <c r="G366" s="7" t="str">
        <f t="shared" si="17"/>
        <v/>
      </c>
      <c r="H366" s="8" t="str">
        <f t="shared" si="15"/>
        <v/>
      </c>
      <c r="I366" s="8" t="str">
        <f t="shared" si="16"/>
        <v/>
      </c>
      <c r="J366" s="9" t="str">
        <f>IF(LARGE($I$16:$I$29,1)=G366,J365,IF(G366="","",IF(ROUND(G366/12,1)&lt;1,H366,IFERROR(IF(OR(ROUNDUP(G367/12,0)&lt;&gt;ROUNDUP(G366/12,0),H365&lt;&gt;H366),VLOOKUP($G366,$H$16:$J$29,3,1)+SUM($I$37:I366),J365),VLOOKUP(MAX($E$1237:$E$1048576),$H$16:$J$29,3,1)+SUM($I$37:I366)))))</f>
        <v/>
      </c>
      <c r="K366" s="2"/>
      <c r="L366" s="2"/>
      <c r="M366" s="2"/>
      <c r="N366" s="2"/>
      <c r="O366" s="2"/>
      <c r="P366" s="2"/>
      <c r="Q366" s="2"/>
      <c r="R366" s="2"/>
      <c r="S366" s="2"/>
      <c r="T366" s="2"/>
      <c r="U366" s="2"/>
      <c r="V366" s="2"/>
      <c r="W366" s="2"/>
      <c r="X366" s="2"/>
      <c r="Y366" s="2"/>
    </row>
    <row r="367" spans="1:25" x14ac:dyDescent="0.2">
      <c r="A367" s="2"/>
      <c r="B367" s="2"/>
      <c r="C367" s="2"/>
      <c r="D367" s="2"/>
      <c r="E367" s="2"/>
      <c r="F367" s="2"/>
      <c r="G367" s="7" t="str">
        <f t="shared" si="17"/>
        <v/>
      </c>
      <c r="H367" s="8" t="str">
        <f t="shared" si="15"/>
        <v/>
      </c>
      <c r="I367" s="8" t="str">
        <f t="shared" si="16"/>
        <v/>
      </c>
      <c r="J367" s="9" t="str">
        <f>IF(LARGE($I$16:$I$29,1)=G367,J366,IF(G367="","",IF(ROUND(G367/12,1)&lt;1,H367,IFERROR(IF(OR(ROUNDUP(G368/12,0)&lt;&gt;ROUNDUP(G367/12,0),H366&lt;&gt;H367),VLOOKUP($G367,$H$16:$J$29,3,1)+SUM($I$37:I367),J366),VLOOKUP(MAX($E$1237:$E$1048576),$H$16:$J$29,3,1)+SUM($I$37:I367)))))</f>
        <v/>
      </c>
      <c r="K367" s="2"/>
      <c r="L367" s="2"/>
      <c r="M367" s="2"/>
      <c r="N367" s="2"/>
      <c r="O367" s="2"/>
      <c r="P367" s="2"/>
      <c r="Q367" s="2"/>
      <c r="R367" s="2"/>
      <c r="S367" s="2"/>
      <c r="T367" s="2"/>
      <c r="U367" s="2"/>
      <c r="V367" s="2"/>
      <c r="W367" s="2"/>
      <c r="X367" s="2"/>
      <c r="Y367" s="2"/>
    </row>
    <row r="368" spans="1:25" x14ac:dyDescent="0.2">
      <c r="A368" s="2"/>
      <c r="B368" s="2"/>
      <c r="C368" s="2"/>
      <c r="D368" s="2"/>
      <c r="E368" s="2"/>
      <c r="F368" s="2"/>
      <c r="G368" s="7" t="str">
        <f t="shared" si="17"/>
        <v/>
      </c>
      <c r="H368" s="8" t="str">
        <f t="shared" si="15"/>
        <v/>
      </c>
      <c r="I368" s="8" t="str">
        <f t="shared" si="16"/>
        <v/>
      </c>
      <c r="J368" s="9" t="str">
        <f>IF(LARGE($I$16:$I$29,1)=G368,J367,IF(G368="","",IF(ROUND(G368/12,1)&lt;1,H368,IFERROR(IF(OR(ROUNDUP(G369/12,0)&lt;&gt;ROUNDUP(G368/12,0),H367&lt;&gt;H368),VLOOKUP($G368,$H$16:$J$29,3,1)+SUM($I$37:I368),J367),VLOOKUP(MAX($E$1237:$E$1048576),$H$16:$J$29,3,1)+SUM($I$37:I368)))))</f>
        <v/>
      </c>
      <c r="K368" s="2"/>
      <c r="L368" s="2"/>
      <c r="M368" s="2"/>
      <c r="N368" s="2"/>
      <c r="O368" s="2"/>
      <c r="P368" s="2"/>
      <c r="Q368" s="2"/>
      <c r="R368" s="2"/>
      <c r="S368" s="2"/>
      <c r="T368" s="2"/>
      <c r="U368" s="2"/>
      <c r="V368" s="2"/>
      <c r="W368" s="2"/>
      <c r="X368" s="2"/>
      <c r="Y368" s="2"/>
    </row>
    <row r="369" spans="1:25" x14ac:dyDescent="0.2">
      <c r="A369" s="2"/>
      <c r="B369" s="2"/>
      <c r="C369" s="2"/>
      <c r="D369" s="2"/>
      <c r="E369" s="2"/>
      <c r="F369" s="2"/>
      <c r="G369" s="7" t="str">
        <f t="shared" si="17"/>
        <v/>
      </c>
      <c r="H369" s="8" t="str">
        <f t="shared" si="15"/>
        <v/>
      </c>
      <c r="I369" s="8" t="str">
        <f t="shared" si="16"/>
        <v/>
      </c>
      <c r="J369" s="9" t="str">
        <f>IF(LARGE($I$16:$I$29,1)=G369,J368,IF(G369="","",IF(ROUND(G369/12,1)&lt;1,H369,IFERROR(IF(OR(ROUNDUP(G370/12,0)&lt;&gt;ROUNDUP(G369/12,0),H368&lt;&gt;H369),VLOOKUP($G369,$H$16:$J$29,3,1)+SUM($I$37:I369),J368),VLOOKUP(MAX($E$1237:$E$1048576),$H$16:$J$29,3,1)+SUM($I$37:I369)))))</f>
        <v/>
      </c>
      <c r="K369" s="2"/>
      <c r="L369" s="2"/>
      <c r="M369" s="2"/>
      <c r="N369" s="2"/>
      <c r="O369" s="2"/>
      <c r="P369" s="2"/>
      <c r="Q369" s="2"/>
      <c r="R369" s="2"/>
      <c r="S369" s="2"/>
      <c r="T369" s="2"/>
      <c r="U369" s="2"/>
      <c r="V369" s="2"/>
      <c r="W369" s="2"/>
      <c r="X369" s="2"/>
      <c r="Y369" s="2"/>
    </row>
    <row r="370" spans="1:25" x14ac:dyDescent="0.2">
      <c r="A370" s="2"/>
      <c r="B370" s="2"/>
      <c r="C370" s="2"/>
      <c r="D370" s="2"/>
      <c r="E370" s="2"/>
      <c r="F370" s="2"/>
      <c r="G370" s="7" t="str">
        <f t="shared" si="17"/>
        <v/>
      </c>
      <c r="H370" s="8" t="str">
        <f t="shared" si="15"/>
        <v/>
      </c>
      <c r="I370" s="8" t="str">
        <f t="shared" si="16"/>
        <v/>
      </c>
      <c r="J370" s="9" t="str">
        <f>IF(LARGE($I$16:$I$29,1)=G370,J369,IF(G370="","",IF(ROUND(G370/12,1)&lt;1,H370,IFERROR(IF(OR(ROUNDUP(G371/12,0)&lt;&gt;ROUNDUP(G370/12,0),H369&lt;&gt;H370),VLOOKUP($G370,$H$16:$J$29,3,1)+SUM($I$37:I370),J369),VLOOKUP(MAX($E$1237:$E$1048576),$H$16:$J$29,3,1)+SUM($I$37:I370)))))</f>
        <v/>
      </c>
      <c r="K370" s="2"/>
      <c r="L370" s="2"/>
      <c r="M370" s="2"/>
      <c r="N370" s="2"/>
      <c r="O370" s="2"/>
      <c r="P370" s="2"/>
      <c r="Q370" s="2"/>
      <c r="R370" s="2"/>
      <c r="S370" s="2"/>
      <c r="T370" s="2"/>
      <c r="U370" s="2"/>
      <c r="V370" s="2"/>
      <c r="W370" s="2"/>
      <c r="X370" s="2"/>
      <c r="Y370" s="2"/>
    </row>
    <row r="371" spans="1:25" x14ac:dyDescent="0.2">
      <c r="A371" s="2"/>
      <c r="B371" s="2"/>
      <c r="C371" s="2"/>
      <c r="D371" s="2"/>
      <c r="E371" s="2"/>
      <c r="F371" s="2"/>
      <c r="G371" s="7" t="str">
        <f t="shared" si="17"/>
        <v/>
      </c>
      <c r="H371" s="8" t="str">
        <f t="shared" si="15"/>
        <v/>
      </c>
      <c r="I371" s="8" t="str">
        <f t="shared" si="16"/>
        <v/>
      </c>
      <c r="J371" s="9" t="str">
        <f>IF(LARGE($I$16:$I$29,1)=G371,J370,IF(G371="","",IF(ROUND(G371/12,1)&lt;1,H371,IFERROR(IF(OR(ROUNDUP(G372/12,0)&lt;&gt;ROUNDUP(G371/12,0),H370&lt;&gt;H371),VLOOKUP($G371,$H$16:$J$29,3,1)+SUM($I$37:I371),J370),VLOOKUP(MAX($E$1237:$E$1048576),$H$16:$J$29,3,1)+SUM($I$37:I371)))))</f>
        <v/>
      </c>
      <c r="K371" s="2"/>
      <c r="L371" s="2"/>
      <c r="M371" s="2"/>
      <c r="N371" s="2"/>
      <c r="O371" s="2"/>
      <c r="P371" s="2"/>
      <c r="Q371" s="2"/>
      <c r="R371" s="2"/>
      <c r="S371" s="2"/>
      <c r="T371" s="2"/>
      <c r="U371" s="2"/>
      <c r="V371" s="2"/>
      <c r="W371" s="2"/>
      <c r="X371" s="2"/>
      <c r="Y371" s="2"/>
    </row>
    <row r="372" spans="1:25" x14ac:dyDescent="0.2">
      <c r="A372" s="2"/>
      <c r="B372" s="2"/>
      <c r="C372" s="2"/>
      <c r="D372" s="2"/>
      <c r="E372" s="2"/>
      <c r="F372" s="2"/>
      <c r="G372" s="7" t="str">
        <f t="shared" si="17"/>
        <v/>
      </c>
      <c r="H372" s="8" t="str">
        <f t="shared" si="15"/>
        <v/>
      </c>
      <c r="I372" s="8" t="str">
        <f t="shared" si="16"/>
        <v/>
      </c>
      <c r="J372" s="9" t="str">
        <f>IF(LARGE($I$16:$I$29,1)=G372,J371,IF(G372="","",IF(ROUND(G372/12,1)&lt;1,H372,IFERROR(IF(OR(ROUNDUP(G373/12,0)&lt;&gt;ROUNDUP(G372/12,0),H371&lt;&gt;H372),VLOOKUP($G372,$H$16:$J$29,3,1)+SUM($I$37:I372),J371),VLOOKUP(MAX($E$1237:$E$1048576),$H$16:$J$29,3,1)+SUM($I$37:I372)))))</f>
        <v/>
      </c>
      <c r="K372" s="2"/>
      <c r="L372" s="2"/>
      <c r="M372" s="2"/>
      <c r="N372" s="2"/>
      <c r="O372" s="2"/>
      <c r="P372" s="2"/>
      <c r="Q372" s="2"/>
      <c r="R372" s="2"/>
      <c r="S372" s="2"/>
      <c r="T372" s="2"/>
      <c r="U372" s="2"/>
      <c r="V372" s="2"/>
      <c r="W372" s="2"/>
      <c r="X372" s="2"/>
      <c r="Y372" s="2"/>
    </row>
    <row r="373" spans="1:25" x14ac:dyDescent="0.2">
      <c r="A373" s="2"/>
      <c r="B373" s="2"/>
      <c r="C373" s="2"/>
      <c r="D373" s="2"/>
      <c r="E373" s="2"/>
      <c r="F373" s="2"/>
      <c r="G373" s="7" t="str">
        <f t="shared" si="17"/>
        <v/>
      </c>
      <c r="H373" s="8" t="str">
        <f t="shared" si="15"/>
        <v/>
      </c>
      <c r="I373" s="8" t="str">
        <f t="shared" si="16"/>
        <v/>
      </c>
      <c r="J373" s="9" t="str">
        <f>IF(LARGE($I$16:$I$29,1)=G373,J372,IF(G373="","",IF(ROUND(G373/12,1)&lt;1,H373,IFERROR(IF(OR(ROUNDUP(G374/12,0)&lt;&gt;ROUNDUP(G373/12,0),H372&lt;&gt;H373),VLOOKUP($G373,$H$16:$J$29,3,1)+SUM($I$37:I373),J372),VLOOKUP(MAX($E$1237:$E$1048576),$H$16:$J$29,3,1)+SUM($I$37:I373)))))</f>
        <v/>
      </c>
      <c r="K373" s="2"/>
      <c r="L373" s="2"/>
      <c r="M373" s="2"/>
      <c r="N373" s="2"/>
      <c r="O373" s="2"/>
      <c r="P373" s="2"/>
      <c r="Q373" s="2"/>
      <c r="R373" s="2"/>
      <c r="S373" s="2"/>
      <c r="T373" s="2"/>
      <c r="U373" s="2"/>
      <c r="V373" s="2"/>
      <c r="W373" s="2"/>
      <c r="X373" s="2"/>
      <c r="Y373" s="2"/>
    </row>
    <row r="374" spans="1:25" x14ac:dyDescent="0.2">
      <c r="A374" s="2"/>
      <c r="B374" s="2"/>
      <c r="C374" s="2"/>
      <c r="D374" s="2"/>
      <c r="E374" s="2"/>
      <c r="F374" s="2"/>
      <c r="G374" s="7" t="str">
        <f t="shared" si="17"/>
        <v/>
      </c>
      <c r="H374" s="8" t="str">
        <f t="shared" si="15"/>
        <v/>
      </c>
      <c r="I374" s="8" t="str">
        <f t="shared" si="16"/>
        <v/>
      </c>
      <c r="J374" s="9" t="str">
        <f>IF(LARGE($I$16:$I$29,1)=G374,J373,IF(G374="","",IF(ROUND(G374/12,1)&lt;1,H374,IFERROR(IF(OR(ROUNDUP(G375/12,0)&lt;&gt;ROUNDUP(G374/12,0),H373&lt;&gt;H374),VLOOKUP($G374,$H$16:$J$29,3,1)+SUM($I$37:I374),J373),VLOOKUP(MAX($E$1237:$E$1048576),$H$16:$J$29,3,1)+SUM($I$37:I374)))))</f>
        <v/>
      </c>
      <c r="K374" s="2"/>
      <c r="L374" s="2"/>
      <c r="M374" s="2"/>
      <c r="N374" s="2"/>
      <c r="O374" s="2"/>
      <c r="P374" s="2"/>
      <c r="Q374" s="2"/>
      <c r="R374" s="2"/>
      <c r="S374" s="2"/>
      <c r="T374" s="2"/>
      <c r="U374" s="2"/>
      <c r="V374" s="2"/>
      <c r="W374" s="2"/>
      <c r="X374" s="2"/>
      <c r="Y374" s="2"/>
    </row>
    <row r="375" spans="1:25" x14ac:dyDescent="0.2">
      <c r="A375" s="2"/>
      <c r="B375" s="2"/>
      <c r="C375" s="2"/>
      <c r="D375" s="2"/>
      <c r="E375" s="2"/>
      <c r="F375" s="2"/>
      <c r="G375" s="7" t="str">
        <f t="shared" si="17"/>
        <v/>
      </c>
      <c r="H375" s="8" t="str">
        <f t="shared" si="15"/>
        <v/>
      </c>
      <c r="I375" s="8" t="str">
        <f t="shared" si="16"/>
        <v/>
      </c>
      <c r="J375" s="9" t="str">
        <f>IF(LARGE($I$16:$I$29,1)=G375,J374,IF(G375="","",IF(ROUND(G375/12,1)&lt;1,H375,IFERROR(IF(OR(ROUNDUP(G376/12,0)&lt;&gt;ROUNDUP(G375/12,0),H374&lt;&gt;H375),VLOOKUP($G375,$H$16:$J$29,3,1)+SUM($I$37:I375),J374),VLOOKUP(MAX($E$1237:$E$1048576),$H$16:$J$29,3,1)+SUM($I$37:I375)))))</f>
        <v/>
      </c>
      <c r="K375" s="2"/>
      <c r="L375" s="2"/>
      <c r="M375" s="2"/>
      <c r="N375" s="2"/>
      <c r="O375" s="2"/>
      <c r="P375" s="2"/>
      <c r="Q375" s="2"/>
      <c r="R375" s="2"/>
      <c r="S375" s="2"/>
      <c r="T375" s="2"/>
      <c r="U375" s="2"/>
      <c r="V375" s="2"/>
      <c r="W375" s="2"/>
      <c r="X375" s="2"/>
      <c r="Y375" s="2"/>
    </row>
    <row r="376" spans="1:25" x14ac:dyDescent="0.2">
      <c r="A376" s="2"/>
      <c r="B376" s="2"/>
      <c r="C376" s="2"/>
      <c r="D376" s="2"/>
      <c r="E376" s="2"/>
      <c r="F376" s="2"/>
      <c r="G376" s="7" t="str">
        <f t="shared" si="17"/>
        <v/>
      </c>
      <c r="H376" s="8" t="str">
        <f t="shared" si="15"/>
        <v/>
      </c>
      <c r="I376" s="8" t="str">
        <f t="shared" si="16"/>
        <v/>
      </c>
      <c r="J376" s="9" t="str">
        <f>IF(LARGE($I$16:$I$29,1)=G376,J375,IF(G376="","",IF(ROUND(G376/12,1)&lt;1,H376,IFERROR(IF(OR(ROUNDUP(G377/12,0)&lt;&gt;ROUNDUP(G376/12,0),H375&lt;&gt;H376),VLOOKUP($G376,$H$16:$J$29,3,1)+SUM($I$37:I376),J375),VLOOKUP(MAX($E$1237:$E$1048576),$H$16:$J$29,3,1)+SUM($I$37:I376)))))</f>
        <v/>
      </c>
      <c r="K376" s="2"/>
      <c r="L376" s="2"/>
      <c r="M376" s="2"/>
      <c r="N376" s="2"/>
      <c r="O376" s="2"/>
      <c r="P376" s="2"/>
      <c r="Q376" s="2"/>
      <c r="R376" s="2"/>
      <c r="S376" s="2"/>
      <c r="T376" s="2"/>
      <c r="U376" s="2"/>
      <c r="V376" s="2"/>
      <c r="W376" s="2"/>
      <c r="X376" s="2"/>
      <c r="Y376" s="2"/>
    </row>
    <row r="377" spans="1:25" x14ac:dyDescent="0.2">
      <c r="A377" s="2"/>
      <c r="B377" s="2"/>
      <c r="C377" s="2"/>
      <c r="D377" s="2"/>
      <c r="E377" s="2"/>
      <c r="F377" s="2"/>
      <c r="G377" s="7" t="str">
        <f t="shared" si="17"/>
        <v/>
      </c>
      <c r="H377" s="8" t="str">
        <f t="shared" si="15"/>
        <v/>
      </c>
      <c r="I377" s="8" t="str">
        <f t="shared" si="16"/>
        <v/>
      </c>
      <c r="J377" s="9" t="str">
        <f>IF(LARGE($I$16:$I$29,1)=G377,J376,IF(G377="","",IF(ROUND(G377/12,1)&lt;1,H377,IFERROR(IF(OR(ROUNDUP(G378/12,0)&lt;&gt;ROUNDUP(G377/12,0),H376&lt;&gt;H377),VLOOKUP($G377,$H$16:$J$29,3,1)+SUM($I$37:I377),J376),VLOOKUP(MAX($E$1237:$E$1048576),$H$16:$J$29,3,1)+SUM($I$37:I377)))))</f>
        <v/>
      </c>
      <c r="K377" s="2"/>
      <c r="L377" s="2"/>
      <c r="M377" s="2"/>
      <c r="N377" s="2"/>
      <c r="O377" s="2"/>
      <c r="P377" s="2"/>
      <c r="Q377" s="2"/>
      <c r="R377" s="2"/>
      <c r="S377" s="2"/>
      <c r="T377" s="2"/>
      <c r="U377" s="2"/>
      <c r="V377" s="2"/>
      <c r="W377" s="2"/>
      <c r="X377" s="2"/>
      <c r="Y377" s="2"/>
    </row>
    <row r="378" spans="1:25" x14ac:dyDescent="0.2">
      <c r="A378" s="2"/>
      <c r="B378" s="2"/>
      <c r="C378" s="2"/>
      <c r="D378" s="2"/>
      <c r="E378" s="2"/>
      <c r="F378" s="2"/>
      <c r="G378" s="7" t="str">
        <f t="shared" si="17"/>
        <v/>
      </c>
      <c r="H378" s="8" t="str">
        <f t="shared" si="15"/>
        <v/>
      </c>
      <c r="I378" s="8" t="str">
        <f t="shared" si="16"/>
        <v/>
      </c>
      <c r="J378" s="9" t="str">
        <f>IF(LARGE($I$16:$I$29,1)=G378,J377,IF(G378="","",IF(ROUND(G378/12,1)&lt;1,H378,IFERROR(IF(OR(ROUNDUP(G379/12,0)&lt;&gt;ROUNDUP(G378/12,0),H377&lt;&gt;H378),VLOOKUP($G378,$H$16:$J$29,3,1)+SUM($I$37:I378),J377),VLOOKUP(MAX($E$1237:$E$1048576),$H$16:$J$29,3,1)+SUM($I$37:I378)))))</f>
        <v/>
      </c>
      <c r="K378" s="2"/>
      <c r="L378" s="2"/>
      <c r="M378" s="2"/>
      <c r="N378" s="2"/>
      <c r="O378" s="2"/>
      <c r="P378" s="2"/>
      <c r="Q378" s="2"/>
      <c r="R378" s="2"/>
      <c r="S378" s="2"/>
      <c r="T378" s="2"/>
      <c r="U378" s="2"/>
      <c r="V378" s="2"/>
      <c r="W378" s="2"/>
      <c r="X378" s="2"/>
      <c r="Y378" s="2"/>
    </row>
    <row r="379" spans="1:25" x14ac:dyDescent="0.2">
      <c r="A379" s="2"/>
      <c r="B379" s="2"/>
      <c r="C379" s="2"/>
      <c r="D379" s="2"/>
      <c r="E379" s="2"/>
      <c r="F379" s="2"/>
      <c r="G379" s="7" t="str">
        <f t="shared" si="17"/>
        <v/>
      </c>
      <c r="H379" s="8" t="str">
        <f t="shared" si="15"/>
        <v/>
      </c>
      <c r="I379" s="8" t="str">
        <f t="shared" si="16"/>
        <v/>
      </c>
      <c r="J379" s="9" t="str">
        <f>IF(LARGE($I$16:$I$29,1)=G379,J378,IF(G379="","",IF(ROUND(G379/12,1)&lt;1,H379,IFERROR(IF(OR(ROUNDUP(G380/12,0)&lt;&gt;ROUNDUP(G379/12,0),H378&lt;&gt;H379),VLOOKUP($G379,$H$16:$J$29,3,1)+SUM($I$37:I379),J378),VLOOKUP(MAX($E$1237:$E$1048576),$H$16:$J$29,3,1)+SUM($I$37:I379)))))</f>
        <v/>
      </c>
      <c r="K379" s="2"/>
      <c r="L379" s="2"/>
      <c r="M379" s="2"/>
      <c r="N379" s="2"/>
      <c r="O379" s="2"/>
      <c r="P379" s="2"/>
      <c r="Q379" s="2"/>
      <c r="R379" s="2"/>
      <c r="S379" s="2"/>
      <c r="T379" s="2"/>
      <c r="U379" s="2"/>
      <c r="V379" s="2"/>
      <c r="W379" s="2"/>
      <c r="X379" s="2"/>
      <c r="Y379" s="2"/>
    </row>
    <row r="380" spans="1:25" x14ac:dyDescent="0.2">
      <c r="A380" s="2"/>
      <c r="B380" s="2"/>
      <c r="C380" s="2"/>
      <c r="D380" s="2"/>
      <c r="E380" s="2"/>
      <c r="F380" s="2"/>
      <c r="G380" s="7" t="str">
        <f t="shared" si="17"/>
        <v/>
      </c>
      <c r="H380" s="8" t="str">
        <f t="shared" si="15"/>
        <v/>
      </c>
      <c r="I380" s="8" t="str">
        <f t="shared" si="16"/>
        <v/>
      </c>
      <c r="J380" s="9" t="str">
        <f>IF(LARGE($I$16:$I$29,1)=G380,J379,IF(G380="","",IF(ROUND(G380/12,1)&lt;1,H380,IFERROR(IF(OR(ROUNDUP(G381/12,0)&lt;&gt;ROUNDUP(G380/12,0),H379&lt;&gt;H380),VLOOKUP($G380,$H$16:$J$29,3,1)+SUM($I$37:I380),J379),VLOOKUP(MAX($E$1237:$E$1048576),$H$16:$J$29,3,1)+SUM($I$37:I380)))))</f>
        <v/>
      </c>
      <c r="K380" s="2"/>
      <c r="L380" s="2"/>
      <c r="M380" s="2"/>
      <c r="N380" s="2"/>
      <c r="O380" s="2"/>
      <c r="P380" s="2"/>
      <c r="Q380" s="2"/>
      <c r="R380" s="2"/>
      <c r="S380" s="2"/>
      <c r="T380" s="2"/>
      <c r="U380" s="2"/>
      <c r="V380" s="2"/>
      <c r="W380" s="2"/>
      <c r="X380" s="2"/>
      <c r="Y380" s="2"/>
    </row>
    <row r="381" spans="1:25" x14ac:dyDescent="0.2">
      <c r="A381" s="2"/>
      <c r="B381" s="2"/>
      <c r="C381" s="2"/>
      <c r="D381" s="2"/>
      <c r="E381" s="2"/>
      <c r="F381" s="2"/>
      <c r="G381" s="7" t="str">
        <f t="shared" si="17"/>
        <v/>
      </c>
      <c r="H381" s="8" t="str">
        <f t="shared" si="15"/>
        <v/>
      </c>
      <c r="I381" s="8" t="str">
        <f t="shared" si="16"/>
        <v/>
      </c>
      <c r="J381" s="9" t="str">
        <f>IF(LARGE($I$16:$I$29,1)=G381,J380,IF(G381="","",IF(ROUND(G381/12,1)&lt;1,H381,IFERROR(IF(OR(ROUNDUP(G382/12,0)&lt;&gt;ROUNDUP(G381/12,0),H380&lt;&gt;H381),VLOOKUP($G381,$H$16:$J$29,3,1)+SUM($I$37:I381),J380),VLOOKUP(MAX($E$1237:$E$1048576),$H$16:$J$29,3,1)+SUM($I$37:I381)))))</f>
        <v/>
      </c>
      <c r="K381" s="2"/>
      <c r="L381" s="2"/>
      <c r="M381" s="2"/>
      <c r="N381" s="2"/>
      <c r="O381" s="2"/>
      <c r="P381" s="2"/>
      <c r="Q381" s="2"/>
      <c r="R381" s="2"/>
      <c r="S381" s="2"/>
      <c r="T381" s="2"/>
      <c r="U381" s="2"/>
      <c r="V381" s="2"/>
      <c r="W381" s="2"/>
      <c r="X381" s="2"/>
      <c r="Y381" s="2"/>
    </row>
    <row r="382" spans="1:25" x14ac:dyDescent="0.2">
      <c r="A382" s="2"/>
      <c r="B382" s="2"/>
      <c r="C382" s="2"/>
      <c r="D382" s="2"/>
      <c r="E382" s="2"/>
      <c r="F382" s="2"/>
      <c r="G382" s="7" t="str">
        <f t="shared" si="17"/>
        <v/>
      </c>
      <c r="H382" s="8" t="str">
        <f t="shared" si="15"/>
        <v/>
      </c>
      <c r="I382" s="8" t="str">
        <f t="shared" si="16"/>
        <v/>
      </c>
      <c r="J382" s="9" t="str">
        <f>IF(LARGE($I$16:$I$29,1)=G382,J381,IF(G382="","",IF(ROUND(G382/12,1)&lt;1,H382,IFERROR(IF(OR(ROUNDUP(G383/12,0)&lt;&gt;ROUNDUP(G382/12,0),H381&lt;&gt;H382),VLOOKUP($G382,$H$16:$J$29,3,1)+SUM($I$37:I382),J381),VLOOKUP(MAX($E$1237:$E$1048576),$H$16:$J$29,3,1)+SUM($I$37:I382)))))</f>
        <v/>
      </c>
      <c r="K382" s="2"/>
      <c r="L382" s="2"/>
      <c r="M382" s="2"/>
      <c r="N382" s="2"/>
      <c r="O382" s="2"/>
      <c r="P382" s="2"/>
      <c r="Q382" s="2"/>
      <c r="R382" s="2"/>
      <c r="S382" s="2"/>
      <c r="T382" s="2"/>
      <c r="U382" s="2"/>
      <c r="V382" s="2"/>
      <c r="W382" s="2"/>
      <c r="X382" s="2"/>
      <c r="Y382" s="2"/>
    </row>
    <row r="383" spans="1:25" x14ac:dyDescent="0.2">
      <c r="A383" s="2"/>
      <c r="B383" s="2"/>
      <c r="C383" s="2"/>
      <c r="D383" s="2"/>
      <c r="E383" s="2"/>
      <c r="F383" s="2"/>
      <c r="G383" s="7" t="str">
        <f t="shared" si="17"/>
        <v/>
      </c>
      <c r="H383" s="8" t="str">
        <f t="shared" si="15"/>
        <v/>
      </c>
      <c r="I383" s="8" t="str">
        <f t="shared" si="16"/>
        <v/>
      </c>
      <c r="J383" s="9" t="str">
        <f>IF(LARGE($I$16:$I$29,1)=G383,J382,IF(G383="","",IF(ROUND(G383/12,1)&lt;1,H383,IFERROR(IF(OR(ROUNDUP(G384/12,0)&lt;&gt;ROUNDUP(G383/12,0),H382&lt;&gt;H383),VLOOKUP($G383,$H$16:$J$29,3,1)+SUM($I$37:I383),J382),VLOOKUP(MAX($E$1237:$E$1048576),$H$16:$J$29,3,1)+SUM($I$37:I383)))))</f>
        <v/>
      </c>
      <c r="K383" s="2"/>
      <c r="L383" s="2"/>
      <c r="M383" s="2"/>
      <c r="N383" s="2"/>
      <c r="O383" s="2"/>
      <c r="P383" s="2"/>
      <c r="Q383" s="2"/>
      <c r="R383" s="2"/>
      <c r="S383" s="2"/>
      <c r="T383" s="2"/>
      <c r="U383" s="2"/>
      <c r="V383" s="2"/>
      <c r="W383" s="2"/>
      <c r="X383" s="2"/>
      <c r="Y383" s="2"/>
    </row>
    <row r="384" spans="1:25" x14ac:dyDescent="0.2">
      <c r="A384" s="2"/>
      <c r="B384" s="2"/>
      <c r="C384" s="2"/>
      <c r="D384" s="2"/>
      <c r="E384" s="2"/>
      <c r="F384" s="2"/>
      <c r="G384" s="7" t="str">
        <f t="shared" si="17"/>
        <v/>
      </c>
      <c r="H384" s="8" t="str">
        <f t="shared" si="15"/>
        <v/>
      </c>
      <c r="I384" s="8" t="str">
        <f t="shared" si="16"/>
        <v/>
      </c>
      <c r="J384" s="9" t="str">
        <f>IF(LARGE($I$16:$I$29,1)=G384,J383,IF(G384="","",IF(ROUND(G384/12,1)&lt;1,H384,IFERROR(IF(OR(ROUNDUP(G385/12,0)&lt;&gt;ROUNDUP(G384/12,0),H383&lt;&gt;H384),VLOOKUP($G384,$H$16:$J$29,3,1)+SUM($I$37:I384),J383),VLOOKUP(MAX($E$1237:$E$1048576),$H$16:$J$29,3,1)+SUM($I$37:I384)))))</f>
        <v/>
      </c>
      <c r="K384" s="2"/>
      <c r="L384" s="2"/>
      <c r="M384" s="2"/>
      <c r="N384" s="2"/>
      <c r="O384" s="2"/>
      <c r="P384" s="2"/>
      <c r="Q384" s="2"/>
      <c r="R384" s="2"/>
      <c r="S384" s="2"/>
      <c r="T384" s="2"/>
      <c r="U384" s="2"/>
      <c r="V384" s="2"/>
      <c r="W384" s="2"/>
      <c r="X384" s="2"/>
      <c r="Y384" s="2"/>
    </row>
    <row r="385" spans="1:25" x14ac:dyDescent="0.2">
      <c r="A385" s="2"/>
      <c r="B385" s="2"/>
      <c r="C385" s="2"/>
      <c r="D385" s="2"/>
      <c r="E385" s="2"/>
      <c r="F385" s="2"/>
      <c r="G385" s="7" t="str">
        <f t="shared" si="17"/>
        <v/>
      </c>
      <c r="H385" s="8" t="str">
        <f t="shared" si="15"/>
        <v/>
      </c>
      <c r="I385" s="8" t="str">
        <f t="shared" si="16"/>
        <v/>
      </c>
      <c r="J385" s="9" t="str">
        <f>IF(LARGE($I$16:$I$29,1)=G385,J384,IF(G385="","",IF(ROUND(G385/12,1)&lt;1,H385,IFERROR(IF(OR(ROUNDUP(G386/12,0)&lt;&gt;ROUNDUP(G385/12,0),H384&lt;&gt;H385),VLOOKUP($G385,$H$16:$J$29,3,1)+SUM($I$37:I385),J384),VLOOKUP(MAX($E$1237:$E$1048576),$H$16:$J$29,3,1)+SUM($I$37:I385)))))</f>
        <v/>
      </c>
      <c r="K385" s="2"/>
      <c r="L385" s="2"/>
      <c r="M385" s="2"/>
      <c r="N385" s="2"/>
      <c r="O385" s="2"/>
      <c r="P385" s="2"/>
      <c r="Q385" s="2"/>
      <c r="R385" s="2"/>
      <c r="S385" s="2"/>
      <c r="T385" s="2"/>
      <c r="U385" s="2"/>
      <c r="V385" s="2"/>
      <c r="W385" s="2"/>
      <c r="X385" s="2"/>
      <c r="Y385" s="2"/>
    </row>
    <row r="386" spans="1:25" x14ac:dyDescent="0.2">
      <c r="A386" s="2"/>
      <c r="B386" s="2"/>
      <c r="C386" s="2"/>
      <c r="D386" s="2"/>
      <c r="E386" s="2"/>
      <c r="F386" s="2"/>
      <c r="G386" s="7" t="str">
        <f t="shared" si="17"/>
        <v/>
      </c>
      <c r="H386" s="8" t="str">
        <f t="shared" si="15"/>
        <v/>
      </c>
      <c r="I386" s="8" t="str">
        <f t="shared" si="16"/>
        <v/>
      </c>
      <c r="J386" s="9" t="str">
        <f>IF(LARGE($I$16:$I$29,1)=G386,J385,IF(G386="","",IF(ROUND(G386/12,1)&lt;1,H386,IFERROR(IF(OR(ROUNDUP(G387/12,0)&lt;&gt;ROUNDUP(G386/12,0),H385&lt;&gt;H386),VLOOKUP($G386,$H$16:$J$29,3,1)+SUM($I$37:I386),J385),VLOOKUP(MAX($E$1237:$E$1048576),$H$16:$J$29,3,1)+SUM($I$37:I386)))))</f>
        <v/>
      </c>
      <c r="K386" s="2"/>
      <c r="L386" s="2"/>
      <c r="M386" s="2"/>
      <c r="N386" s="2"/>
      <c r="O386" s="2"/>
      <c r="P386" s="2"/>
      <c r="Q386" s="2"/>
      <c r="R386" s="2"/>
      <c r="S386" s="2"/>
      <c r="T386" s="2"/>
      <c r="U386" s="2"/>
      <c r="V386" s="2"/>
      <c r="W386" s="2"/>
      <c r="X386" s="2"/>
      <c r="Y386" s="2"/>
    </row>
    <row r="387" spans="1:25" x14ac:dyDescent="0.2">
      <c r="A387" s="2"/>
      <c r="B387" s="2"/>
      <c r="C387" s="2"/>
      <c r="D387" s="2"/>
      <c r="E387" s="2"/>
      <c r="F387" s="2"/>
      <c r="G387" s="7" t="str">
        <f t="shared" si="17"/>
        <v/>
      </c>
      <c r="H387" s="8" t="str">
        <f t="shared" si="15"/>
        <v/>
      </c>
      <c r="I387" s="8" t="str">
        <f t="shared" si="16"/>
        <v/>
      </c>
      <c r="J387" s="9" t="str">
        <f>IF(LARGE($I$16:$I$29,1)=G387,J386,IF(G387="","",IF(ROUND(G387/12,1)&lt;1,H387,IFERROR(IF(OR(ROUNDUP(G388/12,0)&lt;&gt;ROUNDUP(G387/12,0),H386&lt;&gt;H387),VLOOKUP($G387,$H$16:$J$29,3,1)+SUM($I$37:I387),J386),VLOOKUP(MAX($E$1237:$E$1048576),$H$16:$J$29,3,1)+SUM($I$37:I387)))))</f>
        <v/>
      </c>
      <c r="K387" s="2"/>
      <c r="L387" s="2"/>
      <c r="M387" s="2"/>
      <c r="N387" s="2"/>
      <c r="O387" s="2"/>
      <c r="P387" s="2"/>
      <c r="Q387" s="2"/>
      <c r="R387" s="2"/>
      <c r="S387" s="2"/>
      <c r="T387" s="2"/>
      <c r="U387" s="2"/>
      <c r="V387" s="2"/>
      <c r="W387" s="2"/>
      <c r="X387" s="2"/>
      <c r="Y387" s="2"/>
    </row>
    <row r="388" spans="1:25" x14ac:dyDescent="0.2">
      <c r="A388" s="2"/>
      <c r="B388" s="2"/>
      <c r="C388" s="2"/>
      <c r="D388" s="2"/>
      <c r="E388" s="2"/>
      <c r="F388" s="2"/>
      <c r="G388" s="7" t="str">
        <f t="shared" si="17"/>
        <v/>
      </c>
      <c r="H388" s="8" t="str">
        <f t="shared" si="15"/>
        <v/>
      </c>
      <c r="I388" s="8" t="str">
        <f t="shared" si="16"/>
        <v/>
      </c>
      <c r="J388" s="9" t="str">
        <f>IF(LARGE($I$16:$I$29,1)=G388,J387,IF(G388="","",IF(ROUND(G388/12,1)&lt;1,H388,IFERROR(IF(OR(ROUNDUP(G389/12,0)&lt;&gt;ROUNDUP(G388/12,0),H387&lt;&gt;H388),VLOOKUP($G388,$H$16:$J$29,3,1)+SUM($I$37:I388),J387),VLOOKUP(MAX($E$1237:$E$1048576),$H$16:$J$29,3,1)+SUM($I$37:I388)))))</f>
        <v/>
      </c>
      <c r="K388" s="2"/>
      <c r="L388" s="2"/>
      <c r="M388" s="2"/>
      <c r="N388" s="2"/>
      <c r="O388" s="2"/>
      <c r="P388" s="2"/>
      <c r="Q388" s="2"/>
      <c r="R388" s="2"/>
      <c r="S388" s="2"/>
      <c r="T388" s="2"/>
      <c r="U388" s="2"/>
      <c r="V388" s="2"/>
      <c r="W388" s="2"/>
      <c r="X388" s="2"/>
      <c r="Y388" s="2"/>
    </row>
    <row r="389" spans="1:25" x14ac:dyDescent="0.2">
      <c r="A389" s="2"/>
      <c r="B389" s="2"/>
      <c r="C389" s="2"/>
      <c r="D389" s="2"/>
      <c r="E389" s="2"/>
      <c r="F389" s="2"/>
      <c r="G389" s="7" t="str">
        <f t="shared" si="17"/>
        <v/>
      </c>
      <c r="H389" s="8" t="str">
        <f t="shared" si="15"/>
        <v/>
      </c>
      <c r="I389" s="8" t="str">
        <f t="shared" si="16"/>
        <v/>
      </c>
      <c r="J389" s="9" t="str">
        <f>IF(LARGE($I$16:$I$29,1)=G389,J388,IF(G389="","",IF(ROUND(G389/12,1)&lt;1,H389,IFERROR(IF(OR(ROUNDUP(G390/12,0)&lt;&gt;ROUNDUP(G389/12,0),H388&lt;&gt;H389),VLOOKUP($G389,$H$16:$J$29,3,1)+SUM($I$37:I389),J388),VLOOKUP(MAX($E$1237:$E$1048576),$H$16:$J$29,3,1)+SUM($I$37:I389)))))</f>
        <v/>
      </c>
      <c r="K389" s="2"/>
      <c r="L389" s="2"/>
      <c r="M389" s="2"/>
      <c r="N389" s="2"/>
      <c r="O389" s="2"/>
      <c r="P389" s="2"/>
      <c r="Q389" s="2"/>
      <c r="R389" s="2"/>
      <c r="S389" s="2"/>
      <c r="T389" s="2"/>
      <c r="U389" s="2"/>
      <c r="V389" s="2"/>
      <c r="W389" s="2"/>
      <c r="X389" s="2"/>
      <c r="Y389" s="2"/>
    </row>
    <row r="390" spans="1:25" x14ac:dyDescent="0.2">
      <c r="A390" s="2"/>
      <c r="B390" s="2"/>
      <c r="C390" s="2"/>
      <c r="D390" s="2"/>
      <c r="E390" s="2"/>
      <c r="F390" s="2"/>
      <c r="G390" s="7" t="str">
        <f t="shared" si="17"/>
        <v/>
      </c>
      <c r="H390" s="8" t="str">
        <f t="shared" si="15"/>
        <v/>
      </c>
      <c r="I390" s="8" t="str">
        <f t="shared" si="16"/>
        <v/>
      </c>
      <c r="J390" s="9" t="str">
        <f>IF(LARGE($I$16:$I$29,1)=G390,J389,IF(G390="","",IF(ROUND(G390/12,1)&lt;1,H390,IFERROR(IF(OR(ROUNDUP(G391/12,0)&lt;&gt;ROUNDUP(G390/12,0),H389&lt;&gt;H390),VLOOKUP($G390,$H$16:$J$29,3,1)+SUM($I$37:I390),J389),VLOOKUP(MAX($E$1237:$E$1048576),$H$16:$J$29,3,1)+SUM($I$37:I390)))))</f>
        <v/>
      </c>
      <c r="K390" s="2"/>
      <c r="L390" s="2"/>
      <c r="M390" s="2"/>
      <c r="N390" s="2"/>
      <c r="O390" s="2"/>
      <c r="P390" s="2"/>
      <c r="Q390" s="2"/>
      <c r="R390" s="2"/>
      <c r="S390" s="2"/>
      <c r="T390" s="2"/>
      <c r="U390" s="2"/>
      <c r="V390" s="2"/>
      <c r="W390" s="2"/>
      <c r="X390" s="2"/>
      <c r="Y390" s="2"/>
    </row>
    <row r="391" spans="1:25" x14ac:dyDescent="0.2">
      <c r="A391" s="2"/>
      <c r="B391" s="2"/>
      <c r="C391" s="2"/>
      <c r="D391" s="2"/>
      <c r="E391" s="2"/>
      <c r="F391" s="2"/>
      <c r="G391" s="7" t="str">
        <f t="shared" si="17"/>
        <v/>
      </c>
      <c r="H391" s="8" t="str">
        <f t="shared" si="15"/>
        <v/>
      </c>
      <c r="I391" s="8" t="str">
        <f t="shared" si="16"/>
        <v/>
      </c>
      <c r="J391" s="9" t="str">
        <f>IF(LARGE($I$16:$I$29,1)=G391,J390,IF(G391="","",IF(ROUND(G391/12,1)&lt;1,H391,IFERROR(IF(OR(ROUNDUP(G392/12,0)&lt;&gt;ROUNDUP(G391/12,0),H390&lt;&gt;H391),VLOOKUP($G391,$H$16:$J$29,3,1)+SUM($I$37:I391),J390),VLOOKUP(MAX($E$1237:$E$1048576),$H$16:$J$29,3,1)+SUM($I$37:I391)))))</f>
        <v/>
      </c>
      <c r="K391" s="2"/>
      <c r="L391" s="2"/>
      <c r="M391" s="2"/>
      <c r="N391" s="2"/>
      <c r="O391" s="2"/>
      <c r="P391" s="2"/>
      <c r="Q391" s="2"/>
      <c r="R391" s="2"/>
      <c r="S391" s="2"/>
      <c r="T391" s="2"/>
      <c r="U391" s="2"/>
      <c r="V391" s="2"/>
      <c r="W391" s="2"/>
      <c r="X391" s="2"/>
      <c r="Y391" s="2"/>
    </row>
    <row r="392" spans="1:25" x14ac:dyDescent="0.2">
      <c r="A392" s="2"/>
      <c r="B392" s="2"/>
      <c r="C392" s="2"/>
      <c r="D392" s="2"/>
      <c r="E392" s="2"/>
      <c r="F392" s="2"/>
      <c r="G392" s="7" t="str">
        <f t="shared" si="17"/>
        <v/>
      </c>
      <c r="H392" s="8" t="str">
        <f t="shared" si="15"/>
        <v/>
      </c>
      <c r="I392" s="8" t="str">
        <f t="shared" si="16"/>
        <v/>
      </c>
      <c r="J392" s="9" t="str">
        <f>IF(LARGE($I$16:$I$29,1)=G392,J391,IF(G392="","",IF(ROUND(G392/12,1)&lt;1,H392,IFERROR(IF(OR(ROUNDUP(G393/12,0)&lt;&gt;ROUNDUP(G392/12,0),H391&lt;&gt;H392),VLOOKUP($G392,$H$16:$J$29,3,1)+SUM($I$37:I392),J391),VLOOKUP(MAX($E$1237:$E$1048576),$H$16:$J$29,3,1)+SUM($I$37:I392)))))</f>
        <v/>
      </c>
      <c r="K392" s="2"/>
      <c r="L392" s="2"/>
      <c r="M392" s="2"/>
      <c r="N392" s="2"/>
      <c r="O392" s="2"/>
      <c r="P392" s="2"/>
      <c r="Q392" s="2"/>
      <c r="R392" s="2"/>
      <c r="S392" s="2"/>
      <c r="T392" s="2"/>
      <c r="U392" s="2"/>
      <c r="V392" s="2"/>
      <c r="W392" s="2"/>
      <c r="X392" s="2"/>
      <c r="Y392" s="2"/>
    </row>
    <row r="393" spans="1:25" x14ac:dyDescent="0.2">
      <c r="A393" s="2"/>
      <c r="B393" s="2"/>
      <c r="C393" s="2"/>
      <c r="D393" s="2"/>
      <c r="E393" s="2"/>
      <c r="F393" s="2"/>
      <c r="G393" s="7" t="str">
        <f t="shared" si="17"/>
        <v/>
      </c>
      <c r="H393" s="8" t="str">
        <f t="shared" si="15"/>
        <v/>
      </c>
      <c r="I393" s="8" t="str">
        <f t="shared" si="16"/>
        <v/>
      </c>
      <c r="J393" s="9" t="str">
        <f>IF(LARGE($I$16:$I$29,1)=G393,J392,IF(G393="","",IF(ROUND(G393/12,1)&lt;1,H393,IFERROR(IF(OR(ROUNDUP(G394/12,0)&lt;&gt;ROUNDUP(G393/12,0),H392&lt;&gt;H393),VLOOKUP($G393,$H$16:$J$29,3,1)+SUM($I$37:I393),J392),VLOOKUP(MAX($E$1237:$E$1048576),$H$16:$J$29,3,1)+SUM($I$37:I393)))))</f>
        <v/>
      </c>
      <c r="K393" s="2"/>
      <c r="L393" s="2"/>
      <c r="M393" s="2"/>
      <c r="N393" s="2"/>
      <c r="O393" s="2"/>
      <c r="P393" s="2"/>
      <c r="Q393" s="2"/>
      <c r="R393" s="2"/>
      <c r="S393" s="2"/>
      <c r="T393" s="2"/>
      <c r="U393" s="2"/>
      <c r="V393" s="2"/>
      <c r="W393" s="2"/>
      <c r="X393" s="2"/>
      <c r="Y393" s="2"/>
    </row>
    <row r="394" spans="1:25" x14ac:dyDescent="0.2">
      <c r="A394" s="2"/>
      <c r="B394" s="2"/>
      <c r="C394" s="2"/>
      <c r="D394" s="2"/>
      <c r="E394" s="2"/>
      <c r="F394" s="2"/>
      <c r="G394" s="7" t="str">
        <f t="shared" si="17"/>
        <v/>
      </c>
      <c r="H394" s="8" t="str">
        <f t="shared" si="15"/>
        <v/>
      </c>
      <c r="I394" s="8" t="str">
        <f t="shared" si="16"/>
        <v/>
      </c>
      <c r="J394" s="9" t="str">
        <f>IF(LARGE($I$16:$I$29,1)=G394,J393,IF(G394="","",IF(ROUND(G394/12,1)&lt;1,H394,IFERROR(IF(OR(ROUNDUP(G395/12,0)&lt;&gt;ROUNDUP(G394/12,0),H393&lt;&gt;H394),VLOOKUP($G394,$H$16:$J$29,3,1)+SUM($I$37:I394),J393),VLOOKUP(MAX($E$1237:$E$1048576),$H$16:$J$29,3,1)+SUM($I$37:I394)))))</f>
        <v/>
      </c>
      <c r="K394" s="2"/>
      <c r="L394" s="2"/>
      <c r="M394" s="2"/>
      <c r="N394" s="2"/>
      <c r="O394" s="2"/>
      <c r="P394" s="2"/>
      <c r="Q394" s="2"/>
      <c r="R394" s="2"/>
      <c r="S394" s="2"/>
      <c r="T394" s="2"/>
      <c r="U394" s="2"/>
      <c r="V394" s="2"/>
      <c r="W394" s="2"/>
      <c r="X394" s="2"/>
      <c r="Y394" s="2"/>
    </row>
    <row r="395" spans="1:25" x14ac:dyDescent="0.2">
      <c r="A395" s="2"/>
      <c r="B395" s="2"/>
      <c r="C395" s="2"/>
      <c r="D395" s="2"/>
      <c r="E395" s="2"/>
      <c r="F395" s="2"/>
      <c r="G395" s="7" t="str">
        <f t="shared" si="17"/>
        <v/>
      </c>
      <c r="H395" s="8" t="str">
        <f t="shared" si="15"/>
        <v/>
      </c>
      <c r="I395" s="8" t="str">
        <f t="shared" si="16"/>
        <v/>
      </c>
      <c r="J395" s="9" t="str">
        <f>IF(LARGE($I$16:$I$29,1)=G395,J394,IF(G395="","",IF(ROUND(G395/12,1)&lt;1,H395,IFERROR(IF(OR(ROUNDUP(G396/12,0)&lt;&gt;ROUNDUP(G395/12,0),H394&lt;&gt;H395),VLOOKUP($G395,$H$16:$J$29,3,1)+SUM($I$37:I395),J394),VLOOKUP(MAX($E$1237:$E$1048576),$H$16:$J$29,3,1)+SUM($I$37:I395)))))</f>
        <v/>
      </c>
      <c r="K395" s="2"/>
      <c r="L395" s="2"/>
      <c r="M395" s="2"/>
      <c r="N395" s="2"/>
      <c r="O395" s="2"/>
      <c r="P395" s="2"/>
      <c r="Q395" s="2"/>
      <c r="R395" s="2"/>
      <c r="S395" s="2"/>
      <c r="T395" s="2"/>
      <c r="U395" s="2"/>
      <c r="V395" s="2"/>
      <c r="W395" s="2"/>
      <c r="X395" s="2"/>
      <c r="Y395" s="2"/>
    </row>
    <row r="396" spans="1:25" x14ac:dyDescent="0.2">
      <c r="A396" s="2"/>
      <c r="B396" s="2"/>
      <c r="C396" s="2"/>
      <c r="D396" s="2"/>
      <c r="E396" s="2"/>
      <c r="F396" s="2"/>
      <c r="G396" s="7" t="str">
        <f t="shared" si="17"/>
        <v/>
      </c>
      <c r="H396" s="8" t="str">
        <f t="shared" si="15"/>
        <v/>
      </c>
      <c r="I396" s="8" t="str">
        <f t="shared" si="16"/>
        <v/>
      </c>
      <c r="J396" s="9" t="str">
        <f>IF(LARGE($I$16:$I$29,1)=G396,J395,IF(G396="","",IF(ROUND(G396/12,1)&lt;1,H396,IFERROR(IF(OR(ROUNDUP(G397/12,0)&lt;&gt;ROUNDUP(G396/12,0),H395&lt;&gt;H396),VLOOKUP($G396,$H$16:$J$29,3,1)+SUM($I$37:I396),J395),VLOOKUP(MAX($E$1237:$E$1048576),$H$16:$J$29,3,1)+SUM($I$37:I396)))))</f>
        <v/>
      </c>
      <c r="K396" s="2"/>
      <c r="L396" s="2"/>
      <c r="M396" s="2"/>
      <c r="N396" s="2"/>
      <c r="O396" s="2"/>
      <c r="P396" s="2"/>
      <c r="Q396" s="2"/>
      <c r="R396" s="2"/>
      <c r="S396" s="2"/>
      <c r="T396" s="2"/>
      <c r="U396" s="2"/>
      <c r="V396" s="2"/>
      <c r="W396" s="2"/>
      <c r="X396" s="2"/>
      <c r="Y396" s="2"/>
    </row>
    <row r="397" spans="1:25" x14ac:dyDescent="0.2">
      <c r="A397" s="2"/>
      <c r="B397" s="2"/>
      <c r="C397" s="2"/>
      <c r="D397" s="2"/>
      <c r="E397" s="2"/>
      <c r="F397" s="2"/>
      <c r="G397" s="7" t="str">
        <f t="shared" si="17"/>
        <v/>
      </c>
      <c r="H397" s="8" t="str">
        <f t="shared" si="15"/>
        <v/>
      </c>
      <c r="I397" s="8" t="str">
        <f t="shared" si="16"/>
        <v/>
      </c>
      <c r="J397" s="9" t="str">
        <f>IF(LARGE($I$16:$I$29,1)=G397,J396,IF(G397="","",IF(ROUND(G397/12,1)&lt;1,H397,IFERROR(IF(OR(ROUNDUP(G398/12,0)&lt;&gt;ROUNDUP(G397/12,0),H396&lt;&gt;H397),VLOOKUP($G397,$H$16:$J$29,3,1)+SUM($I$37:I397),J396),VLOOKUP(MAX($E$1237:$E$1048576),$H$16:$J$29,3,1)+SUM($I$37:I397)))))</f>
        <v/>
      </c>
      <c r="K397" s="2"/>
      <c r="L397" s="2"/>
      <c r="M397" s="2"/>
      <c r="N397" s="2"/>
      <c r="O397" s="2"/>
      <c r="P397" s="2"/>
      <c r="Q397" s="2"/>
      <c r="R397" s="2"/>
      <c r="S397" s="2"/>
      <c r="T397" s="2"/>
      <c r="U397" s="2"/>
      <c r="V397" s="2"/>
      <c r="W397" s="2"/>
      <c r="X397" s="2"/>
      <c r="Y397" s="2"/>
    </row>
    <row r="398" spans="1:25" x14ac:dyDescent="0.2">
      <c r="A398" s="2"/>
      <c r="B398" s="2"/>
      <c r="C398" s="2"/>
      <c r="D398" s="2"/>
      <c r="E398" s="2"/>
      <c r="F398" s="2"/>
      <c r="G398" s="7" t="str">
        <f t="shared" si="17"/>
        <v/>
      </c>
      <c r="H398" s="8" t="str">
        <f t="shared" si="15"/>
        <v/>
      </c>
      <c r="I398" s="8" t="str">
        <f t="shared" si="16"/>
        <v/>
      </c>
      <c r="J398" s="9" t="str">
        <f>IF(LARGE($I$16:$I$29,1)=G398,J397,IF(G398="","",IF(ROUND(G398/12,1)&lt;1,H398,IFERROR(IF(OR(ROUNDUP(G399/12,0)&lt;&gt;ROUNDUP(G398/12,0),H397&lt;&gt;H398),VLOOKUP($G398,$H$16:$J$29,3,1)+SUM($I$37:I398),J397),VLOOKUP(MAX($E$1237:$E$1048576),$H$16:$J$29,3,1)+SUM($I$37:I398)))))</f>
        <v/>
      </c>
      <c r="K398" s="2"/>
      <c r="L398" s="2"/>
      <c r="M398" s="2"/>
      <c r="N398" s="2"/>
      <c r="O398" s="2"/>
      <c r="P398" s="2"/>
      <c r="Q398" s="2"/>
      <c r="R398" s="2"/>
      <c r="S398" s="2"/>
      <c r="T398" s="2"/>
      <c r="U398" s="2"/>
      <c r="V398" s="2"/>
      <c r="W398" s="2"/>
      <c r="X398" s="2"/>
      <c r="Y398" s="2"/>
    </row>
    <row r="399" spans="1:25" x14ac:dyDescent="0.2">
      <c r="A399" s="2"/>
      <c r="B399" s="2"/>
      <c r="C399" s="2"/>
      <c r="D399" s="2"/>
      <c r="E399" s="2"/>
      <c r="F399" s="2"/>
      <c r="G399" s="7" t="str">
        <f t="shared" si="17"/>
        <v/>
      </c>
      <c r="H399" s="8" t="str">
        <f t="shared" si="15"/>
        <v/>
      </c>
      <c r="I399" s="8" t="str">
        <f t="shared" si="16"/>
        <v/>
      </c>
      <c r="J399" s="9" t="str">
        <f>IF(LARGE($I$16:$I$29,1)=G399,J398,IF(G399="","",IF(ROUND(G399/12,1)&lt;1,H399,IFERROR(IF(OR(ROUNDUP(G400/12,0)&lt;&gt;ROUNDUP(G399/12,0),H398&lt;&gt;H399),VLOOKUP($G399,$H$16:$J$29,3,1)+SUM($I$37:I399),J398),VLOOKUP(MAX($E$1237:$E$1048576),$H$16:$J$29,3,1)+SUM($I$37:I399)))))</f>
        <v/>
      </c>
      <c r="K399" s="2"/>
      <c r="L399" s="2"/>
      <c r="M399" s="2"/>
      <c r="N399" s="2"/>
      <c r="O399" s="2"/>
      <c r="P399" s="2"/>
      <c r="Q399" s="2"/>
      <c r="R399" s="2"/>
      <c r="S399" s="2"/>
      <c r="T399" s="2"/>
      <c r="U399" s="2"/>
      <c r="V399" s="2"/>
      <c r="W399" s="2"/>
      <c r="X399" s="2"/>
      <c r="Y399" s="2"/>
    </row>
    <row r="400" spans="1:25" x14ac:dyDescent="0.2">
      <c r="A400" s="2"/>
      <c r="B400" s="2"/>
      <c r="C400" s="2"/>
      <c r="D400" s="2"/>
      <c r="E400" s="2"/>
      <c r="F400" s="2"/>
      <c r="G400" s="7" t="str">
        <f t="shared" si="17"/>
        <v/>
      </c>
      <c r="H400" s="8" t="str">
        <f t="shared" si="15"/>
        <v/>
      </c>
      <c r="I400" s="8" t="str">
        <f t="shared" si="16"/>
        <v/>
      </c>
      <c r="J400" s="9" t="str">
        <f>IF(LARGE($I$16:$I$29,1)=G400,J399,IF(G400="","",IF(ROUND(G400/12,1)&lt;1,H400,IFERROR(IF(OR(ROUNDUP(G401/12,0)&lt;&gt;ROUNDUP(G400/12,0),H399&lt;&gt;H400),VLOOKUP($G400,$H$16:$J$29,3,1)+SUM($I$37:I400),J399),VLOOKUP(MAX($E$1237:$E$1048576),$H$16:$J$29,3,1)+SUM($I$37:I400)))))</f>
        <v/>
      </c>
      <c r="K400" s="2"/>
      <c r="L400" s="2"/>
      <c r="M400" s="2"/>
      <c r="N400" s="2"/>
      <c r="O400" s="2"/>
      <c r="P400" s="2"/>
      <c r="Q400" s="2"/>
      <c r="R400" s="2"/>
      <c r="S400" s="2"/>
      <c r="T400" s="2"/>
      <c r="U400" s="2"/>
      <c r="V400" s="2"/>
      <c r="W400" s="2"/>
      <c r="X400" s="2"/>
      <c r="Y400" s="2"/>
    </row>
    <row r="401" spans="1:25" x14ac:dyDescent="0.2">
      <c r="A401" s="2"/>
      <c r="B401" s="2"/>
      <c r="C401" s="2"/>
      <c r="D401" s="2"/>
      <c r="E401" s="2"/>
      <c r="F401" s="2"/>
      <c r="G401" s="7" t="str">
        <f t="shared" si="17"/>
        <v/>
      </c>
      <c r="H401" s="8" t="str">
        <f t="shared" si="15"/>
        <v/>
      </c>
      <c r="I401" s="8" t="str">
        <f t="shared" si="16"/>
        <v/>
      </c>
      <c r="J401" s="9" t="str">
        <f>IF(LARGE($I$16:$I$29,1)=G401,J400,IF(G401="","",IF(ROUND(G401/12,1)&lt;1,H401,IFERROR(IF(OR(ROUNDUP(G402/12,0)&lt;&gt;ROUNDUP(G401/12,0),H400&lt;&gt;H401),VLOOKUP($G401,$H$16:$J$29,3,1)+SUM($I$37:I401),J400),VLOOKUP(MAX($E$1237:$E$1048576),$H$16:$J$29,3,1)+SUM($I$37:I401)))))</f>
        <v/>
      </c>
      <c r="K401" s="2"/>
      <c r="L401" s="2"/>
      <c r="M401" s="2"/>
      <c r="N401" s="2"/>
      <c r="O401" s="2"/>
      <c r="P401" s="2"/>
      <c r="Q401" s="2"/>
      <c r="R401" s="2"/>
      <c r="S401" s="2"/>
      <c r="T401" s="2"/>
      <c r="U401" s="2"/>
      <c r="V401" s="2"/>
      <c r="W401" s="2"/>
      <c r="X401" s="2"/>
      <c r="Y401" s="2"/>
    </row>
    <row r="402" spans="1:25" x14ac:dyDescent="0.2">
      <c r="A402" s="2"/>
      <c r="B402" s="2"/>
      <c r="C402" s="2"/>
      <c r="D402" s="2"/>
      <c r="E402" s="2"/>
      <c r="F402" s="2"/>
      <c r="G402" s="7" t="str">
        <f t="shared" si="17"/>
        <v/>
      </c>
      <c r="H402" s="8" t="str">
        <f t="shared" si="15"/>
        <v/>
      </c>
      <c r="I402" s="8" t="str">
        <f t="shared" si="16"/>
        <v/>
      </c>
      <c r="J402" s="9" t="str">
        <f>IF(LARGE($I$16:$I$29,1)=G402,J401,IF(G402="","",IF(ROUND(G402/12,1)&lt;1,H402,IFERROR(IF(OR(ROUNDUP(G403/12,0)&lt;&gt;ROUNDUP(G402/12,0),H401&lt;&gt;H402),VLOOKUP($G402,$H$16:$J$29,3,1)+SUM($I$37:I402),J401),VLOOKUP(MAX($E$1237:$E$1048576),$H$16:$J$29,3,1)+SUM($I$37:I402)))))</f>
        <v/>
      </c>
      <c r="K402" s="2"/>
      <c r="L402" s="2"/>
      <c r="M402" s="2"/>
      <c r="N402" s="2"/>
      <c r="O402" s="2"/>
      <c r="P402" s="2"/>
      <c r="Q402" s="2"/>
      <c r="R402" s="2"/>
      <c r="S402" s="2"/>
      <c r="T402" s="2"/>
      <c r="U402" s="2"/>
      <c r="V402" s="2"/>
      <c r="W402" s="2"/>
      <c r="X402" s="2"/>
      <c r="Y402" s="2"/>
    </row>
    <row r="403" spans="1:25" x14ac:dyDescent="0.2">
      <c r="A403" s="2"/>
      <c r="B403" s="2"/>
      <c r="C403" s="2"/>
      <c r="D403" s="2"/>
      <c r="E403" s="2"/>
      <c r="F403" s="2"/>
      <c r="G403" s="7" t="str">
        <f t="shared" si="17"/>
        <v/>
      </c>
      <c r="H403" s="8" t="str">
        <f t="shared" si="15"/>
        <v/>
      </c>
      <c r="I403" s="8" t="str">
        <f t="shared" si="16"/>
        <v/>
      </c>
      <c r="J403" s="9" t="str">
        <f>IF(LARGE($I$16:$I$29,1)=G403,J402,IF(G403="","",IF(ROUND(G403/12,1)&lt;1,H403,IFERROR(IF(OR(ROUNDUP(G404/12,0)&lt;&gt;ROUNDUP(G403/12,0),H402&lt;&gt;H403),VLOOKUP($G403,$H$16:$J$29,3,1)+SUM($I$37:I403),J402),VLOOKUP(MAX($E$1237:$E$1048576),$H$16:$J$29,3,1)+SUM($I$37:I403)))))</f>
        <v/>
      </c>
      <c r="K403" s="2"/>
      <c r="L403" s="2"/>
      <c r="M403" s="2"/>
      <c r="N403" s="2"/>
      <c r="O403" s="2"/>
      <c r="P403" s="2"/>
      <c r="Q403" s="2"/>
      <c r="R403" s="2"/>
      <c r="S403" s="2"/>
      <c r="T403" s="2"/>
      <c r="U403" s="2"/>
      <c r="V403" s="2"/>
      <c r="W403" s="2"/>
      <c r="X403" s="2"/>
      <c r="Y403" s="2"/>
    </row>
    <row r="404" spans="1:25" x14ac:dyDescent="0.2">
      <c r="A404" s="2"/>
      <c r="B404" s="2"/>
      <c r="C404" s="2"/>
      <c r="D404" s="2"/>
      <c r="E404" s="2"/>
      <c r="F404" s="2"/>
      <c r="G404" s="7" t="str">
        <f t="shared" si="17"/>
        <v/>
      </c>
      <c r="H404" s="8" t="str">
        <f t="shared" si="15"/>
        <v/>
      </c>
      <c r="I404" s="8" t="str">
        <f t="shared" si="16"/>
        <v/>
      </c>
      <c r="J404" s="9" t="str">
        <f>IF(LARGE($I$16:$I$29,1)=G404,J403,IF(G404="","",IF(ROUND(G404/12,1)&lt;1,H404,IFERROR(IF(OR(ROUNDUP(G405/12,0)&lt;&gt;ROUNDUP(G404/12,0),H403&lt;&gt;H404),VLOOKUP($G404,$H$16:$J$29,3,1)+SUM($I$37:I404),J403),VLOOKUP(MAX($E$1237:$E$1048576),$H$16:$J$29,3,1)+SUM($I$37:I404)))))</f>
        <v/>
      </c>
      <c r="K404" s="2"/>
      <c r="L404" s="2"/>
      <c r="M404" s="2"/>
      <c r="N404" s="2"/>
      <c r="O404" s="2"/>
      <c r="P404" s="2"/>
      <c r="Q404" s="2"/>
      <c r="R404" s="2"/>
      <c r="S404" s="2"/>
      <c r="T404" s="2"/>
      <c r="U404" s="2"/>
      <c r="V404" s="2"/>
      <c r="W404" s="2"/>
      <c r="X404" s="2"/>
      <c r="Y404" s="2"/>
    </row>
    <row r="405" spans="1:25" x14ac:dyDescent="0.2">
      <c r="A405" s="2"/>
      <c r="B405" s="2"/>
      <c r="C405" s="2"/>
      <c r="D405" s="2"/>
      <c r="E405" s="2"/>
      <c r="F405" s="2"/>
      <c r="G405" s="7" t="str">
        <f t="shared" si="17"/>
        <v/>
      </c>
      <c r="H405" s="8" t="str">
        <f t="shared" si="15"/>
        <v/>
      </c>
      <c r="I405" s="8" t="str">
        <f t="shared" si="16"/>
        <v/>
      </c>
      <c r="J405" s="9" t="str">
        <f>IF(LARGE($I$16:$I$29,1)=G405,J404,IF(G405="","",IF(ROUND(G405/12,1)&lt;1,H405,IFERROR(IF(OR(ROUNDUP(G406/12,0)&lt;&gt;ROUNDUP(G405/12,0),H404&lt;&gt;H405),VLOOKUP($G405,$H$16:$J$29,3,1)+SUM($I$37:I405),J404),VLOOKUP(MAX($E$1237:$E$1048576),$H$16:$J$29,3,1)+SUM($I$37:I405)))))</f>
        <v/>
      </c>
      <c r="K405" s="2"/>
      <c r="L405" s="2"/>
      <c r="M405" s="2"/>
      <c r="N405" s="2"/>
      <c r="O405" s="2"/>
      <c r="P405" s="2"/>
      <c r="Q405" s="2"/>
      <c r="R405" s="2"/>
      <c r="S405" s="2"/>
      <c r="T405" s="2"/>
      <c r="U405" s="2"/>
      <c r="V405" s="2"/>
      <c r="W405" s="2"/>
      <c r="X405" s="2"/>
      <c r="Y405" s="2"/>
    </row>
    <row r="406" spans="1:25" x14ac:dyDescent="0.2">
      <c r="A406" s="2"/>
      <c r="B406" s="2"/>
      <c r="C406" s="2"/>
      <c r="D406" s="2"/>
      <c r="E406" s="2"/>
      <c r="F406" s="2"/>
      <c r="G406" s="7" t="str">
        <f t="shared" si="17"/>
        <v/>
      </c>
      <c r="H406" s="8" t="str">
        <f t="shared" si="15"/>
        <v/>
      </c>
      <c r="I406" s="8" t="str">
        <f t="shared" si="16"/>
        <v/>
      </c>
      <c r="J406" s="9" t="str">
        <f>IF(LARGE($I$16:$I$29,1)=G406,J405,IF(G406="","",IF(ROUND(G406/12,1)&lt;1,H406,IFERROR(IF(OR(ROUNDUP(G407/12,0)&lt;&gt;ROUNDUP(G406/12,0),H405&lt;&gt;H406),VLOOKUP($G406,$H$16:$J$29,3,1)+SUM($I$37:I406),J405),VLOOKUP(MAX($E$1237:$E$1048576),$H$16:$J$29,3,1)+SUM($I$37:I406)))))</f>
        <v/>
      </c>
      <c r="K406" s="2"/>
      <c r="L406" s="2"/>
      <c r="M406" s="2"/>
      <c r="N406" s="2"/>
      <c r="O406" s="2"/>
      <c r="P406" s="2"/>
      <c r="Q406" s="2"/>
      <c r="R406" s="2"/>
      <c r="S406" s="2"/>
      <c r="T406" s="2"/>
      <c r="U406" s="2"/>
      <c r="V406" s="2"/>
      <c r="W406" s="2"/>
      <c r="X406" s="2"/>
      <c r="Y406" s="2"/>
    </row>
    <row r="407" spans="1:25" x14ac:dyDescent="0.2">
      <c r="A407" s="2"/>
      <c r="B407" s="2"/>
      <c r="C407" s="2"/>
      <c r="D407" s="2"/>
      <c r="E407" s="2"/>
      <c r="F407" s="2"/>
      <c r="G407" s="7" t="str">
        <f t="shared" si="17"/>
        <v/>
      </c>
      <c r="H407" s="8" t="str">
        <f t="shared" si="15"/>
        <v/>
      </c>
      <c r="I407" s="8" t="str">
        <f t="shared" si="16"/>
        <v/>
      </c>
      <c r="J407" s="9" t="str">
        <f>IF(LARGE($I$16:$I$29,1)=G407,J406,IF(G407="","",IF(ROUND(G407/12,1)&lt;1,H407,IFERROR(IF(OR(ROUNDUP(G408/12,0)&lt;&gt;ROUNDUP(G407/12,0),H406&lt;&gt;H407),VLOOKUP($G407,$H$16:$J$29,3,1)+SUM($I$37:I407),J406),VLOOKUP(MAX($E$1237:$E$1048576),$H$16:$J$29,3,1)+SUM($I$37:I407)))))</f>
        <v/>
      </c>
      <c r="K407" s="2"/>
      <c r="L407" s="2"/>
      <c r="M407" s="2"/>
      <c r="N407" s="2"/>
      <c r="O407" s="2"/>
      <c r="P407" s="2"/>
      <c r="Q407" s="2"/>
      <c r="R407" s="2"/>
      <c r="S407" s="2"/>
      <c r="T407" s="2"/>
      <c r="U407" s="2"/>
      <c r="V407" s="2"/>
      <c r="W407" s="2"/>
      <c r="X407" s="2"/>
      <c r="Y407" s="2"/>
    </row>
    <row r="408" spans="1:25" x14ac:dyDescent="0.2">
      <c r="A408" s="2"/>
      <c r="B408" s="2"/>
      <c r="C408" s="2"/>
      <c r="D408" s="2"/>
      <c r="E408" s="2"/>
      <c r="F408" s="2"/>
      <c r="G408" s="7" t="str">
        <f t="shared" si="17"/>
        <v/>
      </c>
      <c r="H408" s="8" t="str">
        <f t="shared" si="15"/>
        <v/>
      </c>
      <c r="I408" s="8" t="str">
        <f t="shared" si="16"/>
        <v/>
      </c>
      <c r="J408" s="9" t="str">
        <f>IF(LARGE($I$16:$I$29,1)=G408,J407,IF(G408="","",IF(ROUND(G408/12,1)&lt;1,H408,IFERROR(IF(OR(ROUNDUP(G409/12,0)&lt;&gt;ROUNDUP(G408/12,0),H407&lt;&gt;H408),VLOOKUP($G408,$H$16:$J$29,3,1)+SUM($I$37:I408),J407),VLOOKUP(MAX($E$1237:$E$1048576),$H$16:$J$29,3,1)+SUM($I$37:I408)))))</f>
        <v/>
      </c>
      <c r="K408" s="2"/>
      <c r="L408" s="2"/>
      <c r="M408" s="2"/>
      <c r="N408" s="2"/>
      <c r="O408" s="2"/>
      <c r="P408" s="2"/>
      <c r="Q408" s="2"/>
      <c r="R408" s="2"/>
      <c r="S408" s="2"/>
      <c r="T408" s="2"/>
      <c r="U408" s="2"/>
      <c r="V408" s="2"/>
      <c r="W408" s="2"/>
      <c r="X408" s="2"/>
      <c r="Y408" s="2"/>
    </row>
    <row r="409" spans="1:25" x14ac:dyDescent="0.2">
      <c r="A409" s="2"/>
      <c r="B409" s="2"/>
      <c r="C409" s="2"/>
      <c r="D409" s="2"/>
      <c r="E409" s="2"/>
      <c r="F409" s="2"/>
      <c r="G409" s="7" t="str">
        <f t="shared" si="17"/>
        <v/>
      </c>
      <c r="H409" s="8" t="str">
        <f t="shared" si="15"/>
        <v/>
      </c>
      <c r="I409" s="8" t="str">
        <f t="shared" si="16"/>
        <v/>
      </c>
      <c r="J409" s="9" t="str">
        <f>IF(LARGE($I$16:$I$29,1)=G409,J408,IF(G409="","",IF(ROUND(G409/12,1)&lt;1,H409,IFERROR(IF(OR(ROUNDUP(G410/12,0)&lt;&gt;ROUNDUP(G409/12,0),H408&lt;&gt;H409),VLOOKUP($G409,$H$16:$J$29,3,1)+SUM($I$37:I409),J408),VLOOKUP(MAX($E$1237:$E$1048576),$H$16:$J$29,3,1)+SUM($I$37:I409)))))</f>
        <v/>
      </c>
      <c r="K409" s="2"/>
      <c r="L409" s="2"/>
      <c r="M409" s="2"/>
      <c r="N409" s="2"/>
      <c r="O409" s="2"/>
      <c r="P409" s="2"/>
      <c r="Q409" s="2"/>
      <c r="R409" s="2"/>
      <c r="S409" s="2"/>
      <c r="T409" s="2"/>
      <c r="U409" s="2"/>
      <c r="V409" s="2"/>
      <c r="W409" s="2"/>
      <c r="X409" s="2"/>
      <c r="Y409" s="2"/>
    </row>
    <row r="410" spans="1:25" x14ac:dyDescent="0.2">
      <c r="A410" s="2"/>
      <c r="B410" s="2"/>
      <c r="C410" s="2"/>
      <c r="D410" s="2"/>
      <c r="E410" s="2"/>
      <c r="F410" s="2"/>
      <c r="G410" s="7" t="str">
        <f t="shared" si="17"/>
        <v/>
      </c>
      <c r="H410" s="8" t="str">
        <f t="shared" si="15"/>
        <v/>
      </c>
      <c r="I410" s="8" t="str">
        <f t="shared" si="16"/>
        <v/>
      </c>
      <c r="J410" s="9" t="str">
        <f>IF(LARGE($I$16:$I$29,1)=G410,J409,IF(G410="","",IF(ROUND(G410/12,1)&lt;1,H410,IFERROR(IF(OR(ROUNDUP(G411/12,0)&lt;&gt;ROUNDUP(G410/12,0),H409&lt;&gt;H410),VLOOKUP($G410,$H$16:$J$29,3,1)+SUM($I$37:I410),J409),VLOOKUP(MAX($E$1237:$E$1048576),$H$16:$J$29,3,1)+SUM($I$37:I410)))))</f>
        <v/>
      </c>
      <c r="K410" s="2"/>
      <c r="L410" s="2"/>
      <c r="M410" s="2"/>
      <c r="N410" s="2"/>
      <c r="O410" s="2"/>
      <c r="P410" s="2"/>
      <c r="Q410" s="2"/>
      <c r="R410" s="2"/>
      <c r="S410" s="2"/>
      <c r="T410" s="2"/>
      <c r="U410" s="2"/>
      <c r="V410" s="2"/>
      <c r="W410" s="2"/>
      <c r="X410" s="2"/>
      <c r="Y410" s="2"/>
    </row>
    <row r="411" spans="1:25" x14ac:dyDescent="0.2">
      <c r="A411" s="2"/>
      <c r="B411" s="2"/>
      <c r="C411" s="2"/>
      <c r="D411" s="2"/>
      <c r="E411" s="2"/>
      <c r="F411" s="2"/>
      <c r="G411" s="7" t="str">
        <f t="shared" si="17"/>
        <v/>
      </c>
      <c r="H411" s="8" t="str">
        <f t="shared" si="15"/>
        <v/>
      </c>
      <c r="I411" s="8" t="str">
        <f t="shared" si="16"/>
        <v/>
      </c>
      <c r="J411" s="9" t="str">
        <f>IF(LARGE($I$16:$I$29,1)=G411,J410,IF(G411="","",IF(ROUND(G411/12,1)&lt;1,H411,IFERROR(IF(OR(ROUNDUP(G412/12,0)&lt;&gt;ROUNDUP(G411/12,0),H410&lt;&gt;H411),VLOOKUP($G411,$H$16:$J$29,3,1)+SUM($I$37:I411),J410),VLOOKUP(MAX($E$1237:$E$1048576),$H$16:$J$29,3,1)+SUM($I$37:I411)))))</f>
        <v/>
      </c>
      <c r="K411" s="2"/>
      <c r="L411" s="2"/>
      <c r="M411" s="2"/>
      <c r="N411" s="2"/>
      <c r="O411" s="2"/>
      <c r="P411" s="2"/>
      <c r="Q411" s="2"/>
      <c r="R411" s="2"/>
      <c r="S411" s="2"/>
      <c r="T411" s="2"/>
      <c r="U411" s="2"/>
      <c r="V411" s="2"/>
      <c r="W411" s="2"/>
      <c r="X411" s="2"/>
      <c r="Y411" s="2"/>
    </row>
    <row r="412" spans="1:25" x14ac:dyDescent="0.2">
      <c r="A412" s="2"/>
      <c r="B412" s="2"/>
      <c r="C412" s="2"/>
      <c r="D412" s="2"/>
      <c r="E412" s="2"/>
      <c r="F412" s="2"/>
      <c r="G412" s="7" t="str">
        <f t="shared" si="17"/>
        <v/>
      </c>
      <c r="H412" s="8" t="str">
        <f t="shared" si="15"/>
        <v/>
      </c>
      <c r="I412" s="8" t="str">
        <f t="shared" si="16"/>
        <v/>
      </c>
      <c r="J412" s="9" t="str">
        <f>IF(LARGE($I$16:$I$29,1)=G412,J411,IF(G412="","",IF(ROUND(G412/12,1)&lt;1,H412,IFERROR(IF(OR(ROUNDUP(G413/12,0)&lt;&gt;ROUNDUP(G412/12,0),H411&lt;&gt;H412),VLOOKUP($G412,$H$16:$J$29,3,1)+SUM($I$37:I412),J411),VLOOKUP(MAX($E$1237:$E$1048576),$H$16:$J$29,3,1)+SUM($I$37:I412)))))</f>
        <v/>
      </c>
      <c r="K412" s="2"/>
      <c r="L412" s="2"/>
      <c r="M412" s="2"/>
      <c r="N412" s="2"/>
      <c r="O412" s="2"/>
      <c r="P412" s="2"/>
      <c r="Q412" s="2"/>
      <c r="R412" s="2"/>
      <c r="S412" s="2"/>
      <c r="T412" s="2"/>
      <c r="U412" s="2"/>
      <c r="V412" s="2"/>
      <c r="W412" s="2"/>
      <c r="X412" s="2"/>
      <c r="Y412" s="2"/>
    </row>
    <row r="413" spans="1:25" x14ac:dyDescent="0.2">
      <c r="A413" s="2"/>
      <c r="B413" s="2"/>
      <c r="C413" s="2"/>
      <c r="D413" s="2"/>
      <c r="E413" s="2"/>
      <c r="F413" s="2"/>
      <c r="G413" s="7" t="str">
        <f t="shared" si="17"/>
        <v/>
      </c>
      <c r="H413" s="8" t="str">
        <f t="shared" si="15"/>
        <v/>
      </c>
      <c r="I413" s="8" t="str">
        <f t="shared" si="16"/>
        <v/>
      </c>
      <c r="J413" s="9" t="str">
        <f>IF(LARGE($I$16:$I$29,1)=G413,J412,IF(G413="","",IF(ROUND(G413/12,1)&lt;1,H413,IFERROR(IF(OR(ROUNDUP(G414/12,0)&lt;&gt;ROUNDUP(G413/12,0),H412&lt;&gt;H413),VLOOKUP($G413,$H$16:$J$29,3,1)+SUM($I$37:I413),J412),VLOOKUP(MAX($E$1237:$E$1048576),$H$16:$J$29,3,1)+SUM($I$37:I413)))))</f>
        <v/>
      </c>
      <c r="K413" s="2"/>
      <c r="L413" s="2"/>
      <c r="M413" s="2"/>
      <c r="N413" s="2"/>
      <c r="O413" s="2"/>
      <c r="P413" s="2"/>
      <c r="Q413" s="2"/>
      <c r="R413" s="2"/>
      <c r="S413" s="2"/>
      <c r="T413" s="2"/>
      <c r="U413" s="2"/>
      <c r="V413" s="2"/>
      <c r="W413" s="2"/>
      <c r="X413" s="2"/>
      <c r="Y413" s="2"/>
    </row>
    <row r="414" spans="1:25" x14ac:dyDescent="0.2">
      <c r="A414" s="2"/>
      <c r="B414" s="2"/>
      <c r="C414" s="2"/>
      <c r="D414" s="2"/>
      <c r="E414" s="2"/>
      <c r="F414" s="2"/>
      <c r="G414" s="7" t="str">
        <f t="shared" si="17"/>
        <v/>
      </c>
      <c r="H414" s="8" t="str">
        <f t="shared" si="15"/>
        <v/>
      </c>
      <c r="I414" s="8" t="str">
        <f t="shared" si="16"/>
        <v/>
      </c>
      <c r="J414" s="9" t="str">
        <f>IF(LARGE($I$16:$I$29,1)=G414,J413,IF(G414="","",IF(ROUND(G414/12,1)&lt;1,H414,IFERROR(IF(OR(ROUNDUP(G415/12,0)&lt;&gt;ROUNDUP(G414/12,0),H413&lt;&gt;H414),VLOOKUP($G414,$H$16:$J$29,3,1)+SUM($I$37:I414),J413),VLOOKUP(MAX($E$1237:$E$1048576),$H$16:$J$29,3,1)+SUM($I$37:I414)))))</f>
        <v/>
      </c>
      <c r="K414" s="2"/>
      <c r="L414" s="2"/>
      <c r="M414" s="2"/>
      <c r="N414" s="2"/>
      <c r="O414" s="2"/>
      <c r="P414" s="2"/>
      <c r="Q414" s="2"/>
      <c r="R414" s="2"/>
      <c r="S414" s="2"/>
      <c r="T414" s="2"/>
      <c r="U414" s="2"/>
      <c r="V414" s="2"/>
      <c r="W414" s="2"/>
      <c r="X414" s="2"/>
      <c r="Y414" s="2"/>
    </row>
    <row r="415" spans="1:25" x14ac:dyDescent="0.2">
      <c r="A415" s="2"/>
      <c r="B415" s="2"/>
      <c r="C415" s="2"/>
      <c r="D415" s="2"/>
      <c r="E415" s="2"/>
      <c r="F415" s="2"/>
      <c r="G415" s="7" t="str">
        <f t="shared" si="17"/>
        <v/>
      </c>
      <c r="H415" s="8" t="str">
        <f t="shared" si="15"/>
        <v/>
      </c>
      <c r="I415" s="8" t="str">
        <f t="shared" si="16"/>
        <v/>
      </c>
      <c r="J415" s="9" t="str">
        <f>IF(LARGE($I$16:$I$29,1)=G415,J414,IF(G415="","",IF(ROUND(G415/12,1)&lt;1,H415,IFERROR(IF(OR(ROUNDUP(G416/12,0)&lt;&gt;ROUNDUP(G415/12,0),H414&lt;&gt;H415),VLOOKUP($G415,$H$16:$J$29,3,1)+SUM($I$37:I415),J414),VLOOKUP(MAX($E$1237:$E$1048576),$H$16:$J$29,3,1)+SUM($I$37:I415)))))</f>
        <v/>
      </c>
      <c r="K415" s="2"/>
      <c r="L415" s="2"/>
      <c r="M415" s="2"/>
      <c r="N415" s="2"/>
      <c r="O415" s="2"/>
      <c r="P415" s="2"/>
      <c r="Q415" s="2"/>
      <c r="R415" s="2"/>
      <c r="S415" s="2"/>
      <c r="T415" s="2"/>
      <c r="U415" s="2"/>
      <c r="V415" s="2"/>
      <c r="W415" s="2"/>
      <c r="X415" s="2"/>
      <c r="Y415" s="2"/>
    </row>
    <row r="416" spans="1:25" x14ac:dyDescent="0.2">
      <c r="A416" s="2"/>
      <c r="B416" s="2"/>
      <c r="C416" s="2"/>
      <c r="D416" s="2"/>
      <c r="E416" s="2"/>
      <c r="F416" s="2"/>
      <c r="G416" s="7" t="str">
        <f t="shared" si="17"/>
        <v/>
      </c>
      <c r="H416" s="8" t="str">
        <f t="shared" si="15"/>
        <v/>
      </c>
      <c r="I416" s="8" t="str">
        <f t="shared" si="16"/>
        <v/>
      </c>
      <c r="J416" s="9" t="str">
        <f>IF(LARGE($I$16:$I$29,1)=G416,J415,IF(G416="","",IF(ROUND(G416/12,1)&lt;1,H416,IFERROR(IF(OR(ROUNDUP(G417/12,0)&lt;&gt;ROUNDUP(G416/12,0),H415&lt;&gt;H416),VLOOKUP($G416,$H$16:$J$29,3,1)+SUM($I$37:I416),J415),VLOOKUP(MAX($E$1237:$E$1048576),$H$16:$J$29,3,1)+SUM($I$37:I416)))))</f>
        <v/>
      </c>
      <c r="K416" s="2"/>
      <c r="L416" s="2"/>
      <c r="M416" s="2"/>
      <c r="N416" s="2"/>
      <c r="O416" s="2"/>
      <c r="P416" s="2"/>
      <c r="Q416" s="2"/>
      <c r="R416" s="2"/>
      <c r="S416" s="2"/>
      <c r="T416" s="2"/>
      <c r="U416" s="2"/>
      <c r="V416" s="2"/>
      <c r="W416" s="2"/>
      <c r="X416" s="2"/>
      <c r="Y416" s="2"/>
    </row>
    <row r="417" spans="1:25" x14ac:dyDescent="0.2">
      <c r="A417" s="2"/>
      <c r="B417" s="2"/>
      <c r="C417" s="2"/>
      <c r="D417" s="2"/>
      <c r="E417" s="2"/>
      <c r="F417" s="2"/>
      <c r="G417" s="7" t="str">
        <f t="shared" si="17"/>
        <v/>
      </c>
      <c r="H417" s="8" t="str">
        <f t="shared" si="15"/>
        <v/>
      </c>
      <c r="I417" s="8" t="str">
        <f t="shared" si="16"/>
        <v/>
      </c>
      <c r="J417" s="9" t="str">
        <f>IF(LARGE($I$16:$I$29,1)=G417,J416,IF(G417="","",IF(ROUND(G417/12,1)&lt;1,H417,IFERROR(IF(OR(ROUNDUP(G418/12,0)&lt;&gt;ROUNDUP(G417/12,0),H416&lt;&gt;H417),VLOOKUP($G417,$H$16:$J$29,3,1)+SUM($I$37:I417),J416),VLOOKUP(MAX($E$1237:$E$1048576),$H$16:$J$29,3,1)+SUM($I$37:I417)))))</f>
        <v/>
      </c>
      <c r="K417" s="2"/>
      <c r="L417" s="2"/>
      <c r="M417" s="2"/>
      <c r="N417" s="2"/>
      <c r="O417" s="2"/>
      <c r="P417" s="2"/>
      <c r="Q417" s="2"/>
      <c r="R417" s="2"/>
      <c r="S417" s="2"/>
      <c r="T417" s="2"/>
      <c r="U417" s="2"/>
      <c r="V417" s="2"/>
      <c r="W417" s="2"/>
      <c r="X417" s="2"/>
      <c r="Y417" s="2"/>
    </row>
    <row r="418" spans="1:25" x14ac:dyDescent="0.2">
      <c r="A418" s="2"/>
      <c r="B418" s="2"/>
      <c r="C418" s="2"/>
      <c r="D418" s="2"/>
      <c r="E418" s="2"/>
      <c r="F418" s="2"/>
      <c r="G418" s="7" t="str">
        <f t="shared" si="17"/>
        <v/>
      </c>
      <c r="H418" s="8" t="str">
        <f t="shared" si="15"/>
        <v/>
      </c>
      <c r="I418" s="8" t="str">
        <f t="shared" si="16"/>
        <v/>
      </c>
      <c r="J418" s="9" t="str">
        <f>IF(LARGE($I$16:$I$29,1)=G418,J417,IF(G418="","",IF(ROUND(G418/12,1)&lt;1,H418,IFERROR(IF(OR(ROUNDUP(G419/12,0)&lt;&gt;ROUNDUP(G418/12,0),H417&lt;&gt;H418),VLOOKUP($G418,$H$16:$J$29,3,1)+SUM($I$37:I418),J417),VLOOKUP(MAX($E$1237:$E$1048576),$H$16:$J$29,3,1)+SUM($I$37:I418)))))</f>
        <v/>
      </c>
      <c r="K418" s="2"/>
      <c r="L418" s="2"/>
      <c r="M418" s="2"/>
      <c r="N418" s="2"/>
      <c r="O418" s="2"/>
      <c r="P418" s="2"/>
      <c r="Q418" s="2"/>
      <c r="R418" s="2"/>
      <c r="S418" s="2"/>
      <c r="T418" s="2"/>
      <c r="U418" s="2"/>
      <c r="V418" s="2"/>
      <c r="W418" s="2"/>
      <c r="X418" s="2"/>
      <c r="Y418" s="2"/>
    </row>
    <row r="419" spans="1:25" x14ac:dyDescent="0.2">
      <c r="A419" s="2"/>
      <c r="B419" s="2"/>
      <c r="C419" s="2"/>
      <c r="D419" s="2"/>
      <c r="E419" s="2"/>
      <c r="F419" s="2"/>
      <c r="G419" s="7" t="str">
        <f t="shared" si="17"/>
        <v/>
      </c>
      <c r="H419" s="8" t="str">
        <f t="shared" si="15"/>
        <v/>
      </c>
      <c r="I419" s="8" t="str">
        <f t="shared" si="16"/>
        <v/>
      </c>
      <c r="J419" s="9" t="str">
        <f>IF(LARGE($I$16:$I$29,1)=G419,J418,IF(G419="","",IF(ROUND(G419/12,1)&lt;1,H419,IFERROR(IF(OR(ROUNDUP(G420/12,0)&lt;&gt;ROUNDUP(G419/12,0),H418&lt;&gt;H419),VLOOKUP($G419,$H$16:$J$29,3,1)+SUM($I$37:I419),J418),VLOOKUP(MAX($E$1237:$E$1048576),$H$16:$J$29,3,1)+SUM($I$37:I419)))))</f>
        <v/>
      </c>
      <c r="K419" s="2"/>
      <c r="L419" s="2"/>
      <c r="M419" s="2"/>
      <c r="N419" s="2"/>
      <c r="O419" s="2"/>
      <c r="P419" s="2"/>
      <c r="Q419" s="2"/>
      <c r="R419" s="2"/>
      <c r="S419" s="2"/>
      <c r="T419" s="2"/>
      <c r="U419" s="2"/>
      <c r="V419" s="2"/>
      <c r="W419" s="2"/>
      <c r="X419" s="2"/>
      <c r="Y419" s="2"/>
    </row>
    <row r="420" spans="1:25" x14ac:dyDescent="0.2">
      <c r="A420" s="2"/>
      <c r="B420" s="2"/>
      <c r="C420" s="2"/>
      <c r="D420" s="2"/>
      <c r="E420" s="2"/>
      <c r="F420" s="2"/>
      <c r="G420" s="7" t="str">
        <f t="shared" si="17"/>
        <v/>
      </c>
      <c r="H420" s="8" t="str">
        <f t="shared" si="15"/>
        <v/>
      </c>
      <c r="I420" s="8" t="str">
        <f t="shared" si="16"/>
        <v/>
      </c>
      <c r="J420" s="9" t="str">
        <f>IF(LARGE($I$16:$I$29,1)=G420,J419,IF(G420="","",IF(ROUND(G420/12,1)&lt;1,H420,IFERROR(IF(OR(ROUNDUP(G421/12,0)&lt;&gt;ROUNDUP(G420/12,0),H419&lt;&gt;H420),VLOOKUP($G420,$H$16:$J$29,3,1)+SUM($I$37:I420),J419),VLOOKUP(MAX($E$1237:$E$1048576),$H$16:$J$29,3,1)+SUM($I$37:I420)))))</f>
        <v/>
      </c>
      <c r="K420" s="2"/>
      <c r="L420" s="2"/>
      <c r="M420" s="2"/>
      <c r="N420" s="2"/>
      <c r="O420" s="2"/>
      <c r="P420" s="2"/>
      <c r="Q420" s="2"/>
      <c r="R420" s="2"/>
      <c r="S420" s="2"/>
      <c r="T420" s="2"/>
      <c r="U420" s="2"/>
      <c r="V420" s="2"/>
      <c r="W420" s="2"/>
      <c r="X420" s="2"/>
      <c r="Y420" s="2"/>
    </row>
    <row r="421" spans="1:25" x14ac:dyDescent="0.2">
      <c r="A421" s="2"/>
      <c r="B421" s="2"/>
      <c r="C421" s="2"/>
      <c r="D421" s="2"/>
      <c r="E421" s="2"/>
      <c r="F421" s="2"/>
      <c r="G421" s="7" t="str">
        <f t="shared" si="17"/>
        <v/>
      </c>
      <c r="H421" s="8" t="str">
        <f t="shared" ref="H421:H484" si="18">IF(G421="","",VLOOKUP($G421,$H$16:$J$27,3,1))</f>
        <v/>
      </c>
      <c r="I421" s="8" t="str">
        <f t="shared" ref="I421:I484" si="19">IF(G421="","",VLOOKUP($G421,$H$16:$J$27,3,1)*($E$27))</f>
        <v/>
      </c>
      <c r="J421" s="9" t="str">
        <f>IF(LARGE($I$16:$I$29,1)=G421,J420,IF(G421="","",IF(ROUND(G421/12,1)&lt;1,H421,IFERROR(IF(OR(ROUNDUP(G422/12,0)&lt;&gt;ROUNDUP(G421/12,0),H420&lt;&gt;H421),VLOOKUP($G421,$H$16:$J$29,3,1)+SUM($I$37:I421),J420),VLOOKUP(MAX($E$1237:$E$1048576),$H$16:$J$29,3,1)+SUM($I$37:I421)))))</f>
        <v/>
      </c>
      <c r="K421" s="2"/>
      <c r="L421" s="2"/>
      <c r="M421" s="2"/>
      <c r="N421" s="2"/>
      <c r="O421" s="2"/>
      <c r="P421" s="2"/>
      <c r="Q421" s="2"/>
      <c r="R421" s="2"/>
      <c r="S421" s="2"/>
      <c r="T421" s="2"/>
      <c r="U421" s="2"/>
      <c r="V421" s="2"/>
      <c r="W421" s="2"/>
      <c r="X421" s="2"/>
      <c r="Y421" s="2"/>
    </row>
    <row r="422" spans="1:25" x14ac:dyDescent="0.2">
      <c r="A422" s="2"/>
      <c r="B422" s="2"/>
      <c r="C422" s="2"/>
      <c r="D422" s="2"/>
      <c r="E422" s="2"/>
      <c r="F422" s="2"/>
      <c r="G422" s="7" t="str">
        <f t="shared" ref="G422:G485" si="20">IFERROR(IF(G421+1&gt;MAX($I$16:$I$25),"",G421+1),"")</f>
        <v/>
      </c>
      <c r="H422" s="8" t="str">
        <f t="shared" si="18"/>
        <v/>
      </c>
      <c r="I422" s="8" t="str">
        <f t="shared" si="19"/>
        <v/>
      </c>
      <c r="J422" s="9" t="str">
        <f>IF(LARGE($I$16:$I$29,1)=G422,J421,IF(G422="","",IF(ROUND(G422/12,1)&lt;1,H422,IFERROR(IF(OR(ROUNDUP(G423/12,0)&lt;&gt;ROUNDUP(G422/12,0),H421&lt;&gt;H422),VLOOKUP($G422,$H$16:$J$29,3,1)+SUM($I$37:I422),J421),VLOOKUP(MAX($E$1237:$E$1048576),$H$16:$J$29,3,1)+SUM($I$37:I422)))))</f>
        <v/>
      </c>
      <c r="K422" s="2"/>
      <c r="L422" s="2"/>
      <c r="M422" s="2"/>
      <c r="N422" s="2"/>
      <c r="O422" s="2"/>
      <c r="P422" s="2"/>
      <c r="Q422" s="2"/>
      <c r="R422" s="2"/>
      <c r="S422" s="2"/>
      <c r="T422" s="2"/>
      <c r="U422" s="2"/>
      <c r="V422" s="2"/>
      <c r="W422" s="2"/>
      <c r="X422" s="2"/>
      <c r="Y422" s="2"/>
    </row>
    <row r="423" spans="1:25" x14ac:dyDescent="0.2">
      <c r="A423" s="2"/>
      <c r="B423" s="2"/>
      <c r="C423" s="2"/>
      <c r="D423" s="2"/>
      <c r="E423" s="2"/>
      <c r="F423" s="2"/>
      <c r="G423" s="7" t="str">
        <f t="shared" si="20"/>
        <v/>
      </c>
      <c r="H423" s="8" t="str">
        <f t="shared" si="18"/>
        <v/>
      </c>
      <c r="I423" s="8" t="str">
        <f t="shared" si="19"/>
        <v/>
      </c>
      <c r="J423" s="9" t="str">
        <f>IF(LARGE($I$16:$I$29,1)=G423,J422,IF(G423="","",IF(ROUND(G423/12,1)&lt;1,H423,IFERROR(IF(OR(ROUNDUP(G424/12,0)&lt;&gt;ROUNDUP(G423/12,0),H422&lt;&gt;H423),VLOOKUP($G423,$H$16:$J$29,3,1)+SUM($I$37:I423),J422),VLOOKUP(MAX($E$1237:$E$1048576),$H$16:$J$29,3,1)+SUM($I$37:I423)))))</f>
        <v/>
      </c>
      <c r="K423" s="2"/>
      <c r="L423" s="2"/>
      <c r="M423" s="2"/>
      <c r="N423" s="2"/>
      <c r="O423" s="2"/>
      <c r="P423" s="2"/>
      <c r="Q423" s="2"/>
      <c r="R423" s="2"/>
      <c r="S423" s="2"/>
      <c r="T423" s="2"/>
      <c r="U423" s="2"/>
      <c r="V423" s="2"/>
      <c r="W423" s="2"/>
      <c r="X423" s="2"/>
      <c r="Y423" s="2"/>
    </row>
    <row r="424" spans="1:25" x14ac:dyDescent="0.2">
      <c r="A424" s="2"/>
      <c r="B424" s="2"/>
      <c r="C424" s="2"/>
      <c r="D424" s="2"/>
      <c r="E424" s="2"/>
      <c r="F424" s="2"/>
      <c r="G424" s="7" t="str">
        <f t="shared" si="20"/>
        <v/>
      </c>
      <c r="H424" s="8" t="str">
        <f t="shared" si="18"/>
        <v/>
      </c>
      <c r="I424" s="8" t="str">
        <f t="shared" si="19"/>
        <v/>
      </c>
      <c r="J424" s="9" t="str">
        <f>IF(LARGE($I$16:$I$29,1)=G424,J423,IF(G424="","",IF(ROUND(G424/12,1)&lt;1,H424,IFERROR(IF(OR(ROUNDUP(G425/12,0)&lt;&gt;ROUNDUP(G424/12,0),H423&lt;&gt;H424),VLOOKUP($G424,$H$16:$J$29,3,1)+SUM($I$37:I424),J423),VLOOKUP(MAX($E$1237:$E$1048576),$H$16:$J$29,3,1)+SUM($I$37:I424)))))</f>
        <v/>
      </c>
      <c r="K424" s="2"/>
      <c r="L424" s="2"/>
      <c r="M424" s="2"/>
      <c r="N424" s="2"/>
      <c r="O424" s="2"/>
      <c r="P424" s="2"/>
      <c r="Q424" s="2"/>
      <c r="R424" s="2"/>
      <c r="S424" s="2"/>
      <c r="T424" s="2"/>
      <c r="U424" s="2"/>
      <c r="V424" s="2"/>
      <c r="W424" s="2"/>
      <c r="X424" s="2"/>
      <c r="Y424" s="2"/>
    </row>
    <row r="425" spans="1:25" x14ac:dyDescent="0.2">
      <c r="A425" s="2"/>
      <c r="B425" s="2"/>
      <c r="C425" s="2"/>
      <c r="D425" s="2"/>
      <c r="E425" s="2"/>
      <c r="F425" s="2"/>
      <c r="G425" s="7" t="str">
        <f t="shared" si="20"/>
        <v/>
      </c>
      <c r="H425" s="8" t="str">
        <f t="shared" si="18"/>
        <v/>
      </c>
      <c r="I425" s="8" t="str">
        <f t="shared" si="19"/>
        <v/>
      </c>
      <c r="J425" s="9" t="str">
        <f>IF(LARGE($I$16:$I$29,1)=G425,J424,IF(G425="","",IF(ROUND(G425/12,1)&lt;1,H425,IFERROR(IF(OR(ROUNDUP(G426/12,0)&lt;&gt;ROUNDUP(G425/12,0),H424&lt;&gt;H425),VLOOKUP($G425,$H$16:$J$29,3,1)+SUM($I$37:I425),J424),VLOOKUP(MAX($E$1237:$E$1048576),$H$16:$J$29,3,1)+SUM($I$37:I425)))))</f>
        <v/>
      </c>
      <c r="K425" s="2"/>
      <c r="L425" s="2"/>
      <c r="M425" s="2"/>
      <c r="N425" s="2"/>
      <c r="O425" s="2"/>
      <c r="P425" s="2"/>
      <c r="Q425" s="2"/>
      <c r="R425" s="2"/>
      <c r="S425" s="2"/>
      <c r="T425" s="2"/>
      <c r="U425" s="2"/>
      <c r="V425" s="2"/>
      <c r="W425" s="2"/>
      <c r="X425" s="2"/>
      <c r="Y425" s="2"/>
    </row>
    <row r="426" spans="1:25" x14ac:dyDescent="0.2">
      <c r="A426" s="2"/>
      <c r="B426" s="2"/>
      <c r="C426" s="2"/>
      <c r="D426" s="2"/>
      <c r="E426" s="2"/>
      <c r="F426" s="2"/>
      <c r="G426" s="7" t="str">
        <f t="shared" si="20"/>
        <v/>
      </c>
      <c r="H426" s="8" t="str">
        <f t="shared" si="18"/>
        <v/>
      </c>
      <c r="I426" s="8" t="str">
        <f t="shared" si="19"/>
        <v/>
      </c>
      <c r="J426" s="9" t="str">
        <f>IF(LARGE($I$16:$I$29,1)=G426,J425,IF(G426="","",IF(ROUND(G426/12,1)&lt;1,H426,IFERROR(IF(OR(ROUNDUP(G427/12,0)&lt;&gt;ROUNDUP(G426/12,0),H425&lt;&gt;H426),VLOOKUP($G426,$H$16:$J$29,3,1)+SUM($I$37:I426),J425),VLOOKUP(MAX($E$1237:$E$1048576),$H$16:$J$29,3,1)+SUM($I$37:I426)))))</f>
        <v/>
      </c>
      <c r="K426" s="2"/>
      <c r="L426" s="2"/>
      <c r="M426" s="2"/>
      <c r="N426" s="2"/>
      <c r="O426" s="2"/>
      <c r="P426" s="2"/>
      <c r="Q426" s="2"/>
      <c r="R426" s="2"/>
      <c r="S426" s="2"/>
      <c r="T426" s="2"/>
      <c r="U426" s="2"/>
      <c r="V426" s="2"/>
      <c r="W426" s="2"/>
      <c r="X426" s="2"/>
      <c r="Y426" s="2"/>
    </row>
    <row r="427" spans="1:25" x14ac:dyDescent="0.2">
      <c r="A427" s="2"/>
      <c r="B427" s="2"/>
      <c r="C427" s="2"/>
      <c r="D427" s="2"/>
      <c r="E427" s="2"/>
      <c r="F427" s="2"/>
      <c r="G427" s="7" t="str">
        <f t="shared" si="20"/>
        <v/>
      </c>
      <c r="H427" s="8" t="str">
        <f t="shared" si="18"/>
        <v/>
      </c>
      <c r="I427" s="8" t="str">
        <f t="shared" si="19"/>
        <v/>
      </c>
      <c r="J427" s="9" t="str">
        <f>IF(LARGE($I$16:$I$29,1)=G427,J426,IF(G427="","",IF(ROUND(G427/12,1)&lt;1,H427,IFERROR(IF(OR(ROUNDUP(G428/12,0)&lt;&gt;ROUNDUP(G427/12,0),H426&lt;&gt;H427),VLOOKUP($G427,$H$16:$J$29,3,1)+SUM($I$37:I427),J426),VLOOKUP(MAX($E$1237:$E$1048576),$H$16:$J$29,3,1)+SUM($I$37:I427)))))</f>
        <v/>
      </c>
      <c r="K427" s="2"/>
      <c r="L427" s="2"/>
      <c r="M427" s="2"/>
      <c r="N427" s="2"/>
      <c r="O427" s="2"/>
      <c r="P427" s="2"/>
      <c r="Q427" s="2"/>
      <c r="R427" s="2"/>
      <c r="S427" s="2"/>
      <c r="T427" s="2"/>
      <c r="U427" s="2"/>
      <c r="V427" s="2"/>
      <c r="W427" s="2"/>
      <c r="X427" s="2"/>
      <c r="Y427" s="2"/>
    </row>
    <row r="428" spans="1:25" x14ac:dyDescent="0.2">
      <c r="A428" s="2"/>
      <c r="B428" s="2"/>
      <c r="C428" s="2"/>
      <c r="D428" s="2"/>
      <c r="E428" s="2"/>
      <c r="F428" s="2"/>
      <c r="G428" s="7" t="str">
        <f t="shared" si="20"/>
        <v/>
      </c>
      <c r="H428" s="8" t="str">
        <f t="shared" si="18"/>
        <v/>
      </c>
      <c r="I428" s="8" t="str">
        <f t="shared" si="19"/>
        <v/>
      </c>
      <c r="J428" s="9" t="str">
        <f>IF(LARGE($I$16:$I$29,1)=G428,J427,IF(G428="","",IF(ROUND(G428/12,1)&lt;1,H428,IFERROR(IF(OR(ROUNDUP(G429/12,0)&lt;&gt;ROUNDUP(G428/12,0),H427&lt;&gt;H428),VLOOKUP($G428,$H$16:$J$29,3,1)+SUM($I$37:I428),J427),VLOOKUP(MAX($E$1237:$E$1048576),$H$16:$J$29,3,1)+SUM($I$37:I428)))))</f>
        <v/>
      </c>
      <c r="K428" s="2"/>
      <c r="L428" s="2"/>
      <c r="M428" s="2"/>
      <c r="N428" s="2"/>
      <c r="O428" s="2"/>
      <c r="P428" s="2"/>
      <c r="Q428" s="2"/>
      <c r="R428" s="2"/>
      <c r="S428" s="2"/>
      <c r="T428" s="2"/>
      <c r="U428" s="2"/>
      <c r="V428" s="2"/>
      <c r="W428" s="2"/>
      <c r="X428" s="2"/>
      <c r="Y428" s="2"/>
    </row>
    <row r="429" spans="1:25" x14ac:dyDescent="0.2">
      <c r="A429" s="2"/>
      <c r="B429" s="2"/>
      <c r="C429" s="2"/>
      <c r="D429" s="2"/>
      <c r="E429" s="2"/>
      <c r="F429" s="2"/>
      <c r="G429" s="7" t="str">
        <f t="shared" si="20"/>
        <v/>
      </c>
      <c r="H429" s="8" t="str">
        <f t="shared" si="18"/>
        <v/>
      </c>
      <c r="I429" s="8" t="str">
        <f t="shared" si="19"/>
        <v/>
      </c>
      <c r="J429" s="9" t="str">
        <f>IF(LARGE($I$16:$I$29,1)=G429,J428,IF(G429="","",IF(ROUND(G429/12,1)&lt;1,H429,IFERROR(IF(OR(ROUNDUP(G430/12,0)&lt;&gt;ROUNDUP(G429/12,0),H428&lt;&gt;H429),VLOOKUP($G429,$H$16:$J$29,3,1)+SUM($I$37:I429),J428),VLOOKUP(MAX($E$1237:$E$1048576),$H$16:$J$29,3,1)+SUM($I$37:I429)))))</f>
        <v/>
      </c>
      <c r="K429" s="2"/>
      <c r="L429" s="2"/>
      <c r="M429" s="2"/>
      <c r="N429" s="2"/>
      <c r="O429" s="2"/>
      <c r="P429" s="2"/>
      <c r="Q429" s="2"/>
      <c r="R429" s="2"/>
      <c r="S429" s="2"/>
      <c r="T429" s="2"/>
      <c r="U429" s="2"/>
      <c r="V429" s="2"/>
      <c r="W429" s="2"/>
      <c r="X429" s="2"/>
      <c r="Y429" s="2"/>
    </row>
    <row r="430" spans="1:25" x14ac:dyDescent="0.2">
      <c r="A430" s="2"/>
      <c r="B430" s="2"/>
      <c r="C430" s="2"/>
      <c r="D430" s="2"/>
      <c r="E430" s="2"/>
      <c r="F430" s="2"/>
      <c r="G430" s="7" t="str">
        <f t="shared" si="20"/>
        <v/>
      </c>
      <c r="H430" s="8" t="str">
        <f t="shared" si="18"/>
        <v/>
      </c>
      <c r="I430" s="8" t="str">
        <f t="shared" si="19"/>
        <v/>
      </c>
      <c r="J430" s="9" t="str">
        <f>IF(LARGE($I$16:$I$29,1)=G430,J429,IF(G430="","",IF(ROUND(G430/12,1)&lt;1,H430,IFERROR(IF(OR(ROUNDUP(G431/12,0)&lt;&gt;ROUNDUP(G430/12,0),H429&lt;&gt;H430),VLOOKUP($G430,$H$16:$J$29,3,1)+SUM($I$37:I430),J429),VLOOKUP(MAX($E$1237:$E$1048576),$H$16:$J$29,3,1)+SUM($I$37:I430)))))</f>
        <v/>
      </c>
      <c r="K430" s="2"/>
      <c r="L430" s="2"/>
      <c r="M430" s="2"/>
      <c r="N430" s="2"/>
      <c r="O430" s="2"/>
      <c r="P430" s="2"/>
      <c r="Q430" s="2"/>
      <c r="R430" s="2"/>
      <c r="S430" s="2"/>
      <c r="T430" s="2"/>
      <c r="U430" s="2"/>
      <c r="V430" s="2"/>
      <c r="W430" s="2"/>
      <c r="X430" s="2"/>
      <c r="Y430" s="2"/>
    </row>
    <row r="431" spans="1:25" x14ac:dyDescent="0.2">
      <c r="A431" s="2"/>
      <c r="B431" s="2"/>
      <c r="C431" s="2"/>
      <c r="D431" s="2"/>
      <c r="E431" s="2"/>
      <c r="F431" s="2"/>
      <c r="G431" s="7" t="str">
        <f t="shared" si="20"/>
        <v/>
      </c>
      <c r="H431" s="8" t="str">
        <f t="shared" si="18"/>
        <v/>
      </c>
      <c r="I431" s="8" t="str">
        <f t="shared" si="19"/>
        <v/>
      </c>
      <c r="J431" s="9" t="str">
        <f>IF(LARGE($I$16:$I$29,1)=G431,J430,IF(G431="","",IF(ROUND(G431/12,1)&lt;1,H431,IFERROR(IF(OR(ROUNDUP(G432/12,0)&lt;&gt;ROUNDUP(G431/12,0),H430&lt;&gt;H431),VLOOKUP($G431,$H$16:$J$29,3,1)+SUM($I$37:I431),J430),VLOOKUP(MAX($E$1237:$E$1048576),$H$16:$J$29,3,1)+SUM($I$37:I431)))))</f>
        <v/>
      </c>
      <c r="K431" s="2"/>
      <c r="L431" s="2"/>
      <c r="M431" s="2"/>
      <c r="N431" s="2"/>
      <c r="O431" s="2"/>
      <c r="P431" s="2"/>
      <c r="Q431" s="2"/>
      <c r="R431" s="2"/>
      <c r="S431" s="2"/>
      <c r="T431" s="2"/>
      <c r="U431" s="2"/>
      <c r="V431" s="2"/>
      <c r="W431" s="2"/>
      <c r="X431" s="2"/>
      <c r="Y431" s="2"/>
    </row>
    <row r="432" spans="1:25" x14ac:dyDescent="0.2">
      <c r="A432" s="2"/>
      <c r="B432" s="2"/>
      <c r="C432" s="2"/>
      <c r="D432" s="2"/>
      <c r="E432" s="2"/>
      <c r="F432" s="2"/>
      <c r="G432" s="7" t="str">
        <f t="shared" si="20"/>
        <v/>
      </c>
      <c r="H432" s="8" t="str">
        <f t="shared" si="18"/>
        <v/>
      </c>
      <c r="I432" s="8" t="str">
        <f t="shared" si="19"/>
        <v/>
      </c>
      <c r="J432" s="9" t="str">
        <f>IF(LARGE($I$16:$I$29,1)=G432,J431,IF(G432="","",IF(ROUND(G432/12,1)&lt;1,H432,IFERROR(IF(OR(ROUNDUP(G433/12,0)&lt;&gt;ROUNDUP(G432/12,0),H431&lt;&gt;H432),VLOOKUP($G432,$H$16:$J$29,3,1)+SUM($I$37:I432),J431),VLOOKUP(MAX($E$1237:$E$1048576),$H$16:$J$29,3,1)+SUM($I$37:I432)))))</f>
        <v/>
      </c>
      <c r="K432" s="2"/>
      <c r="L432" s="2"/>
      <c r="M432" s="2"/>
      <c r="N432" s="2"/>
      <c r="O432" s="2"/>
      <c r="P432" s="2"/>
      <c r="Q432" s="2"/>
      <c r="R432" s="2"/>
      <c r="S432" s="2"/>
      <c r="T432" s="2"/>
      <c r="U432" s="2"/>
      <c r="V432" s="2"/>
      <c r="W432" s="2"/>
      <c r="X432" s="2"/>
      <c r="Y432" s="2"/>
    </row>
    <row r="433" spans="1:25" x14ac:dyDescent="0.2">
      <c r="A433" s="2"/>
      <c r="B433" s="2"/>
      <c r="C433" s="2"/>
      <c r="D433" s="2"/>
      <c r="E433" s="2"/>
      <c r="F433" s="2"/>
      <c r="G433" s="7" t="str">
        <f t="shared" si="20"/>
        <v/>
      </c>
      <c r="H433" s="8" t="str">
        <f t="shared" si="18"/>
        <v/>
      </c>
      <c r="I433" s="8" t="str">
        <f t="shared" si="19"/>
        <v/>
      </c>
      <c r="J433" s="9" t="str">
        <f>IF(LARGE($I$16:$I$29,1)=G433,J432,IF(G433="","",IF(ROUND(G433/12,1)&lt;1,H433,IFERROR(IF(OR(ROUNDUP(G434/12,0)&lt;&gt;ROUNDUP(G433/12,0),H432&lt;&gt;H433),VLOOKUP($G433,$H$16:$J$29,3,1)+SUM($I$37:I433),J432),VLOOKUP(MAX($E$1237:$E$1048576),$H$16:$J$29,3,1)+SUM($I$37:I433)))))</f>
        <v/>
      </c>
      <c r="K433" s="2"/>
      <c r="L433" s="2"/>
      <c r="M433" s="2"/>
      <c r="N433" s="2"/>
      <c r="O433" s="2"/>
      <c r="P433" s="2"/>
      <c r="Q433" s="2"/>
      <c r="R433" s="2"/>
      <c r="S433" s="2"/>
      <c r="T433" s="2"/>
      <c r="U433" s="2"/>
      <c r="V433" s="2"/>
      <c r="W433" s="2"/>
      <c r="X433" s="2"/>
      <c r="Y433" s="2"/>
    </row>
    <row r="434" spans="1:25" x14ac:dyDescent="0.2">
      <c r="A434" s="2"/>
      <c r="B434" s="2"/>
      <c r="C434" s="2"/>
      <c r="D434" s="2"/>
      <c r="E434" s="2"/>
      <c r="F434" s="2"/>
      <c r="G434" s="7" t="str">
        <f t="shared" si="20"/>
        <v/>
      </c>
      <c r="H434" s="8" t="str">
        <f t="shared" si="18"/>
        <v/>
      </c>
      <c r="I434" s="8" t="str">
        <f t="shared" si="19"/>
        <v/>
      </c>
      <c r="J434" s="9" t="str">
        <f>IF(LARGE($I$16:$I$29,1)=G434,J433,IF(G434="","",IF(ROUND(G434/12,1)&lt;1,H434,IFERROR(IF(OR(ROUNDUP(G435/12,0)&lt;&gt;ROUNDUP(G434/12,0),H433&lt;&gt;H434),VLOOKUP($G434,$H$16:$J$29,3,1)+SUM($I$37:I434),J433),VLOOKUP(MAX($E$1237:$E$1048576),$H$16:$J$29,3,1)+SUM($I$37:I434)))))</f>
        <v/>
      </c>
      <c r="K434" s="2"/>
      <c r="L434" s="2"/>
      <c r="M434" s="2"/>
      <c r="N434" s="2"/>
      <c r="O434" s="2"/>
      <c r="P434" s="2"/>
      <c r="Q434" s="2"/>
      <c r="R434" s="2"/>
      <c r="S434" s="2"/>
      <c r="T434" s="2"/>
      <c r="U434" s="2"/>
      <c r="V434" s="2"/>
      <c r="W434" s="2"/>
      <c r="X434" s="2"/>
      <c r="Y434" s="2"/>
    </row>
    <row r="435" spans="1:25" x14ac:dyDescent="0.2">
      <c r="A435" s="2"/>
      <c r="B435" s="2"/>
      <c r="C435" s="2"/>
      <c r="D435" s="2"/>
      <c r="E435" s="2"/>
      <c r="F435" s="2"/>
      <c r="G435" s="7" t="str">
        <f t="shared" si="20"/>
        <v/>
      </c>
      <c r="H435" s="8" t="str">
        <f t="shared" si="18"/>
        <v/>
      </c>
      <c r="I435" s="8" t="str">
        <f t="shared" si="19"/>
        <v/>
      </c>
      <c r="J435" s="9" t="str">
        <f>IF(LARGE($I$16:$I$29,1)=G435,J434,IF(G435="","",IF(ROUND(G435/12,1)&lt;1,H435,IFERROR(IF(OR(ROUNDUP(G436/12,0)&lt;&gt;ROUNDUP(G435/12,0),H434&lt;&gt;H435),VLOOKUP($G435,$H$16:$J$29,3,1)+SUM($I$37:I435),J434),VLOOKUP(MAX($E$1237:$E$1048576),$H$16:$J$29,3,1)+SUM($I$37:I435)))))</f>
        <v/>
      </c>
      <c r="K435" s="2"/>
      <c r="L435" s="2"/>
      <c r="M435" s="2"/>
      <c r="N435" s="2"/>
      <c r="O435" s="2"/>
      <c r="P435" s="2"/>
      <c r="Q435" s="2"/>
      <c r="R435" s="2"/>
      <c r="S435" s="2"/>
      <c r="T435" s="2"/>
      <c r="U435" s="2"/>
      <c r="V435" s="2"/>
      <c r="W435" s="2"/>
      <c r="X435" s="2"/>
      <c r="Y435" s="2"/>
    </row>
    <row r="436" spans="1:25" x14ac:dyDescent="0.2">
      <c r="A436" s="2"/>
      <c r="B436" s="2"/>
      <c r="C436" s="2"/>
      <c r="D436" s="2"/>
      <c r="E436" s="2"/>
      <c r="F436" s="2"/>
      <c r="G436" s="7" t="str">
        <f t="shared" si="20"/>
        <v/>
      </c>
      <c r="H436" s="8" t="str">
        <f t="shared" si="18"/>
        <v/>
      </c>
      <c r="I436" s="8" t="str">
        <f t="shared" si="19"/>
        <v/>
      </c>
      <c r="J436" s="9" t="str">
        <f>IF(LARGE($I$16:$I$29,1)=G436,J435,IF(G436="","",IF(ROUND(G436/12,1)&lt;1,H436,IFERROR(IF(OR(ROUNDUP(G437/12,0)&lt;&gt;ROUNDUP(G436/12,0),H435&lt;&gt;H436),VLOOKUP($G436,$H$16:$J$29,3,1)+SUM($I$37:I436),J435),VLOOKUP(MAX($E$1237:$E$1048576),$H$16:$J$29,3,1)+SUM($I$37:I436)))))</f>
        <v/>
      </c>
      <c r="K436" s="2"/>
      <c r="L436" s="2"/>
      <c r="M436" s="2"/>
      <c r="N436" s="2"/>
      <c r="O436" s="2"/>
      <c r="P436" s="2"/>
      <c r="Q436" s="2"/>
      <c r="R436" s="2"/>
      <c r="S436" s="2"/>
      <c r="T436" s="2"/>
      <c r="U436" s="2"/>
      <c r="V436" s="2"/>
      <c r="W436" s="2"/>
      <c r="X436" s="2"/>
      <c r="Y436" s="2"/>
    </row>
    <row r="437" spans="1:25" x14ac:dyDescent="0.2">
      <c r="A437" s="2"/>
      <c r="B437" s="2"/>
      <c r="C437" s="2"/>
      <c r="D437" s="2"/>
      <c r="E437" s="2"/>
      <c r="F437" s="2"/>
      <c r="G437" s="7" t="str">
        <f t="shared" si="20"/>
        <v/>
      </c>
      <c r="H437" s="8" t="str">
        <f t="shared" si="18"/>
        <v/>
      </c>
      <c r="I437" s="8" t="str">
        <f t="shared" si="19"/>
        <v/>
      </c>
      <c r="J437" s="9" t="str">
        <f>IF(LARGE($I$16:$I$29,1)=G437,J436,IF(G437="","",IF(ROUND(G437/12,1)&lt;1,H437,IFERROR(IF(OR(ROUNDUP(G438/12,0)&lt;&gt;ROUNDUP(G437/12,0),H436&lt;&gt;H437),VLOOKUP($G437,$H$16:$J$29,3,1)+SUM($I$37:I437),J436),VLOOKUP(MAX($E$1237:$E$1048576),$H$16:$J$29,3,1)+SUM($I$37:I437)))))</f>
        <v/>
      </c>
      <c r="K437" s="2"/>
      <c r="L437" s="2"/>
      <c r="M437" s="2"/>
      <c r="N437" s="2"/>
      <c r="O437" s="2"/>
      <c r="P437" s="2"/>
      <c r="Q437" s="2"/>
      <c r="R437" s="2"/>
      <c r="S437" s="2"/>
      <c r="T437" s="2"/>
      <c r="U437" s="2"/>
      <c r="V437" s="2"/>
      <c r="W437" s="2"/>
      <c r="X437" s="2"/>
      <c r="Y437" s="2"/>
    </row>
    <row r="438" spans="1:25" x14ac:dyDescent="0.2">
      <c r="A438" s="2"/>
      <c r="B438" s="2"/>
      <c r="C438" s="2"/>
      <c r="D438" s="2"/>
      <c r="E438" s="2"/>
      <c r="F438" s="2"/>
      <c r="G438" s="7" t="str">
        <f t="shared" si="20"/>
        <v/>
      </c>
      <c r="H438" s="8" t="str">
        <f t="shared" si="18"/>
        <v/>
      </c>
      <c r="I438" s="8" t="str">
        <f t="shared" si="19"/>
        <v/>
      </c>
      <c r="J438" s="9" t="str">
        <f>IF(LARGE($I$16:$I$29,1)=G438,J437,IF(G438="","",IF(ROUND(G438/12,1)&lt;1,H438,IFERROR(IF(OR(ROUNDUP(G439/12,0)&lt;&gt;ROUNDUP(G438/12,0),H437&lt;&gt;H438),VLOOKUP($G438,$H$16:$J$29,3,1)+SUM($I$37:I438),J437),VLOOKUP(MAX($E$1237:$E$1048576),$H$16:$J$29,3,1)+SUM($I$37:I438)))))</f>
        <v/>
      </c>
      <c r="K438" s="2"/>
      <c r="L438" s="2"/>
      <c r="M438" s="2"/>
      <c r="N438" s="2"/>
      <c r="O438" s="2"/>
      <c r="P438" s="2"/>
      <c r="Q438" s="2"/>
      <c r="R438" s="2"/>
      <c r="S438" s="2"/>
      <c r="T438" s="2"/>
      <c r="U438" s="2"/>
      <c r="V438" s="2"/>
      <c r="W438" s="2"/>
      <c r="X438" s="2"/>
      <c r="Y438" s="2"/>
    </row>
    <row r="439" spans="1:25" x14ac:dyDescent="0.2">
      <c r="A439" s="2"/>
      <c r="B439" s="2"/>
      <c r="C439" s="2"/>
      <c r="D439" s="2"/>
      <c r="E439" s="2"/>
      <c r="F439" s="2"/>
      <c r="G439" s="7" t="str">
        <f t="shared" si="20"/>
        <v/>
      </c>
      <c r="H439" s="8" t="str">
        <f t="shared" si="18"/>
        <v/>
      </c>
      <c r="I439" s="8" t="str">
        <f t="shared" si="19"/>
        <v/>
      </c>
      <c r="J439" s="9" t="str">
        <f>IF(LARGE($I$16:$I$29,1)=G439,J438,IF(G439="","",IF(ROUND(G439/12,1)&lt;1,H439,IFERROR(IF(OR(ROUNDUP(G440/12,0)&lt;&gt;ROUNDUP(G439/12,0),H438&lt;&gt;H439),VLOOKUP($G439,$H$16:$J$29,3,1)+SUM($I$37:I439),J438),VLOOKUP(MAX($E$1237:$E$1048576),$H$16:$J$29,3,1)+SUM($I$37:I439)))))</f>
        <v/>
      </c>
      <c r="K439" s="2"/>
      <c r="L439" s="2"/>
      <c r="M439" s="2"/>
      <c r="N439" s="2"/>
      <c r="O439" s="2"/>
      <c r="P439" s="2"/>
      <c r="Q439" s="2"/>
      <c r="R439" s="2"/>
      <c r="S439" s="2"/>
      <c r="T439" s="2"/>
      <c r="U439" s="2"/>
      <c r="V439" s="2"/>
      <c r="W439" s="2"/>
      <c r="X439" s="2"/>
      <c r="Y439" s="2"/>
    </row>
    <row r="440" spans="1:25" x14ac:dyDescent="0.2">
      <c r="A440" s="2"/>
      <c r="B440" s="2"/>
      <c r="C440" s="2"/>
      <c r="D440" s="2"/>
      <c r="E440" s="2"/>
      <c r="F440" s="2"/>
      <c r="G440" s="7" t="str">
        <f t="shared" si="20"/>
        <v/>
      </c>
      <c r="H440" s="8" t="str">
        <f t="shared" si="18"/>
        <v/>
      </c>
      <c r="I440" s="8" t="str">
        <f t="shared" si="19"/>
        <v/>
      </c>
      <c r="J440" s="9" t="str">
        <f>IF(LARGE($I$16:$I$29,1)=G440,J439,IF(G440="","",IF(ROUND(G440/12,1)&lt;1,H440,IFERROR(IF(OR(ROUNDUP(G441/12,0)&lt;&gt;ROUNDUP(G440/12,0),H439&lt;&gt;H440),VLOOKUP($G440,$H$16:$J$29,3,1)+SUM($I$37:I440),J439),VLOOKUP(MAX($E$1237:$E$1048576),$H$16:$J$29,3,1)+SUM($I$37:I440)))))</f>
        <v/>
      </c>
      <c r="K440" s="2"/>
      <c r="L440" s="2"/>
      <c r="M440" s="2"/>
      <c r="N440" s="2"/>
      <c r="O440" s="2"/>
      <c r="P440" s="2"/>
      <c r="Q440" s="2"/>
      <c r="R440" s="2"/>
      <c r="S440" s="2"/>
      <c r="T440" s="2"/>
      <c r="U440" s="2"/>
      <c r="V440" s="2"/>
      <c r="W440" s="2"/>
      <c r="X440" s="2"/>
      <c r="Y440" s="2"/>
    </row>
    <row r="441" spans="1:25" x14ac:dyDescent="0.2">
      <c r="A441" s="2"/>
      <c r="B441" s="2"/>
      <c r="C441" s="2"/>
      <c r="D441" s="2"/>
      <c r="E441" s="2"/>
      <c r="F441" s="2"/>
      <c r="G441" s="7" t="str">
        <f t="shared" si="20"/>
        <v/>
      </c>
      <c r="H441" s="8" t="str">
        <f t="shared" si="18"/>
        <v/>
      </c>
      <c r="I441" s="8" t="str">
        <f t="shared" si="19"/>
        <v/>
      </c>
      <c r="J441" s="9" t="str">
        <f>IF(LARGE($I$16:$I$29,1)=G441,J440,IF(G441="","",IF(ROUND(G441/12,1)&lt;1,H441,IFERROR(IF(OR(ROUNDUP(G442/12,0)&lt;&gt;ROUNDUP(G441/12,0),H440&lt;&gt;H441),VLOOKUP($G441,$H$16:$J$29,3,1)+SUM($I$37:I441),J440),VLOOKUP(MAX($E$1237:$E$1048576),$H$16:$J$29,3,1)+SUM($I$37:I441)))))</f>
        <v/>
      </c>
      <c r="K441" s="2"/>
      <c r="L441" s="2"/>
      <c r="M441" s="2"/>
      <c r="N441" s="2"/>
      <c r="O441" s="2"/>
      <c r="P441" s="2"/>
      <c r="Q441" s="2"/>
      <c r="R441" s="2"/>
      <c r="S441" s="2"/>
      <c r="T441" s="2"/>
      <c r="U441" s="2"/>
      <c r="V441" s="2"/>
      <c r="W441" s="2"/>
      <c r="X441" s="2"/>
      <c r="Y441" s="2"/>
    </row>
    <row r="442" spans="1:25" x14ac:dyDescent="0.2">
      <c r="A442" s="2"/>
      <c r="B442" s="2"/>
      <c r="C442" s="2"/>
      <c r="D442" s="2"/>
      <c r="E442" s="2"/>
      <c r="F442" s="2"/>
      <c r="G442" s="7" t="str">
        <f t="shared" si="20"/>
        <v/>
      </c>
      <c r="H442" s="8" t="str">
        <f t="shared" si="18"/>
        <v/>
      </c>
      <c r="I442" s="8" t="str">
        <f t="shared" si="19"/>
        <v/>
      </c>
      <c r="J442" s="9" t="str">
        <f>IF(LARGE($I$16:$I$29,1)=G442,J441,IF(G442="","",IF(ROUND(G442/12,1)&lt;1,H442,IFERROR(IF(OR(ROUNDUP(G443/12,0)&lt;&gt;ROUNDUP(G442/12,0),H441&lt;&gt;H442),VLOOKUP($G442,$H$16:$J$29,3,1)+SUM($I$37:I442),J441),VLOOKUP(MAX($E$1237:$E$1048576),$H$16:$J$29,3,1)+SUM($I$37:I442)))))</f>
        <v/>
      </c>
      <c r="K442" s="2"/>
      <c r="L442" s="2"/>
      <c r="M442" s="2"/>
      <c r="N442" s="2"/>
      <c r="O442" s="2"/>
      <c r="P442" s="2"/>
      <c r="Q442" s="2"/>
      <c r="R442" s="2"/>
      <c r="S442" s="2"/>
      <c r="T442" s="2"/>
      <c r="U442" s="2"/>
      <c r="V442" s="2"/>
      <c r="W442" s="2"/>
      <c r="X442" s="2"/>
      <c r="Y442" s="2"/>
    </row>
    <row r="443" spans="1:25" x14ac:dyDescent="0.2">
      <c r="A443" s="2"/>
      <c r="B443" s="2"/>
      <c r="C443" s="2"/>
      <c r="D443" s="2"/>
      <c r="E443" s="2"/>
      <c r="F443" s="2"/>
      <c r="G443" s="7" t="str">
        <f t="shared" si="20"/>
        <v/>
      </c>
      <c r="H443" s="8" t="str">
        <f t="shared" si="18"/>
        <v/>
      </c>
      <c r="I443" s="8" t="str">
        <f t="shared" si="19"/>
        <v/>
      </c>
      <c r="J443" s="9" t="str">
        <f>IF(LARGE($I$16:$I$29,1)=G443,J442,IF(G443="","",IF(ROUND(G443/12,1)&lt;1,H443,IFERROR(IF(OR(ROUNDUP(G444/12,0)&lt;&gt;ROUNDUP(G443/12,0),H442&lt;&gt;H443),VLOOKUP($G443,$H$16:$J$29,3,1)+SUM($I$37:I443),J442),VLOOKUP(MAX($E$1237:$E$1048576),$H$16:$J$29,3,1)+SUM($I$37:I443)))))</f>
        <v/>
      </c>
      <c r="K443" s="2"/>
      <c r="L443" s="2"/>
      <c r="M443" s="2"/>
      <c r="N443" s="2"/>
      <c r="O443" s="2"/>
      <c r="P443" s="2"/>
      <c r="Q443" s="2"/>
      <c r="R443" s="2"/>
      <c r="S443" s="2"/>
      <c r="T443" s="2"/>
      <c r="U443" s="2"/>
      <c r="V443" s="2"/>
      <c r="W443" s="2"/>
      <c r="X443" s="2"/>
      <c r="Y443" s="2"/>
    </row>
    <row r="444" spans="1:25" x14ac:dyDescent="0.2">
      <c r="A444" s="2"/>
      <c r="B444" s="2"/>
      <c r="C444" s="2"/>
      <c r="D444" s="2"/>
      <c r="E444" s="2"/>
      <c r="F444" s="2"/>
      <c r="G444" s="7" t="str">
        <f t="shared" si="20"/>
        <v/>
      </c>
      <c r="H444" s="8" t="str">
        <f t="shared" si="18"/>
        <v/>
      </c>
      <c r="I444" s="8" t="str">
        <f t="shared" si="19"/>
        <v/>
      </c>
      <c r="J444" s="9" t="str">
        <f>IF(LARGE($I$16:$I$29,1)=G444,J443,IF(G444="","",IF(ROUND(G444/12,1)&lt;1,H444,IFERROR(IF(OR(ROUNDUP(G445/12,0)&lt;&gt;ROUNDUP(G444/12,0),H443&lt;&gt;H444),VLOOKUP($G444,$H$16:$J$29,3,1)+SUM($I$37:I444),J443),VLOOKUP(MAX($E$1237:$E$1048576),$H$16:$J$29,3,1)+SUM($I$37:I444)))))</f>
        <v/>
      </c>
      <c r="K444" s="2"/>
      <c r="L444" s="2"/>
      <c r="M444" s="2"/>
      <c r="N444" s="2"/>
      <c r="O444" s="2"/>
      <c r="P444" s="2"/>
      <c r="Q444" s="2"/>
      <c r="R444" s="2"/>
      <c r="S444" s="2"/>
      <c r="T444" s="2"/>
      <c r="U444" s="2"/>
      <c r="V444" s="2"/>
      <c r="W444" s="2"/>
      <c r="X444" s="2"/>
      <c r="Y444" s="2"/>
    </row>
    <row r="445" spans="1:25" x14ac:dyDescent="0.2">
      <c r="A445" s="2"/>
      <c r="B445" s="2"/>
      <c r="C445" s="2"/>
      <c r="D445" s="2"/>
      <c r="E445" s="2"/>
      <c r="F445" s="2"/>
      <c r="G445" s="7" t="str">
        <f t="shared" si="20"/>
        <v/>
      </c>
      <c r="H445" s="8" t="str">
        <f t="shared" si="18"/>
        <v/>
      </c>
      <c r="I445" s="8" t="str">
        <f t="shared" si="19"/>
        <v/>
      </c>
      <c r="J445" s="9" t="str">
        <f>IF(LARGE($I$16:$I$29,1)=G445,J444,IF(G445="","",IF(ROUND(G445/12,1)&lt;1,H445,IFERROR(IF(OR(ROUNDUP(G446/12,0)&lt;&gt;ROUNDUP(G445/12,0),H444&lt;&gt;H445),VLOOKUP($G445,$H$16:$J$29,3,1)+SUM($I$37:I445),J444),VLOOKUP(MAX($E$1237:$E$1048576),$H$16:$J$29,3,1)+SUM($I$37:I445)))))</f>
        <v/>
      </c>
      <c r="K445" s="2"/>
      <c r="L445" s="2"/>
      <c r="M445" s="2"/>
      <c r="N445" s="2"/>
      <c r="O445" s="2"/>
      <c r="P445" s="2"/>
      <c r="Q445" s="2"/>
      <c r="R445" s="2"/>
      <c r="S445" s="2"/>
      <c r="T445" s="2"/>
      <c r="U445" s="2"/>
      <c r="V445" s="2"/>
      <c r="W445" s="2"/>
      <c r="X445" s="2"/>
      <c r="Y445" s="2"/>
    </row>
    <row r="446" spans="1:25" x14ac:dyDescent="0.2">
      <c r="A446" s="2"/>
      <c r="B446" s="2"/>
      <c r="C446" s="2"/>
      <c r="D446" s="2"/>
      <c r="E446" s="2"/>
      <c r="F446" s="2"/>
      <c r="G446" s="7" t="str">
        <f t="shared" si="20"/>
        <v/>
      </c>
      <c r="H446" s="8" t="str">
        <f t="shared" si="18"/>
        <v/>
      </c>
      <c r="I446" s="8" t="str">
        <f t="shared" si="19"/>
        <v/>
      </c>
      <c r="J446" s="9" t="str">
        <f>IF(LARGE($I$16:$I$29,1)=G446,J445,IF(G446="","",IF(ROUND(G446/12,1)&lt;1,H446,IFERROR(IF(OR(ROUNDUP(G447/12,0)&lt;&gt;ROUNDUP(G446/12,0),H445&lt;&gt;H446),VLOOKUP($G446,$H$16:$J$29,3,1)+SUM($I$37:I446),J445),VLOOKUP(MAX($E$1237:$E$1048576),$H$16:$J$29,3,1)+SUM($I$37:I446)))))</f>
        <v/>
      </c>
      <c r="K446" s="2"/>
      <c r="L446" s="2"/>
      <c r="M446" s="2"/>
      <c r="N446" s="2"/>
      <c r="O446" s="2"/>
      <c r="P446" s="2"/>
      <c r="Q446" s="2"/>
      <c r="R446" s="2"/>
      <c r="S446" s="2"/>
      <c r="T446" s="2"/>
      <c r="U446" s="2"/>
      <c r="V446" s="2"/>
      <c r="W446" s="2"/>
      <c r="X446" s="2"/>
      <c r="Y446" s="2"/>
    </row>
    <row r="447" spans="1:25" x14ac:dyDescent="0.2">
      <c r="A447" s="2"/>
      <c r="B447" s="2"/>
      <c r="C447" s="2"/>
      <c r="D447" s="2"/>
      <c r="E447" s="2"/>
      <c r="F447" s="2"/>
      <c r="G447" s="7" t="str">
        <f t="shared" si="20"/>
        <v/>
      </c>
      <c r="H447" s="8" t="str">
        <f t="shared" si="18"/>
        <v/>
      </c>
      <c r="I447" s="8" t="str">
        <f t="shared" si="19"/>
        <v/>
      </c>
      <c r="J447" s="9" t="str">
        <f>IF(LARGE($I$16:$I$29,1)=G447,J446,IF(G447="","",IF(ROUND(G447/12,1)&lt;1,H447,IFERROR(IF(OR(ROUNDUP(G448/12,0)&lt;&gt;ROUNDUP(G447/12,0),H446&lt;&gt;H447),VLOOKUP($G447,$H$16:$J$29,3,1)+SUM($I$37:I447),J446),VLOOKUP(MAX($E$1237:$E$1048576),$H$16:$J$29,3,1)+SUM($I$37:I447)))))</f>
        <v/>
      </c>
      <c r="K447" s="2"/>
      <c r="L447" s="2"/>
      <c r="M447" s="2"/>
      <c r="N447" s="2"/>
      <c r="O447" s="2"/>
      <c r="P447" s="2"/>
      <c r="Q447" s="2"/>
      <c r="R447" s="2"/>
      <c r="S447" s="2"/>
      <c r="T447" s="2"/>
      <c r="U447" s="2"/>
      <c r="V447" s="2"/>
      <c r="W447" s="2"/>
      <c r="X447" s="2"/>
      <c r="Y447" s="2"/>
    </row>
    <row r="448" spans="1:25" x14ac:dyDescent="0.2">
      <c r="A448" s="2"/>
      <c r="B448" s="2"/>
      <c r="C448" s="2"/>
      <c r="D448" s="2"/>
      <c r="E448" s="2"/>
      <c r="F448" s="2"/>
      <c r="G448" s="7" t="str">
        <f t="shared" si="20"/>
        <v/>
      </c>
      <c r="H448" s="8" t="str">
        <f t="shared" si="18"/>
        <v/>
      </c>
      <c r="I448" s="8" t="str">
        <f t="shared" si="19"/>
        <v/>
      </c>
      <c r="J448" s="9" t="str">
        <f>IF(LARGE($I$16:$I$29,1)=G448,J447,IF(G448="","",IF(ROUND(G448/12,1)&lt;1,H448,IFERROR(IF(OR(ROUNDUP(G449/12,0)&lt;&gt;ROUNDUP(G448/12,0),H447&lt;&gt;H448),VLOOKUP($G448,$H$16:$J$29,3,1)+SUM($I$37:I448),J447),VLOOKUP(MAX($E$1237:$E$1048576),$H$16:$J$29,3,1)+SUM($I$37:I448)))))</f>
        <v/>
      </c>
      <c r="K448" s="2"/>
      <c r="L448" s="2"/>
      <c r="M448" s="2"/>
      <c r="N448" s="2"/>
      <c r="O448" s="2"/>
      <c r="P448" s="2"/>
      <c r="Q448" s="2"/>
      <c r="R448" s="2"/>
      <c r="S448" s="2"/>
      <c r="T448" s="2"/>
      <c r="U448" s="2"/>
      <c r="V448" s="2"/>
      <c r="W448" s="2"/>
      <c r="X448" s="2"/>
      <c r="Y448" s="2"/>
    </row>
    <row r="449" spans="1:25" x14ac:dyDescent="0.2">
      <c r="A449" s="2"/>
      <c r="B449" s="2"/>
      <c r="C449" s="2"/>
      <c r="D449" s="2"/>
      <c r="E449" s="2"/>
      <c r="F449" s="2"/>
      <c r="G449" s="7" t="str">
        <f t="shared" si="20"/>
        <v/>
      </c>
      <c r="H449" s="8" t="str">
        <f t="shared" si="18"/>
        <v/>
      </c>
      <c r="I449" s="8" t="str">
        <f t="shared" si="19"/>
        <v/>
      </c>
      <c r="J449" s="9" t="str">
        <f>IF(LARGE($I$16:$I$29,1)=G449,J448,IF(G449="","",IF(ROUND(G449/12,1)&lt;1,H449,IFERROR(IF(OR(ROUNDUP(G450/12,0)&lt;&gt;ROUNDUP(G449/12,0),H448&lt;&gt;H449),VLOOKUP($G449,$H$16:$J$29,3,1)+SUM($I$37:I449),J448),VLOOKUP(MAX($E$1237:$E$1048576),$H$16:$J$29,3,1)+SUM($I$37:I449)))))</f>
        <v/>
      </c>
      <c r="K449" s="2"/>
      <c r="L449" s="2"/>
      <c r="M449" s="2"/>
      <c r="N449" s="2"/>
      <c r="O449" s="2"/>
      <c r="P449" s="2"/>
      <c r="Q449" s="2"/>
      <c r="R449" s="2"/>
      <c r="S449" s="2"/>
      <c r="T449" s="2"/>
      <c r="U449" s="2"/>
      <c r="V449" s="2"/>
      <c r="W449" s="2"/>
      <c r="X449" s="2"/>
      <c r="Y449" s="2"/>
    </row>
    <row r="450" spans="1:25" x14ac:dyDescent="0.2">
      <c r="A450" s="2"/>
      <c r="B450" s="2"/>
      <c r="C450" s="2"/>
      <c r="D450" s="2"/>
      <c r="E450" s="2"/>
      <c r="F450" s="2"/>
      <c r="G450" s="7" t="str">
        <f t="shared" si="20"/>
        <v/>
      </c>
      <c r="H450" s="8" t="str">
        <f t="shared" si="18"/>
        <v/>
      </c>
      <c r="I450" s="8" t="str">
        <f t="shared" si="19"/>
        <v/>
      </c>
      <c r="J450" s="9" t="str">
        <f>IF(LARGE($I$16:$I$29,1)=G450,J449,IF(G450="","",IF(ROUND(G450/12,1)&lt;1,H450,IFERROR(IF(OR(ROUNDUP(G451/12,0)&lt;&gt;ROUNDUP(G450/12,0),H449&lt;&gt;H450),VLOOKUP($G450,$H$16:$J$29,3,1)+SUM($I$37:I450),J449),VLOOKUP(MAX($E$1237:$E$1048576),$H$16:$J$29,3,1)+SUM($I$37:I450)))))</f>
        <v/>
      </c>
      <c r="K450" s="2"/>
      <c r="L450" s="2"/>
      <c r="M450" s="2"/>
      <c r="N450" s="2"/>
      <c r="O450" s="2"/>
      <c r="P450" s="2"/>
      <c r="Q450" s="2"/>
      <c r="R450" s="2"/>
      <c r="S450" s="2"/>
      <c r="T450" s="2"/>
      <c r="U450" s="2"/>
      <c r="V450" s="2"/>
      <c r="W450" s="2"/>
      <c r="X450" s="2"/>
      <c r="Y450" s="2"/>
    </row>
    <row r="451" spans="1:25" x14ac:dyDescent="0.2">
      <c r="A451" s="2"/>
      <c r="B451" s="2"/>
      <c r="C451" s="2"/>
      <c r="D451" s="2"/>
      <c r="E451" s="2"/>
      <c r="F451" s="2"/>
      <c r="G451" s="7" t="str">
        <f t="shared" si="20"/>
        <v/>
      </c>
      <c r="H451" s="8" t="str">
        <f t="shared" si="18"/>
        <v/>
      </c>
      <c r="I451" s="8" t="str">
        <f t="shared" si="19"/>
        <v/>
      </c>
      <c r="J451" s="9" t="str">
        <f>IF(LARGE($I$16:$I$29,1)=G451,J450,IF(G451="","",IF(ROUND(G451/12,1)&lt;1,H451,IFERROR(IF(OR(ROUNDUP(G452/12,0)&lt;&gt;ROUNDUP(G451/12,0),H450&lt;&gt;H451),VLOOKUP($G451,$H$16:$J$29,3,1)+SUM($I$37:I451),J450),VLOOKUP(MAX($E$1237:$E$1048576),$H$16:$J$29,3,1)+SUM($I$37:I451)))))</f>
        <v/>
      </c>
      <c r="K451" s="2"/>
      <c r="L451" s="2"/>
      <c r="M451" s="2"/>
      <c r="N451" s="2"/>
      <c r="O451" s="2"/>
      <c r="P451" s="2"/>
      <c r="Q451" s="2"/>
      <c r="R451" s="2"/>
      <c r="S451" s="2"/>
      <c r="T451" s="2"/>
      <c r="U451" s="2"/>
      <c r="V451" s="2"/>
      <c r="W451" s="2"/>
      <c r="X451" s="2"/>
      <c r="Y451" s="2"/>
    </row>
    <row r="452" spans="1:25" x14ac:dyDescent="0.2">
      <c r="A452" s="2"/>
      <c r="B452" s="2"/>
      <c r="C452" s="2"/>
      <c r="D452" s="2"/>
      <c r="E452" s="2"/>
      <c r="F452" s="2"/>
      <c r="G452" s="7" t="str">
        <f t="shared" si="20"/>
        <v/>
      </c>
      <c r="H452" s="8" t="str">
        <f t="shared" si="18"/>
        <v/>
      </c>
      <c r="I452" s="8" t="str">
        <f t="shared" si="19"/>
        <v/>
      </c>
      <c r="J452" s="9" t="str">
        <f>IF(LARGE($I$16:$I$29,1)=G452,J451,IF(G452="","",IF(ROUND(G452/12,1)&lt;1,H452,IFERROR(IF(OR(ROUNDUP(G453/12,0)&lt;&gt;ROUNDUP(G452/12,0),H451&lt;&gt;H452),VLOOKUP($G452,$H$16:$J$29,3,1)+SUM($I$37:I452),J451),VLOOKUP(MAX($E$1237:$E$1048576),$H$16:$J$29,3,1)+SUM($I$37:I452)))))</f>
        <v/>
      </c>
      <c r="K452" s="2"/>
      <c r="L452" s="2"/>
      <c r="M452" s="2"/>
      <c r="N452" s="2"/>
      <c r="O452" s="2"/>
      <c r="P452" s="2"/>
      <c r="Q452" s="2"/>
      <c r="R452" s="2"/>
      <c r="S452" s="2"/>
      <c r="T452" s="2"/>
      <c r="U452" s="2"/>
      <c r="V452" s="2"/>
      <c r="W452" s="2"/>
      <c r="X452" s="2"/>
      <c r="Y452" s="2"/>
    </row>
    <row r="453" spans="1:25" x14ac:dyDescent="0.2">
      <c r="A453" s="2"/>
      <c r="B453" s="2"/>
      <c r="C453" s="2"/>
      <c r="D453" s="2"/>
      <c r="E453" s="2"/>
      <c r="F453" s="2"/>
      <c r="G453" s="7" t="str">
        <f t="shared" si="20"/>
        <v/>
      </c>
      <c r="H453" s="8" t="str">
        <f t="shared" si="18"/>
        <v/>
      </c>
      <c r="I453" s="8" t="str">
        <f t="shared" si="19"/>
        <v/>
      </c>
      <c r="J453" s="9" t="str">
        <f>IF(LARGE($I$16:$I$29,1)=G453,J452,IF(G453="","",IF(ROUND(G453/12,1)&lt;1,H453,IFERROR(IF(OR(ROUNDUP(G454/12,0)&lt;&gt;ROUNDUP(G453/12,0),H452&lt;&gt;H453),VLOOKUP($G453,$H$16:$J$29,3,1)+SUM($I$37:I453),J452),VLOOKUP(MAX($E$1237:$E$1048576),$H$16:$J$29,3,1)+SUM($I$37:I453)))))</f>
        <v/>
      </c>
      <c r="K453" s="2"/>
      <c r="L453" s="2"/>
      <c r="M453" s="2"/>
      <c r="N453" s="2"/>
      <c r="O453" s="2"/>
      <c r="P453" s="2"/>
      <c r="Q453" s="2"/>
      <c r="R453" s="2"/>
      <c r="S453" s="2"/>
      <c r="T453" s="2"/>
      <c r="U453" s="2"/>
      <c r="V453" s="2"/>
      <c r="W453" s="2"/>
      <c r="X453" s="2"/>
      <c r="Y453" s="2"/>
    </row>
    <row r="454" spans="1:25" x14ac:dyDescent="0.2">
      <c r="A454" s="2"/>
      <c r="B454" s="2"/>
      <c r="C454" s="2"/>
      <c r="D454" s="2"/>
      <c r="E454" s="2"/>
      <c r="F454" s="2"/>
      <c r="G454" s="7" t="str">
        <f t="shared" si="20"/>
        <v/>
      </c>
      <c r="H454" s="8" t="str">
        <f t="shared" si="18"/>
        <v/>
      </c>
      <c r="I454" s="8" t="str">
        <f t="shared" si="19"/>
        <v/>
      </c>
      <c r="J454" s="9" t="str">
        <f>IF(LARGE($I$16:$I$29,1)=G454,J453,IF(G454="","",IF(ROUND(G454/12,1)&lt;1,H454,IFERROR(IF(OR(ROUNDUP(G455/12,0)&lt;&gt;ROUNDUP(G454/12,0),H453&lt;&gt;H454),VLOOKUP($G454,$H$16:$J$29,3,1)+SUM($I$37:I454),J453),VLOOKUP(MAX($E$1237:$E$1048576),$H$16:$J$29,3,1)+SUM($I$37:I454)))))</f>
        <v/>
      </c>
      <c r="K454" s="2"/>
      <c r="L454" s="2"/>
      <c r="M454" s="2"/>
      <c r="N454" s="2"/>
      <c r="O454" s="2"/>
      <c r="P454" s="2"/>
      <c r="Q454" s="2"/>
      <c r="R454" s="2"/>
      <c r="S454" s="2"/>
      <c r="T454" s="2"/>
      <c r="U454" s="2"/>
      <c r="V454" s="2"/>
      <c r="W454" s="2"/>
      <c r="X454" s="2"/>
      <c r="Y454" s="2"/>
    </row>
    <row r="455" spans="1:25" x14ac:dyDescent="0.2">
      <c r="A455" s="2"/>
      <c r="B455" s="2"/>
      <c r="C455" s="2"/>
      <c r="D455" s="2"/>
      <c r="E455" s="2"/>
      <c r="F455" s="2"/>
      <c r="G455" s="7" t="str">
        <f t="shared" si="20"/>
        <v/>
      </c>
      <c r="H455" s="8" t="str">
        <f t="shared" si="18"/>
        <v/>
      </c>
      <c r="I455" s="8" t="str">
        <f t="shared" si="19"/>
        <v/>
      </c>
      <c r="J455" s="9" t="str">
        <f>IF(LARGE($I$16:$I$29,1)=G455,J454,IF(G455="","",IF(ROUND(G455/12,1)&lt;1,H455,IFERROR(IF(OR(ROUNDUP(G456/12,0)&lt;&gt;ROUNDUP(G455/12,0),H454&lt;&gt;H455),VLOOKUP($G455,$H$16:$J$29,3,1)+SUM($I$37:I455),J454),VLOOKUP(MAX($E$1237:$E$1048576),$H$16:$J$29,3,1)+SUM($I$37:I455)))))</f>
        <v/>
      </c>
      <c r="K455" s="2"/>
      <c r="L455" s="2"/>
      <c r="M455" s="2"/>
      <c r="N455" s="2"/>
      <c r="O455" s="2"/>
      <c r="P455" s="2"/>
      <c r="Q455" s="2"/>
      <c r="R455" s="2"/>
      <c r="S455" s="2"/>
      <c r="T455" s="2"/>
      <c r="U455" s="2"/>
      <c r="V455" s="2"/>
      <c r="W455" s="2"/>
      <c r="X455" s="2"/>
      <c r="Y455" s="2"/>
    </row>
    <row r="456" spans="1:25" x14ac:dyDescent="0.2">
      <c r="A456" s="2"/>
      <c r="B456" s="2"/>
      <c r="C456" s="2"/>
      <c r="D456" s="2"/>
      <c r="E456" s="2"/>
      <c r="F456" s="2"/>
      <c r="G456" s="7" t="str">
        <f t="shared" si="20"/>
        <v/>
      </c>
      <c r="H456" s="8" t="str">
        <f t="shared" si="18"/>
        <v/>
      </c>
      <c r="I456" s="8" t="str">
        <f t="shared" si="19"/>
        <v/>
      </c>
      <c r="J456" s="9" t="str">
        <f>IF(LARGE($I$16:$I$29,1)=G456,J455,IF(G456="","",IF(ROUND(G456/12,1)&lt;1,H456,IFERROR(IF(OR(ROUNDUP(G457/12,0)&lt;&gt;ROUNDUP(G456/12,0),H455&lt;&gt;H456),VLOOKUP($G456,$H$16:$J$29,3,1)+SUM($I$37:I456),J455),VLOOKUP(MAX($E$1237:$E$1048576),$H$16:$J$29,3,1)+SUM($I$37:I456)))))</f>
        <v/>
      </c>
      <c r="K456" s="2"/>
      <c r="L456" s="2"/>
      <c r="M456" s="2"/>
      <c r="N456" s="2"/>
      <c r="O456" s="2"/>
      <c r="P456" s="2"/>
      <c r="Q456" s="2"/>
      <c r="R456" s="2"/>
      <c r="S456" s="2"/>
      <c r="T456" s="2"/>
      <c r="U456" s="2"/>
      <c r="V456" s="2"/>
      <c r="W456" s="2"/>
      <c r="X456" s="2"/>
      <c r="Y456" s="2"/>
    </row>
    <row r="457" spans="1:25" x14ac:dyDescent="0.2">
      <c r="A457" s="2"/>
      <c r="B457" s="2"/>
      <c r="C457" s="2"/>
      <c r="D457" s="2"/>
      <c r="E457" s="2"/>
      <c r="F457" s="2"/>
      <c r="G457" s="7" t="str">
        <f t="shared" si="20"/>
        <v/>
      </c>
      <c r="H457" s="8" t="str">
        <f t="shared" si="18"/>
        <v/>
      </c>
      <c r="I457" s="8" t="str">
        <f t="shared" si="19"/>
        <v/>
      </c>
      <c r="J457" s="9" t="str">
        <f>IF(LARGE($I$16:$I$29,1)=G457,J456,IF(G457="","",IF(ROUND(G457/12,1)&lt;1,H457,IFERROR(IF(OR(ROUNDUP(G458/12,0)&lt;&gt;ROUNDUP(G457/12,0),H456&lt;&gt;H457),VLOOKUP($G457,$H$16:$J$29,3,1)+SUM($I$37:I457),J456),VLOOKUP(MAX($E$1237:$E$1048576),$H$16:$J$29,3,1)+SUM($I$37:I457)))))</f>
        <v/>
      </c>
      <c r="K457" s="2"/>
      <c r="L457" s="2"/>
      <c r="M457" s="2"/>
      <c r="N457" s="2"/>
      <c r="O457" s="2"/>
      <c r="P457" s="2"/>
      <c r="Q457" s="2"/>
      <c r="R457" s="2"/>
      <c r="S457" s="2"/>
      <c r="T457" s="2"/>
      <c r="U457" s="2"/>
      <c r="V457" s="2"/>
      <c r="W457" s="2"/>
      <c r="X457" s="2"/>
      <c r="Y457" s="2"/>
    </row>
    <row r="458" spans="1:25" x14ac:dyDescent="0.2">
      <c r="A458" s="2"/>
      <c r="B458" s="2"/>
      <c r="C458" s="2"/>
      <c r="D458" s="2"/>
      <c r="E458" s="2"/>
      <c r="F458" s="2"/>
      <c r="G458" s="7" t="str">
        <f t="shared" si="20"/>
        <v/>
      </c>
      <c r="H458" s="8" t="str">
        <f t="shared" si="18"/>
        <v/>
      </c>
      <c r="I458" s="8" t="str">
        <f t="shared" si="19"/>
        <v/>
      </c>
      <c r="J458" s="9" t="str">
        <f>IF(LARGE($I$16:$I$29,1)=G458,J457,IF(G458="","",IF(ROUND(G458/12,1)&lt;1,H458,IFERROR(IF(OR(ROUNDUP(G459/12,0)&lt;&gt;ROUNDUP(G458/12,0),H457&lt;&gt;H458),VLOOKUP($G458,$H$16:$J$29,3,1)+SUM($I$37:I458),J457),VLOOKUP(MAX($E$1237:$E$1048576),$H$16:$J$29,3,1)+SUM($I$37:I458)))))</f>
        <v/>
      </c>
      <c r="K458" s="2"/>
      <c r="L458" s="2"/>
      <c r="M458" s="2"/>
      <c r="N458" s="2"/>
      <c r="O458" s="2"/>
      <c r="P458" s="2"/>
      <c r="Q458" s="2"/>
      <c r="R458" s="2"/>
      <c r="S458" s="2"/>
      <c r="T458" s="2"/>
      <c r="U458" s="2"/>
      <c r="V458" s="2"/>
      <c r="W458" s="2"/>
      <c r="X458" s="2"/>
      <c r="Y458" s="2"/>
    </row>
    <row r="459" spans="1:25" x14ac:dyDescent="0.2">
      <c r="A459" s="2"/>
      <c r="B459" s="2"/>
      <c r="C459" s="2"/>
      <c r="D459" s="2"/>
      <c r="E459" s="2"/>
      <c r="F459" s="2"/>
      <c r="G459" s="7" t="str">
        <f t="shared" si="20"/>
        <v/>
      </c>
      <c r="H459" s="8" t="str">
        <f t="shared" si="18"/>
        <v/>
      </c>
      <c r="I459" s="8" t="str">
        <f t="shared" si="19"/>
        <v/>
      </c>
      <c r="J459" s="9" t="str">
        <f>IF(LARGE($I$16:$I$29,1)=G459,J458,IF(G459="","",IF(ROUND(G459/12,1)&lt;1,H459,IFERROR(IF(OR(ROUNDUP(G460/12,0)&lt;&gt;ROUNDUP(G459/12,0),H458&lt;&gt;H459),VLOOKUP($G459,$H$16:$J$29,3,1)+SUM($I$37:I459),J458),VLOOKUP(MAX($E$1237:$E$1048576),$H$16:$J$29,3,1)+SUM($I$37:I459)))))</f>
        <v/>
      </c>
      <c r="K459" s="2"/>
      <c r="L459" s="2"/>
      <c r="M459" s="2"/>
      <c r="N459" s="2"/>
      <c r="O459" s="2"/>
      <c r="P459" s="2"/>
      <c r="Q459" s="2"/>
      <c r="R459" s="2"/>
      <c r="S459" s="2"/>
      <c r="T459" s="2"/>
      <c r="U459" s="2"/>
      <c r="V459" s="2"/>
      <c r="W459" s="2"/>
      <c r="X459" s="2"/>
      <c r="Y459" s="2"/>
    </row>
    <row r="460" spans="1:25" x14ac:dyDescent="0.2">
      <c r="A460" s="2"/>
      <c r="B460" s="2"/>
      <c r="C460" s="2"/>
      <c r="D460" s="2"/>
      <c r="E460" s="2"/>
      <c r="F460" s="2"/>
      <c r="G460" s="7" t="str">
        <f t="shared" si="20"/>
        <v/>
      </c>
      <c r="H460" s="8" t="str">
        <f t="shared" si="18"/>
        <v/>
      </c>
      <c r="I460" s="8" t="str">
        <f t="shared" si="19"/>
        <v/>
      </c>
      <c r="J460" s="9" t="str">
        <f>IF(LARGE($I$16:$I$29,1)=G460,J459,IF(G460="","",IF(ROUND(G460/12,1)&lt;1,H460,IFERROR(IF(OR(ROUNDUP(G461/12,0)&lt;&gt;ROUNDUP(G460/12,0),H459&lt;&gt;H460),VLOOKUP($G460,$H$16:$J$29,3,1)+SUM($I$37:I460),J459),VLOOKUP(MAX($E$1237:$E$1048576),$H$16:$J$29,3,1)+SUM($I$37:I460)))))</f>
        <v/>
      </c>
      <c r="K460" s="2"/>
      <c r="L460" s="2"/>
      <c r="M460" s="2"/>
      <c r="N460" s="2"/>
      <c r="O460" s="2"/>
      <c r="P460" s="2"/>
      <c r="Q460" s="2"/>
      <c r="R460" s="2"/>
      <c r="S460" s="2"/>
      <c r="T460" s="2"/>
      <c r="U460" s="2"/>
      <c r="V460" s="2"/>
      <c r="W460" s="2"/>
      <c r="X460" s="2"/>
      <c r="Y460" s="2"/>
    </row>
    <row r="461" spans="1:25" x14ac:dyDescent="0.2">
      <c r="A461" s="2"/>
      <c r="B461" s="2"/>
      <c r="C461" s="2"/>
      <c r="D461" s="2"/>
      <c r="E461" s="2"/>
      <c r="F461" s="2"/>
      <c r="G461" s="7" t="str">
        <f t="shared" si="20"/>
        <v/>
      </c>
      <c r="H461" s="8" t="str">
        <f t="shared" si="18"/>
        <v/>
      </c>
      <c r="I461" s="8" t="str">
        <f t="shared" si="19"/>
        <v/>
      </c>
      <c r="J461" s="9" t="str">
        <f>IF(LARGE($I$16:$I$29,1)=G461,J460,IF(G461="","",IF(ROUND(G461/12,1)&lt;1,H461,IFERROR(IF(OR(ROUNDUP(G462/12,0)&lt;&gt;ROUNDUP(G461/12,0),H460&lt;&gt;H461),VLOOKUP($G461,$H$16:$J$29,3,1)+SUM($I$37:I461),J460),VLOOKUP(MAX($E$1237:$E$1048576),$H$16:$J$29,3,1)+SUM($I$37:I461)))))</f>
        <v/>
      </c>
      <c r="K461" s="2"/>
      <c r="L461" s="2"/>
      <c r="M461" s="2"/>
      <c r="N461" s="2"/>
      <c r="O461" s="2"/>
      <c r="P461" s="2"/>
      <c r="Q461" s="2"/>
      <c r="R461" s="2"/>
      <c r="S461" s="2"/>
      <c r="T461" s="2"/>
      <c r="U461" s="2"/>
      <c r="V461" s="2"/>
      <c r="W461" s="2"/>
      <c r="X461" s="2"/>
      <c r="Y461" s="2"/>
    </row>
    <row r="462" spans="1:25" x14ac:dyDescent="0.2">
      <c r="A462" s="2"/>
      <c r="B462" s="2"/>
      <c r="C462" s="2"/>
      <c r="D462" s="2"/>
      <c r="E462" s="2"/>
      <c r="F462" s="2"/>
      <c r="G462" s="7" t="str">
        <f t="shared" si="20"/>
        <v/>
      </c>
      <c r="H462" s="8" t="str">
        <f t="shared" si="18"/>
        <v/>
      </c>
      <c r="I462" s="8" t="str">
        <f t="shared" si="19"/>
        <v/>
      </c>
      <c r="J462" s="9" t="str">
        <f>IF(LARGE($I$16:$I$29,1)=G462,J461,IF(G462="","",IF(ROUND(G462/12,1)&lt;1,H462,IFERROR(IF(OR(ROUNDUP(G463/12,0)&lt;&gt;ROUNDUP(G462/12,0),H461&lt;&gt;H462),VLOOKUP($G462,$H$16:$J$29,3,1)+SUM($I$37:I462),J461),VLOOKUP(MAX($E$1237:$E$1048576),$H$16:$J$29,3,1)+SUM($I$37:I462)))))</f>
        <v/>
      </c>
      <c r="K462" s="2"/>
      <c r="L462" s="2"/>
      <c r="M462" s="2"/>
      <c r="N462" s="2"/>
      <c r="O462" s="2"/>
      <c r="P462" s="2"/>
      <c r="Q462" s="2"/>
      <c r="R462" s="2"/>
      <c r="S462" s="2"/>
      <c r="T462" s="2"/>
      <c r="U462" s="2"/>
      <c r="V462" s="2"/>
      <c r="W462" s="2"/>
      <c r="X462" s="2"/>
      <c r="Y462" s="2"/>
    </row>
    <row r="463" spans="1:25" x14ac:dyDescent="0.2">
      <c r="A463" s="2"/>
      <c r="B463" s="2"/>
      <c r="C463" s="2"/>
      <c r="D463" s="2"/>
      <c r="E463" s="2"/>
      <c r="F463" s="2"/>
      <c r="G463" s="7" t="str">
        <f t="shared" si="20"/>
        <v/>
      </c>
      <c r="H463" s="8" t="str">
        <f t="shared" si="18"/>
        <v/>
      </c>
      <c r="I463" s="8" t="str">
        <f t="shared" si="19"/>
        <v/>
      </c>
      <c r="J463" s="9" t="str">
        <f>IF(LARGE($I$16:$I$29,1)=G463,J462,IF(G463="","",IF(ROUND(G463/12,1)&lt;1,H463,IFERROR(IF(OR(ROUNDUP(G464/12,0)&lt;&gt;ROUNDUP(G463/12,0),H462&lt;&gt;H463),VLOOKUP($G463,$H$16:$J$29,3,1)+SUM($I$37:I463),J462),VLOOKUP(MAX($E$1237:$E$1048576),$H$16:$J$29,3,1)+SUM($I$37:I463)))))</f>
        <v/>
      </c>
      <c r="K463" s="2"/>
      <c r="L463" s="2"/>
      <c r="M463" s="2"/>
      <c r="N463" s="2"/>
      <c r="O463" s="2"/>
      <c r="P463" s="2"/>
      <c r="Q463" s="2"/>
      <c r="R463" s="2"/>
      <c r="S463" s="2"/>
      <c r="T463" s="2"/>
      <c r="U463" s="2"/>
      <c r="V463" s="2"/>
      <c r="W463" s="2"/>
      <c r="X463" s="2"/>
      <c r="Y463" s="2"/>
    </row>
    <row r="464" spans="1:25" x14ac:dyDescent="0.2">
      <c r="A464" s="2"/>
      <c r="B464" s="2"/>
      <c r="C464" s="2"/>
      <c r="D464" s="2"/>
      <c r="E464" s="2"/>
      <c r="F464" s="2"/>
      <c r="G464" s="7" t="str">
        <f t="shared" si="20"/>
        <v/>
      </c>
      <c r="H464" s="8" t="str">
        <f t="shared" si="18"/>
        <v/>
      </c>
      <c r="I464" s="8" t="str">
        <f t="shared" si="19"/>
        <v/>
      </c>
      <c r="J464" s="9" t="str">
        <f>IF(LARGE($I$16:$I$29,1)=G464,J463,IF(G464="","",IF(ROUND(G464/12,1)&lt;1,H464,IFERROR(IF(OR(ROUNDUP(G465/12,0)&lt;&gt;ROUNDUP(G464/12,0),H463&lt;&gt;H464),VLOOKUP($G464,$H$16:$J$29,3,1)+SUM($I$37:I464),J463),VLOOKUP(MAX($E$1237:$E$1048576),$H$16:$J$29,3,1)+SUM($I$37:I464)))))</f>
        <v/>
      </c>
      <c r="K464" s="2"/>
      <c r="L464" s="2"/>
      <c r="M464" s="2"/>
      <c r="N464" s="2"/>
      <c r="O464" s="2"/>
      <c r="P464" s="2"/>
      <c r="Q464" s="2"/>
      <c r="R464" s="2"/>
      <c r="S464" s="2"/>
      <c r="T464" s="2"/>
      <c r="U464" s="2"/>
      <c r="V464" s="2"/>
      <c r="W464" s="2"/>
      <c r="X464" s="2"/>
      <c r="Y464" s="2"/>
    </row>
    <row r="465" spans="1:25" x14ac:dyDescent="0.2">
      <c r="A465" s="2"/>
      <c r="B465" s="2"/>
      <c r="C465" s="2"/>
      <c r="D465" s="2"/>
      <c r="E465" s="2"/>
      <c r="F465" s="2"/>
      <c r="G465" s="7" t="str">
        <f t="shared" si="20"/>
        <v/>
      </c>
      <c r="H465" s="8" t="str">
        <f t="shared" si="18"/>
        <v/>
      </c>
      <c r="I465" s="8" t="str">
        <f t="shared" si="19"/>
        <v/>
      </c>
      <c r="J465" s="9" t="str">
        <f>IF(LARGE($I$16:$I$29,1)=G465,J464,IF(G465="","",IF(ROUND(G465/12,1)&lt;1,H465,IFERROR(IF(OR(ROUNDUP(G466/12,0)&lt;&gt;ROUNDUP(G465/12,0),H464&lt;&gt;H465),VLOOKUP($G465,$H$16:$J$29,3,1)+SUM($I$37:I465),J464),VLOOKUP(MAX($E$1237:$E$1048576),$H$16:$J$29,3,1)+SUM($I$37:I465)))))</f>
        <v/>
      </c>
      <c r="K465" s="2"/>
      <c r="L465" s="2"/>
      <c r="M465" s="2"/>
      <c r="N465" s="2"/>
      <c r="O465" s="2"/>
      <c r="P465" s="2"/>
      <c r="Q465" s="2"/>
      <c r="R465" s="2"/>
      <c r="S465" s="2"/>
      <c r="T465" s="2"/>
      <c r="U465" s="2"/>
      <c r="V465" s="2"/>
      <c r="W465" s="2"/>
      <c r="X465" s="2"/>
      <c r="Y465" s="2"/>
    </row>
    <row r="466" spans="1:25" x14ac:dyDescent="0.2">
      <c r="A466" s="2"/>
      <c r="B466" s="2"/>
      <c r="C466" s="2"/>
      <c r="D466" s="2"/>
      <c r="E466" s="2"/>
      <c r="F466" s="2"/>
      <c r="G466" s="7" t="str">
        <f t="shared" si="20"/>
        <v/>
      </c>
      <c r="H466" s="8" t="str">
        <f t="shared" si="18"/>
        <v/>
      </c>
      <c r="I466" s="8" t="str">
        <f t="shared" si="19"/>
        <v/>
      </c>
      <c r="J466" s="9" t="str">
        <f>IF(LARGE($I$16:$I$29,1)=G466,J465,IF(G466="","",IF(ROUND(G466/12,1)&lt;1,H466,IFERROR(IF(OR(ROUNDUP(G467/12,0)&lt;&gt;ROUNDUP(G466/12,0),H465&lt;&gt;H466),VLOOKUP($G466,$H$16:$J$29,3,1)+SUM($I$37:I466),J465),VLOOKUP(MAX($E$1237:$E$1048576),$H$16:$J$29,3,1)+SUM($I$37:I466)))))</f>
        <v/>
      </c>
      <c r="K466" s="2"/>
      <c r="L466" s="2"/>
      <c r="M466" s="2"/>
      <c r="N466" s="2"/>
      <c r="O466" s="2"/>
      <c r="P466" s="2"/>
      <c r="Q466" s="2"/>
      <c r="R466" s="2"/>
      <c r="S466" s="2"/>
      <c r="T466" s="2"/>
      <c r="U466" s="2"/>
      <c r="V466" s="2"/>
      <c r="W466" s="2"/>
      <c r="X466" s="2"/>
      <c r="Y466" s="2"/>
    </row>
    <row r="467" spans="1:25" x14ac:dyDescent="0.2">
      <c r="A467" s="2"/>
      <c r="B467" s="2"/>
      <c r="C467" s="2"/>
      <c r="D467" s="2"/>
      <c r="E467" s="2"/>
      <c r="F467" s="2"/>
      <c r="G467" s="7" t="str">
        <f t="shared" si="20"/>
        <v/>
      </c>
      <c r="H467" s="8" t="str">
        <f t="shared" si="18"/>
        <v/>
      </c>
      <c r="I467" s="8" t="str">
        <f t="shared" si="19"/>
        <v/>
      </c>
      <c r="J467" s="9" t="str">
        <f>IF(LARGE($I$16:$I$29,1)=G467,J466,IF(G467="","",IF(ROUND(G467/12,1)&lt;1,H467,IFERROR(IF(OR(ROUNDUP(G468/12,0)&lt;&gt;ROUNDUP(G467/12,0),H466&lt;&gt;H467),VLOOKUP($G467,$H$16:$J$29,3,1)+SUM($I$37:I467),J466),VLOOKUP(MAX($E$1237:$E$1048576),$H$16:$J$29,3,1)+SUM($I$37:I467)))))</f>
        <v/>
      </c>
      <c r="K467" s="2"/>
      <c r="L467" s="2"/>
      <c r="M467" s="2"/>
      <c r="N467" s="2"/>
      <c r="O467" s="2"/>
      <c r="P467" s="2"/>
      <c r="Q467" s="2"/>
      <c r="R467" s="2"/>
      <c r="S467" s="2"/>
      <c r="T467" s="2"/>
      <c r="U467" s="2"/>
      <c r="V467" s="2"/>
      <c r="W467" s="2"/>
      <c r="X467" s="2"/>
      <c r="Y467" s="2"/>
    </row>
    <row r="468" spans="1:25" x14ac:dyDescent="0.2">
      <c r="A468" s="2"/>
      <c r="B468" s="2"/>
      <c r="C468" s="2"/>
      <c r="D468" s="2"/>
      <c r="E468" s="2"/>
      <c r="F468" s="2"/>
      <c r="G468" s="7" t="str">
        <f t="shared" si="20"/>
        <v/>
      </c>
      <c r="H468" s="8" t="str">
        <f t="shared" si="18"/>
        <v/>
      </c>
      <c r="I468" s="8" t="str">
        <f t="shared" si="19"/>
        <v/>
      </c>
      <c r="J468" s="9" t="str">
        <f>IF(LARGE($I$16:$I$29,1)=G468,J467,IF(G468="","",IF(ROUND(G468/12,1)&lt;1,H468,IFERROR(IF(OR(ROUNDUP(G469/12,0)&lt;&gt;ROUNDUP(G468/12,0),H467&lt;&gt;H468),VLOOKUP($G468,$H$16:$J$29,3,1)+SUM($I$37:I468),J467),VLOOKUP(MAX($E$1237:$E$1048576),$H$16:$J$29,3,1)+SUM($I$37:I468)))))</f>
        <v/>
      </c>
      <c r="K468" s="2"/>
      <c r="L468" s="2"/>
      <c r="M468" s="2"/>
      <c r="N468" s="2"/>
      <c r="O468" s="2"/>
      <c r="P468" s="2"/>
      <c r="Q468" s="2"/>
      <c r="R468" s="2"/>
      <c r="S468" s="2"/>
      <c r="T468" s="2"/>
      <c r="U468" s="2"/>
      <c r="V468" s="2"/>
      <c r="W468" s="2"/>
      <c r="X468" s="2"/>
      <c r="Y468" s="2"/>
    </row>
    <row r="469" spans="1:25" x14ac:dyDescent="0.2">
      <c r="A469" s="2"/>
      <c r="B469" s="2"/>
      <c r="C469" s="2"/>
      <c r="D469" s="2"/>
      <c r="E469" s="2"/>
      <c r="F469" s="2"/>
      <c r="G469" s="7" t="str">
        <f t="shared" si="20"/>
        <v/>
      </c>
      <c r="H469" s="8" t="str">
        <f t="shared" si="18"/>
        <v/>
      </c>
      <c r="I469" s="8" t="str">
        <f t="shared" si="19"/>
        <v/>
      </c>
      <c r="J469" s="9" t="str">
        <f>IF(LARGE($I$16:$I$29,1)=G469,J468,IF(G469="","",IF(ROUND(G469/12,1)&lt;1,H469,IFERROR(IF(OR(ROUNDUP(G470/12,0)&lt;&gt;ROUNDUP(G469/12,0),H468&lt;&gt;H469),VLOOKUP($G469,$H$16:$J$29,3,1)+SUM($I$37:I469),J468),VLOOKUP(MAX($E$1237:$E$1048576),$H$16:$J$29,3,1)+SUM($I$37:I469)))))</f>
        <v/>
      </c>
      <c r="K469" s="2"/>
      <c r="L469" s="2"/>
      <c r="M469" s="2"/>
      <c r="N469" s="2"/>
      <c r="O469" s="2"/>
      <c r="P469" s="2"/>
      <c r="Q469" s="2"/>
      <c r="R469" s="2"/>
      <c r="S469" s="2"/>
      <c r="T469" s="2"/>
      <c r="U469" s="2"/>
      <c r="V469" s="2"/>
      <c r="W469" s="2"/>
      <c r="X469" s="2"/>
      <c r="Y469" s="2"/>
    </row>
    <row r="470" spans="1:25" x14ac:dyDescent="0.2">
      <c r="A470" s="2"/>
      <c r="B470" s="2"/>
      <c r="C470" s="2"/>
      <c r="D470" s="2"/>
      <c r="E470" s="2"/>
      <c r="F470" s="2"/>
      <c r="G470" s="7" t="str">
        <f t="shared" si="20"/>
        <v/>
      </c>
      <c r="H470" s="8" t="str">
        <f t="shared" si="18"/>
        <v/>
      </c>
      <c r="I470" s="8" t="str">
        <f t="shared" si="19"/>
        <v/>
      </c>
      <c r="J470" s="9" t="str">
        <f>IF(LARGE($I$16:$I$29,1)=G470,J469,IF(G470="","",IF(ROUND(G470/12,1)&lt;1,H470,IFERROR(IF(OR(ROUNDUP(G471/12,0)&lt;&gt;ROUNDUP(G470/12,0),H469&lt;&gt;H470),VLOOKUP($G470,$H$16:$J$29,3,1)+SUM($I$37:I470),J469),VLOOKUP(MAX($E$1237:$E$1048576),$H$16:$J$29,3,1)+SUM($I$37:I470)))))</f>
        <v/>
      </c>
      <c r="K470" s="2"/>
      <c r="L470" s="2"/>
      <c r="M470" s="2"/>
      <c r="N470" s="2"/>
      <c r="O470" s="2"/>
      <c r="P470" s="2"/>
      <c r="Q470" s="2"/>
      <c r="R470" s="2"/>
      <c r="S470" s="2"/>
      <c r="T470" s="2"/>
      <c r="U470" s="2"/>
      <c r="V470" s="2"/>
      <c r="W470" s="2"/>
      <c r="X470" s="2"/>
      <c r="Y470" s="2"/>
    </row>
    <row r="471" spans="1:25" x14ac:dyDescent="0.2">
      <c r="A471" s="2"/>
      <c r="B471" s="2"/>
      <c r="C471" s="2"/>
      <c r="D471" s="2"/>
      <c r="E471" s="2"/>
      <c r="F471" s="2"/>
      <c r="G471" s="7" t="str">
        <f t="shared" si="20"/>
        <v/>
      </c>
      <c r="H471" s="8" t="str">
        <f t="shared" si="18"/>
        <v/>
      </c>
      <c r="I471" s="8" t="str">
        <f t="shared" si="19"/>
        <v/>
      </c>
      <c r="J471" s="9" t="str">
        <f>IF(LARGE($I$16:$I$29,1)=G471,J470,IF(G471="","",IF(ROUND(G471/12,1)&lt;1,H471,IFERROR(IF(OR(ROUNDUP(G472/12,0)&lt;&gt;ROUNDUP(G471/12,0),H470&lt;&gt;H471),VLOOKUP($G471,$H$16:$J$29,3,1)+SUM($I$37:I471),J470),VLOOKUP(MAX($E$1237:$E$1048576),$H$16:$J$29,3,1)+SUM($I$37:I471)))))</f>
        <v/>
      </c>
      <c r="K471" s="2"/>
      <c r="L471" s="2"/>
      <c r="M471" s="2"/>
      <c r="N471" s="2"/>
      <c r="O471" s="2"/>
      <c r="P471" s="2"/>
      <c r="Q471" s="2"/>
      <c r="R471" s="2"/>
      <c r="S471" s="2"/>
      <c r="T471" s="2"/>
      <c r="U471" s="2"/>
      <c r="V471" s="2"/>
      <c r="W471" s="2"/>
      <c r="X471" s="2"/>
      <c r="Y471" s="2"/>
    </row>
    <row r="472" spans="1:25" x14ac:dyDescent="0.2">
      <c r="A472" s="2"/>
      <c r="B472" s="2"/>
      <c r="C472" s="2"/>
      <c r="D472" s="2"/>
      <c r="E472" s="2"/>
      <c r="F472" s="2"/>
      <c r="G472" s="7" t="str">
        <f t="shared" si="20"/>
        <v/>
      </c>
      <c r="H472" s="8" t="str">
        <f t="shared" si="18"/>
        <v/>
      </c>
      <c r="I472" s="8" t="str">
        <f t="shared" si="19"/>
        <v/>
      </c>
      <c r="J472" s="9" t="str">
        <f>IF(LARGE($I$16:$I$29,1)=G472,J471,IF(G472="","",IF(ROUND(G472/12,1)&lt;1,H472,IFERROR(IF(OR(ROUNDUP(G473/12,0)&lt;&gt;ROUNDUP(G472/12,0),H471&lt;&gt;H472),VLOOKUP($G472,$H$16:$J$29,3,1)+SUM($I$37:I472),J471),VLOOKUP(MAX($E$1237:$E$1048576),$H$16:$J$29,3,1)+SUM($I$37:I472)))))</f>
        <v/>
      </c>
      <c r="K472" s="2"/>
      <c r="L472" s="2"/>
      <c r="M472" s="2"/>
      <c r="N472" s="2"/>
      <c r="O472" s="2"/>
      <c r="P472" s="2"/>
      <c r="Q472" s="2"/>
      <c r="R472" s="2"/>
      <c r="S472" s="2"/>
      <c r="T472" s="2"/>
      <c r="U472" s="2"/>
      <c r="V472" s="2"/>
      <c r="W472" s="2"/>
      <c r="X472" s="2"/>
      <c r="Y472" s="2"/>
    </row>
    <row r="473" spans="1:25" x14ac:dyDescent="0.2">
      <c r="A473" s="2"/>
      <c r="B473" s="2"/>
      <c r="C473" s="2"/>
      <c r="D473" s="2"/>
      <c r="E473" s="2"/>
      <c r="F473" s="2"/>
      <c r="G473" s="7" t="str">
        <f t="shared" si="20"/>
        <v/>
      </c>
      <c r="H473" s="8" t="str">
        <f t="shared" si="18"/>
        <v/>
      </c>
      <c r="I473" s="8" t="str">
        <f t="shared" si="19"/>
        <v/>
      </c>
      <c r="J473" s="9" t="str">
        <f>IF(LARGE($I$16:$I$29,1)=G473,J472,IF(G473="","",IF(ROUND(G473/12,1)&lt;1,H473,IFERROR(IF(OR(ROUNDUP(G474/12,0)&lt;&gt;ROUNDUP(G473/12,0),H472&lt;&gt;H473),VLOOKUP($G473,$H$16:$J$29,3,1)+SUM($I$37:I473),J472),VLOOKUP(MAX($E$1237:$E$1048576),$H$16:$J$29,3,1)+SUM($I$37:I473)))))</f>
        <v/>
      </c>
      <c r="K473" s="2"/>
      <c r="L473" s="2"/>
      <c r="M473" s="2"/>
      <c r="N473" s="2"/>
      <c r="O473" s="2"/>
      <c r="P473" s="2"/>
      <c r="Q473" s="2"/>
      <c r="R473" s="2"/>
      <c r="S473" s="2"/>
      <c r="T473" s="2"/>
      <c r="U473" s="2"/>
      <c r="V473" s="2"/>
      <c r="W473" s="2"/>
      <c r="X473" s="2"/>
      <c r="Y473" s="2"/>
    </row>
    <row r="474" spans="1:25" x14ac:dyDescent="0.2">
      <c r="A474" s="2"/>
      <c r="B474" s="2"/>
      <c r="C474" s="2"/>
      <c r="D474" s="2"/>
      <c r="E474" s="2"/>
      <c r="F474" s="2"/>
      <c r="G474" s="7" t="str">
        <f t="shared" si="20"/>
        <v/>
      </c>
      <c r="H474" s="8" t="str">
        <f t="shared" si="18"/>
        <v/>
      </c>
      <c r="I474" s="8" t="str">
        <f t="shared" si="19"/>
        <v/>
      </c>
      <c r="J474" s="9" t="str">
        <f>IF(LARGE($I$16:$I$29,1)=G474,J473,IF(G474="","",IF(ROUND(G474/12,1)&lt;1,H474,IFERROR(IF(OR(ROUNDUP(G475/12,0)&lt;&gt;ROUNDUP(G474/12,0),H473&lt;&gt;H474),VLOOKUP($G474,$H$16:$J$29,3,1)+SUM($I$37:I474),J473),VLOOKUP(MAX($E$1237:$E$1048576),$H$16:$J$29,3,1)+SUM($I$37:I474)))))</f>
        <v/>
      </c>
      <c r="K474" s="2"/>
      <c r="L474" s="2"/>
      <c r="M474" s="2"/>
      <c r="N474" s="2"/>
      <c r="O474" s="2"/>
      <c r="P474" s="2"/>
      <c r="Q474" s="2"/>
      <c r="R474" s="2"/>
      <c r="S474" s="2"/>
      <c r="T474" s="2"/>
      <c r="U474" s="2"/>
      <c r="V474" s="2"/>
      <c r="W474" s="2"/>
      <c r="X474" s="2"/>
      <c r="Y474" s="2"/>
    </row>
    <row r="475" spans="1:25" x14ac:dyDescent="0.2">
      <c r="A475" s="2"/>
      <c r="B475" s="2"/>
      <c r="C475" s="2"/>
      <c r="D475" s="2"/>
      <c r="E475" s="2"/>
      <c r="F475" s="2"/>
      <c r="G475" s="7" t="str">
        <f t="shared" si="20"/>
        <v/>
      </c>
      <c r="H475" s="8" t="str">
        <f t="shared" si="18"/>
        <v/>
      </c>
      <c r="I475" s="8" t="str">
        <f t="shared" si="19"/>
        <v/>
      </c>
      <c r="J475" s="9" t="str">
        <f>IF(LARGE($I$16:$I$29,1)=G475,J474,IF(G475="","",IF(ROUND(G475/12,1)&lt;1,H475,IFERROR(IF(OR(ROUNDUP(G476/12,0)&lt;&gt;ROUNDUP(G475/12,0),H474&lt;&gt;H475),VLOOKUP($G475,$H$16:$J$29,3,1)+SUM($I$37:I475),J474),VLOOKUP(MAX($E$1237:$E$1048576),$H$16:$J$29,3,1)+SUM($I$37:I475)))))</f>
        <v/>
      </c>
      <c r="K475" s="2"/>
      <c r="L475" s="2"/>
      <c r="M475" s="2"/>
      <c r="N475" s="2"/>
      <c r="O475" s="2"/>
      <c r="P475" s="2"/>
      <c r="Q475" s="2"/>
      <c r="R475" s="2"/>
      <c r="S475" s="2"/>
      <c r="T475" s="2"/>
      <c r="U475" s="2"/>
      <c r="V475" s="2"/>
      <c r="W475" s="2"/>
      <c r="X475" s="2"/>
      <c r="Y475" s="2"/>
    </row>
    <row r="476" spans="1:25" x14ac:dyDescent="0.2">
      <c r="A476" s="2"/>
      <c r="B476" s="2"/>
      <c r="C476" s="2"/>
      <c r="D476" s="2"/>
      <c r="E476" s="2"/>
      <c r="F476" s="2"/>
      <c r="G476" s="7" t="str">
        <f t="shared" si="20"/>
        <v/>
      </c>
      <c r="H476" s="8" t="str">
        <f t="shared" si="18"/>
        <v/>
      </c>
      <c r="I476" s="8" t="str">
        <f t="shared" si="19"/>
        <v/>
      </c>
      <c r="J476" s="9" t="str">
        <f>IF(LARGE($I$16:$I$29,1)=G476,J475,IF(G476="","",IF(ROUND(G476/12,1)&lt;1,H476,IFERROR(IF(OR(ROUNDUP(G477/12,0)&lt;&gt;ROUNDUP(G476/12,0),H475&lt;&gt;H476),VLOOKUP($G476,$H$16:$J$29,3,1)+SUM($I$37:I476),J475),VLOOKUP(MAX($E$1237:$E$1048576),$H$16:$J$29,3,1)+SUM($I$37:I476)))))</f>
        <v/>
      </c>
      <c r="K476" s="2"/>
      <c r="L476" s="2"/>
      <c r="M476" s="2"/>
      <c r="N476" s="2"/>
      <c r="O476" s="2"/>
      <c r="P476" s="2"/>
      <c r="Q476" s="2"/>
      <c r="R476" s="2"/>
      <c r="S476" s="2"/>
      <c r="T476" s="2"/>
      <c r="U476" s="2"/>
      <c r="V476" s="2"/>
      <c r="W476" s="2"/>
      <c r="X476" s="2"/>
      <c r="Y476" s="2"/>
    </row>
    <row r="477" spans="1:25" x14ac:dyDescent="0.2">
      <c r="A477" s="2"/>
      <c r="B477" s="2"/>
      <c r="C477" s="2"/>
      <c r="D477" s="2"/>
      <c r="E477" s="2"/>
      <c r="F477" s="2"/>
      <c r="G477" s="7" t="str">
        <f t="shared" si="20"/>
        <v/>
      </c>
      <c r="H477" s="8" t="str">
        <f t="shared" si="18"/>
        <v/>
      </c>
      <c r="I477" s="8" t="str">
        <f t="shared" si="19"/>
        <v/>
      </c>
      <c r="J477" s="9" t="str">
        <f>IF(LARGE($I$16:$I$29,1)=G477,J476,IF(G477="","",IF(ROUND(G477/12,1)&lt;1,H477,IFERROR(IF(OR(ROUNDUP(G478/12,0)&lt;&gt;ROUNDUP(G477/12,0),H476&lt;&gt;H477),VLOOKUP($G477,$H$16:$J$29,3,1)+SUM($I$37:I477),J476),VLOOKUP(MAX($E$1237:$E$1048576),$H$16:$J$29,3,1)+SUM($I$37:I477)))))</f>
        <v/>
      </c>
      <c r="K477" s="2"/>
      <c r="L477" s="2"/>
      <c r="M477" s="2"/>
      <c r="N477" s="2"/>
      <c r="O477" s="2"/>
      <c r="P477" s="2"/>
      <c r="Q477" s="2"/>
      <c r="R477" s="2"/>
      <c r="S477" s="2"/>
      <c r="T477" s="2"/>
      <c r="U477" s="2"/>
      <c r="V477" s="2"/>
      <c r="W477" s="2"/>
      <c r="X477" s="2"/>
      <c r="Y477" s="2"/>
    </row>
    <row r="478" spans="1:25" x14ac:dyDescent="0.2">
      <c r="A478" s="2"/>
      <c r="B478" s="2"/>
      <c r="C478" s="2"/>
      <c r="D478" s="2"/>
      <c r="E478" s="2"/>
      <c r="F478" s="2"/>
      <c r="G478" s="7" t="str">
        <f t="shared" si="20"/>
        <v/>
      </c>
      <c r="H478" s="8" t="str">
        <f t="shared" si="18"/>
        <v/>
      </c>
      <c r="I478" s="8" t="str">
        <f t="shared" si="19"/>
        <v/>
      </c>
      <c r="J478" s="9" t="str">
        <f>IF(LARGE($I$16:$I$29,1)=G478,J477,IF(G478="","",IF(ROUND(G478/12,1)&lt;1,H478,IFERROR(IF(OR(ROUNDUP(G479/12,0)&lt;&gt;ROUNDUP(G478/12,0),H477&lt;&gt;H478),VLOOKUP($G478,$H$16:$J$29,3,1)+SUM($I$37:I478),J477),VLOOKUP(MAX($E$1237:$E$1048576),$H$16:$J$29,3,1)+SUM($I$37:I478)))))</f>
        <v/>
      </c>
      <c r="K478" s="2"/>
      <c r="L478" s="2"/>
      <c r="M478" s="2"/>
      <c r="N478" s="2"/>
      <c r="O478" s="2"/>
      <c r="P478" s="2"/>
      <c r="Q478" s="2"/>
      <c r="R478" s="2"/>
      <c r="S478" s="2"/>
      <c r="T478" s="2"/>
      <c r="U478" s="2"/>
      <c r="V478" s="2"/>
      <c r="W478" s="2"/>
      <c r="X478" s="2"/>
      <c r="Y478" s="2"/>
    </row>
    <row r="479" spans="1:25" x14ac:dyDescent="0.2">
      <c r="A479" s="2"/>
      <c r="B479" s="2"/>
      <c r="C479" s="2"/>
      <c r="D479" s="2"/>
      <c r="E479" s="2"/>
      <c r="F479" s="2"/>
      <c r="G479" s="7" t="str">
        <f t="shared" si="20"/>
        <v/>
      </c>
      <c r="H479" s="8" t="str">
        <f t="shared" si="18"/>
        <v/>
      </c>
      <c r="I479" s="8" t="str">
        <f t="shared" si="19"/>
        <v/>
      </c>
      <c r="J479" s="9" t="str">
        <f>IF(LARGE($I$16:$I$29,1)=G479,J478,IF(G479="","",IF(ROUND(G479/12,1)&lt;1,H479,IFERROR(IF(OR(ROUNDUP(G480/12,0)&lt;&gt;ROUNDUP(G479/12,0),H478&lt;&gt;H479),VLOOKUP($G479,$H$16:$J$29,3,1)+SUM($I$37:I479),J478),VLOOKUP(MAX($E$1237:$E$1048576),$H$16:$J$29,3,1)+SUM($I$37:I479)))))</f>
        <v/>
      </c>
      <c r="K479" s="2"/>
      <c r="L479" s="2"/>
      <c r="M479" s="2"/>
      <c r="N479" s="2"/>
      <c r="O479" s="2"/>
      <c r="P479" s="2"/>
      <c r="Q479" s="2"/>
      <c r="R479" s="2"/>
      <c r="S479" s="2"/>
      <c r="T479" s="2"/>
      <c r="U479" s="2"/>
      <c r="V479" s="2"/>
      <c r="W479" s="2"/>
      <c r="X479" s="2"/>
      <c r="Y479" s="2"/>
    </row>
    <row r="480" spans="1:25" x14ac:dyDescent="0.2">
      <c r="A480" s="2"/>
      <c r="B480" s="2"/>
      <c r="C480" s="2"/>
      <c r="D480" s="2"/>
      <c r="E480" s="2"/>
      <c r="F480" s="2"/>
      <c r="G480" s="7" t="str">
        <f t="shared" si="20"/>
        <v/>
      </c>
      <c r="H480" s="8" t="str">
        <f t="shared" si="18"/>
        <v/>
      </c>
      <c r="I480" s="8" t="str">
        <f t="shared" si="19"/>
        <v/>
      </c>
      <c r="J480" s="9" t="str">
        <f>IF(LARGE($I$16:$I$29,1)=G480,J479,IF(G480="","",IF(ROUND(G480/12,1)&lt;1,H480,IFERROR(IF(OR(ROUNDUP(G481/12,0)&lt;&gt;ROUNDUP(G480/12,0),H479&lt;&gt;H480),VLOOKUP($G480,$H$16:$J$29,3,1)+SUM($I$37:I480),J479),VLOOKUP(MAX($E$1237:$E$1048576),$H$16:$J$29,3,1)+SUM($I$37:I480)))))</f>
        <v/>
      </c>
      <c r="K480" s="2"/>
      <c r="L480" s="2"/>
      <c r="M480" s="2"/>
      <c r="N480" s="2"/>
      <c r="O480" s="2"/>
      <c r="P480" s="2"/>
      <c r="Q480" s="2"/>
      <c r="R480" s="2"/>
      <c r="S480" s="2"/>
      <c r="T480" s="2"/>
      <c r="U480" s="2"/>
      <c r="V480" s="2"/>
      <c r="W480" s="2"/>
      <c r="X480" s="2"/>
      <c r="Y480" s="2"/>
    </row>
    <row r="481" spans="1:25" x14ac:dyDescent="0.2">
      <c r="A481" s="2"/>
      <c r="B481" s="2"/>
      <c r="C481" s="2"/>
      <c r="D481" s="2"/>
      <c r="E481" s="2"/>
      <c r="F481" s="2"/>
      <c r="G481" s="7" t="str">
        <f t="shared" si="20"/>
        <v/>
      </c>
      <c r="H481" s="8" t="str">
        <f t="shared" si="18"/>
        <v/>
      </c>
      <c r="I481" s="8" t="str">
        <f t="shared" si="19"/>
        <v/>
      </c>
      <c r="J481" s="9" t="str">
        <f>IF(LARGE($I$16:$I$29,1)=G481,J480,IF(G481="","",IF(ROUND(G481/12,1)&lt;1,H481,IFERROR(IF(OR(ROUNDUP(G482/12,0)&lt;&gt;ROUNDUP(G481/12,0),H480&lt;&gt;H481),VLOOKUP($G481,$H$16:$J$29,3,1)+SUM($I$37:I481),J480),VLOOKUP(MAX($E$1237:$E$1048576),$H$16:$J$29,3,1)+SUM($I$37:I481)))))</f>
        <v/>
      </c>
      <c r="K481" s="2"/>
      <c r="L481" s="2"/>
      <c r="M481" s="2"/>
      <c r="N481" s="2"/>
      <c r="O481" s="2"/>
      <c r="P481" s="2"/>
      <c r="Q481" s="2"/>
      <c r="R481" s="2"/>
      <c r="S481" s="2"/>
      <c r="T481" s="2"/>
      <c r="U481" s="2"/>
      <c r="V481" s="2"/>
      <c r="W481" s="2"/>
      <c r="X481" s="2"/>
      <c r="Y481" s="2"/>
    </row>
    <row r="482" spans="1:25" x14ac:dyDescent="0.2">
      <c r="A482" s="2"/>
      <c r="B482" s="2"/>
      <c r="C482" s="2"/>
      <c r="D482" s="2"/>
      <c r="E482" s="2"/>
      <c r="F482" s="2"/>
      <c r="G482" s="7" t="str">
        <f t="shared" si="20"/>
        <v/>
      </c>
      <c r="H482" s="8" t="str">
        <f t="shared" si="18"/>
        <v/>
      </c>
      <c r="I482" s="8" t="str">
        <f t="shared" si="19"/>
        <v/>
      </c>
      <c r="J482" s="9" t="str">
        <f>IF(LARGE($I$16:$I$29,1)=G482,J481,IF(G482="","",IF(ROUND(G482/12,1)&lt;1,H482,IFERROR(IF(OR(ROUNDUP(G483/12,0)&lt;&gt;ROUNDUP(G482/12,0),H481&lt;&gt;H482),VLOOKUP($G482,$H$16:$J$29,3,1)+SUM($I$37:I482),J481),VLOOKUP(MAX($E$1237:$E$1048576),$H$16:$J$29,3,1)+SUM($I$37:I482)))))</f>
        <v/>
      </c>
      <c r="K482" s="2"/>
      <c r="L482" s="2"/>
      <c r="M482" s="2"/>
      <c r="N482" s="2"/>
      <c r="O482" s="2"/>
      <c r="P482" s="2"/>
      <c r="Q482" s="2"/>
      <c r="R482" s="2"/>
      <c r="S482" s="2"/>
      <c r="T482" s="2"/>
      <c r="U482" s="2"/>
      <c r="V482" s="2"/>
      <c r="W482" s="2"/>
      <c r="X482" s="2"/>
      <c r="Y482" s="2"/>
    </row>
    <row r="483" spans="1:25" x14ac:dyDescent="0.2">
      <c r="A483" s="2"/>
      <c r="B483" s="2"/>
      <c r="C483" s="2"/>
      <c r="D483" s="2"/>
      <c r="E483" s="2"/>
      <c r="F483" s="2"/>
      <c r="G483" s="7" t="str">
        <f t="shared" si="20"/>
        <v/>
      </c>
      <c r="H483" s="8" t="str">
        <f t="shared" si="18"/>
        <v/>
      </c>
      <c r="I483" s="8" t="str">
        <f t="shared" si="19"/>
        <v/>
      </c>
      <c r="J483" s="9" t="str">
        <f>IF(LARGE($I$16:$I$29,1)=G483,J482,IF(G483="","",IF(ROUND(G483/12,1)&lt;1,H483,IFERROR(IF(OR(ROUNDUP(G484/12,0)&lt;&gt;ROUNDUP(G483/12,0),H482&lt;&gt;H483),VLOOKUP($G483,$H$16:$J$29,3,1)+SUM($I$37:I483),J482),VLOOKUP(MAX($E$1237:$E$1048576),$H$16:$J$29,3,1)+SUM($I$37:I483)))))</f>
        <v/>
      </c>
      <c r="K483" s="2"/>
      <c r="L483" s="2"/>
      <c r="M483" s="2"/>
      <c r="N483" s="2"/>
      <c r="O483" s="2"/>
      <c r="P483" s="2"/>
      <c r="Q483" s="2"/>
      <c r="R483" s="2"/>
      <c r="S483" s="2"/>
      <c r="T483" s="2"/>
      <c r="U483" s="2"/>
      <c r="V483" s="2"/>
      <c r="W483" s="2"/>
      <c r="X483" s="2"/>
      <c r="Y483" s="2"/>
    </row>
    <row r="484" spans="1:25" x14ac:dyDescent="0.2">
      <c r="A484" s="2"/>
      <c r="B484" s="2"/>
      <c r="C484" s="2"/>
      <c r="D484" s="2"/>
      <c r="E484" s="2"/>
      <c r="F484" s="2"/>
      <c r="G484" s="7" t="str">
        <f t="shared" si="20"/>
        <v/>
      </c>
      <c r="H484" s="8" t="str">
        <f t="shared" si="18"/>
        <v/>
      </c>
      <c r="I484" s="8" t="str">
        <f t="shared" si="19"/>
        <v/>
      </c>
      <c r="J484" s="9" t="str">
        <f>IF(LARGE($I$16:$I$29,1)=G484,J483,IF(G484="","",IF(ROUND(G484/12,1)&lt;1,H484,IFERROR(IF(OR(ROUNDUP(G485/12,0)&lt;&gt;ROUNDUP(G484/12,0),H483&lt;&gt;H484),VLOOKUP($G484,$H$16:$J$29,3,1)+SUM($I$37:I484),J483),VLOOKUP(MAX($E$1237:$E$1048576),$H$16:$J$29,3,1)+SUM($I$37:I484)))))</f>
        <v/>
      </c>
      <c r="K484" s="2"/>
      <c r="L484" s="2"/>
      <c r="M484" s="2"/>
      <c r="N484" s="2"/>
      <c r="O484" s="2"/>
      <c r="P484" s="2"/>
      <c r="Q484" s="2"/>
      <c r="R484" s="2"/>
      <c r="S484" s="2"/>
      <c r="T484" s="2"/>
      <c r="U484" s="2"/>
      <c r="V484" s="2"/>
      <c r="W484" s="2"/>
      <c r="X484" s="2"/>
      <c r="Y484" s="2"/>
    </row>
    <row r="485" spans="1:25" x14ac:dyDescent="0.2">
      <c r="A485" s="2"/>
      <c r="B485" s="2"/>
      <c r="C485" s="2"/>
      <c r="D485" s="2"/>
      <c r="E485" s="2"/>
      <c r="F485" s="2"/>
      <c r="G485" s="7" t="str">
        <f t="shared" si="20"/>
        <v/>
      </c>
      <c r="H485" s="8" t="str">
        <f t="shared" ref="H485:H548" si="21">IF(G485="","",VLOOKUP($G485,$H$16:$J$27,3,1))</f>
        <v/>
      </c>
      <c r="I485" s="8" t="str">
        <f t="shared" ref="I485:I548" si="22">IF(G485="","",VLOOKUP($G485,$H$16:$J$27,3,1)*($E$27))</f>
        <v/>
      </c>
      <c r="J485" s="9" t="str">
        <f>IF(LARGE($I$16:$I$29,1)=G485,J484,IF(G485="","",IF(ROUND(G485/12,1)&lt;1,H485,IFERROR(IF(OR(ROUNDUP(G486/12,0)&lt;&gt;ROUNDUP(G485/12,0),H484&lt;&gt;H485),VLOOKUP($G485,$H$16:$J$29,3,1)+SUM($I$37:I485),J484),VLOOKUP(MAX($E$1237:$E$1048576),$H$16:$J$29,3,1)+SUM($I$37:I485)))))</f>
        <v/>
      </c>
      <c r="K485" s="2"/>
      <c r="L485" s="2"/>
      <c r="M485" s="2"/>
      <c r="N485" s="2"/>
      <c r="O485" s="2"/>
      <c r="P485" s="2"/>
      <c r="Q485" s="2"/>
      <c r="R485" s="2"/>
      <c r="S485" s="2"/>
      <c r="T485" s="2"/>
      <c r="U485" s="2"/>
      <c r="V485" s="2"/>
      <c r="W485" s="2"/>
      <c r="X485" s="2"/>
      <c r="Y485" s="2"/>
    </row>
    <row r="486" spans="1:25" x14ac:dyDescent="0.2">
      <c r="A486" s="2"/>
      <c r="B486" s="2"/>
      <c r="C486" s="2"/>
      <c r="D486" s="2"/>
      <c r="E486" s="2"/>
      <c r="F486" s="2"/>
      <c r="G486" s="7" t="str">
        <f t="shared" ref="G486:G549" si="23">IFERROR(IF(G485+1&gt;MAX($I$16:$I$25),"",G485+1),"")</f>
        <v/>
      </c>
      <c r="H486" s="8" t="str">
        <f t="shared" si="21"/>
        <v/>
      </c>
      <c r="I486" s="8" t="str">
        <f t="shared" si="22"/>
        <v/>
      </c>
      <c r="J486" s="9" t="str">
        <f>IF(LARGE($I$16:$I$29,1)=G486,J485,IF(G486="","",IF(ROUND(G486/12,1)&lt;1,H486,IFERROR(IF(OR(ROUNDUP(G487/12,0)&lt;&gt;ROUNDUP(G486/12,0),H485&lt;&gt;H486),VLOOKUP($G486,$H$16:$J$29,3,1)+SUM($I$37:I486),J485),VLOOKUP(MAX($E$1237:$E$1048576),$H$16:$J$29,3,1)+SUM($I$37:I486)))))</f>
        <v/>
      </c>
      <c r="K486" s="2"/>
      <c r="L486" s="2"/>
      <c r="M486" s="2"/>
      <c r="N486" s="2"/>
      <c r="O486" s="2"/>
      <c r="P486" s="2"/>
      <c r="Q486" s="2"/>
      <c r="R486" s="2"/>
      <c r="S486" s="2"/>
      <c r="T486" s="2"/>
      <c r="U486" s="2"/>
      <c r="V486" s="2"/>
      <c r="W486" s="2"/>
      <c r="X486" s="2"/>
      <c r="Y486" s="2"/>
    </row>
    <row r="487" spans="1:25" x14ac:dyDescent="0.2">
      <c r="A487" s="2"/>
      <c r="B487" s="2"/>
      <c r="C487" s="2"/>
      <c r="D487" s="2"/>
      <c r="E487" s="2"/>
      <c r="F487" s="2"/>
      <c r="G487" s="7" t="str">
        <f t="shared" si="23"/>
        <v/>
      </c>
      <c r="H487" s="8" t="str">
        <f t="shared" si="21"/>
        <v/>
      </c>
      <c r="I487" s="8" t="str">
        <f t="shared" si="22"/>
        <v/>
      </c>
      <c r="J487" s="9" t="str">
        <f>IF(LARGE($I$16:$I$29,1)=G487,J486,IF(G487="","",IF(ROUND(G487/12,1)&lt;1,H487,IFERROR(IF(OR(ROUNDUP(G488/12,0)&lt;&gt;ROUNDUP(G487/12,0),H486&lt;&gt;H487),VLOOKUP($G487,$H$16:$J$29,3,1)+SUM($I$37:I487),J486),VLOOKUP(MAX($E$1237:$E$1048576),$H$16:$J$29,3,1)+SUM($I$37:I487)))))</f>
        <v/>
      </c>
      <c r="K487" s="2"/>
      <c r="L487" s="2"/>
      <c r="M487" s="2"/>
      <c r="N487" s="2"/>
      <c r="O487" s="2"/>
      <c r="P487" s="2"/>
      <c r="Q487" s="2"/>
      <c r="R487" s="2"/>
      <c r="S487" s="2"/>
      <c r="T487" s="2"/>
      <c r="U487" s="2"/>
      <c r="V487" s="2"/>
      <c r="W487" s="2"/>
      <c r="X487" s="2"/>
      <c r="Y487" s="2"/>
    </row>
    <row r="488" spans="1:25" x14ac:dyDescent="0.2">
      <c r="A488" s="2"/>
      <c r="B488" s="2"/>
      <c r="C488" s="2"/>
      <c r="D488" s="2"/>
      <c r="E488" s="2"/>
      <c r="F488" s="2"/>
      <c r="G488" s="7" t="str">
        <f t="shared" si="23"/>
        <v/>
      </c>
      <c r="H488" s="8" t="str">
        <f t="shared" si="21"/>
        <v/>
      </c>
      <c r="I488" s="8" t="str">
        <f t="shared" si="22"/>
        <v/>
      </c>
      <c r="J488" s="9" t="str">
        <f>IF(LARGE($I$16:$I$29,1)=G488,J487,IF(G488="","",IF(ROUND(G488/12,1)&lt;1,H488,IFERROR(IF(OR(ROUNDUP(G489/12,0)&lt;&gt;ROUNDUP(G488/12,0),H487&lt;&gt;H488),VLOOKUP($G488,$H$16:$J$29,3,1)+SUM($I$37:I488),J487),VLOOKUP(MAX($E$1237:$E$1048576),$H$16:$J$29,3,1)+SUM($I$37:I488)))))</f>
        <v/>
      </c>
      <c r="K488" s="2"/>
      <c r="L488" s="2"/>
      <c r="M488" s="2"/>
      <c r="N488" s="2"/>
      <c r="O488" s="2"/>
      <c r="P488" s="2"/>
      <c r="Q488" s="2"/>
      <c r="R488" s="2"/>
      <c r="S488" s="2"/>
      <c r="T488" s="2"/>
      <c r="U488" s="2"/>
      <c r="V488" s="2"/>
      <c r="W488" s="2"/>
      <c r="X488" s="2"/>
      <c r="Y488" s="2"/>
    </row>
    <row r="489" spans="1:25" x14ac:dyDescent="0.2">
      <c r="A489" s="2"/>
      <c r="B489" s="2"/>
      <c r="C489" s="2"/>
      <c r="D489" s="2"/>
      <c r="E489" s="2"/>
      <c r="F489" s="2"/>
      <c r="G489" s="7" t="str">
        <f t="shared" si="23"/>
        <v/>
      </c>
      <c r="H489" s="8" t="str">
        <f t="shared" si="21"/>
        <v/>
      </c>
      <c r="I489" s="8" t="str">
        <f t="shared" si="22"/>
        <v/>
      </c>
      <c r="J489" s="9" t="str">
        <f>IF(LARGE($I$16:$I$29,1)=G489,J488,IF(G489="","",IF(ROUND(G489/12,1)&lt;1,H489,IFERROR(IF(OR(ROUNDUP(G490/12,0)&lt;&gt;ROUNDUP(G489/12,0),H488&lt;&gt;H489),VLOOKUP($G489,$H$16:$J$29,3,1)+SUM($I$37:I489),J488),VLOOKUP(MAX($E$1237:$E$1048576),$H$16:$J$29,3,1)+SUM($I$37:I489)))))</f>
        <v/>
      </c>
      <c r="K489" s="2"/>
      <c r="L489" s="2"/>
      <c r="M489" s="2"/>
      <c r="N489" s="2"/>
      <c r="O489" s="2"/>
      <c r="P489" s="2"/>
      <c r="Q489" s="2"/>
      <c r="R489" s="2"/>
      <c r="S489" s="2"/>
      <c r="T489" s="2"/>
      <c r="U489" s="2"/>
      <c r="V489" s="2"/>
      <c r="W489" s="2"/>
      <c r="X489" s="2"/>
      <c r="Y489" s="2"/>
    </row>
    <row r="490" spans="1:25" x14ac:dyDescent="0.2">
      <c r="A490" s="2"/>
      <c r="B490" s="2"/>
      <c r="C490" s="2"/>
      <c r="D490" s="2"/>
      <c r="E490" s="2"/>
      <c r="F490" s="2"/>
      <c r="G490" s="7" t="str">
        <f t="shared" si="23"/>
        <v/>
      </c>
      <c r="H490" s="8" t="str">
        <f t="shared" si="21"/>
        <v/>
      </c>
      <c r="I490" s="8" t="str">
        <f t="shared" si="22"/>
        <v/>
      </c>
      <c r="J490" s="9" t="str">
        <f>IF(LARGE($I$16:$I$29,1)=G490,J489,IF(G490="","",IF(ROUND(G490/12,1)&lt;1,H490,IFERROR(IF(OR(ROUNDUP(G491/12,0)&lt;&gt;ROUNDUP(G490/12,0),H489&lt;&gt;H490),VLOOKUP($G490,$H$16:$J$29,3,1)+SUM($I$37:I490),J489),VLOOKUP(MAX($E$1237:$E$1048576),$H$16:$J$29,3,1)+SUM($I$37:I490)))))</f>
        <v/>
      </c>
      <c r="K490" s="2"/>
      <c r="L490" s="2"/>
      <c r="M490" s="2"/>
      <c r="N490" s="2"/>
      <c r="O490" s="2"/>
      <c r="P490" s="2"/>
      <c r="Q490" s="2"/>
      <c r="R490" s="2"/>
      <c r="S490" s="2"/>
      <c r="T490" s="2"/>
      <c r="U490" s="2"/>
      <c r="V490" s="2"/>
      <c r="W490" s="2"/>
      <c r="X490" s="2"/>
      <c r="Y490" s="2"/>
    </row>
    <row r="491" spans="1:25" x14ac:dyDescent="0.2">
      <c r="A491" s="2"/>
      <c r="B491" s="2"/>
      <c r="C491" s="2"/>
      <c r="D491" s="2"/>
      <c r="E491" s="2"/>
      <c r="F491" s="2"/>
      <c r="G491" s="7" t="str">
        <f t="shared" si="23"/>
        <v/>
      </c>
      <c r="H491" s="8" t="str">
        <f t="shared" si="21"/>
        <v/>
      </c>
      <c r="I491" s="8" t="str">
        <f t="shared" si="22"/>
        <v/>
      </c>
      <c r="J491" s="9" t="str">
        <f>IF(LARGE($I$16:$I$29,1)=G491,J490,IF(G491="","",IF(ROUND(G491/12,1)&lt;1,H491,IFERROR(IF(OR(ROUNDUP(G492/12,0)&lt;&gt;ROUNDUP(G491/12,0),H490&lt;&gt;H491),VLOOKUP($G491,$H$16:$J$29,3,1)+SUM($I$37:I491),J490),VLOOKUP(MAX($E$1237:$E$1048576),$H$16:$J$29,3,1)+SUM($I$37:I491)))))</f>
        <v/>
      </c>
      <c r="K491" s="2"/>
      <c r="L491" s="2"/>
      <c r="M491" s="2"/>
      <c r="N491" s="2"/>
      <c r="O491" s="2"/>
      <c r="P491" s="2"/>
      <c r="Q491" s="2"/>
      <c r="R491" s="2"/>
      <c r="S491" s="2"/>
      <c r="T491" s="2"/>
      <c r="U491" s="2"/>
      <c r="V491" s="2"/>
      <c r="W491" s="2"/>
      <c r="X491" s="2"/>
      <c r="Y491" s="2"/>
    </row>
    <row r="492" spans="1:25" x14ac:dyDescent="0.2">
      <c r="A492" s="2"/>
      <c r="B492" s="2"/>
      <c r="C492" s="2"/>
      <c r="D492" s="2"/>
      <c r="E492" s="2"/>
      <c r="F492" s="2"/>
      <c r="G492" s="7" t="str">
        <f t="shared" si="23"/>
        <v/>
      </c>
      <c r="H492" s="8" t="str">
        <f t="shared" si="21"/>
        <v/>
      </c>
      <c r="I492" s="8" t="str">
        <f t="shared" si="22"/>
        <v/>
      </c>
      <c r="J492" s="9" t="str">
        <f>IF(LARGE($I$16:$I$29,1)=G492,J491,IF(G492="","",IF(ROUND(G492/12,1)&lt;1,H492,IFERROR(IF(OR(ROUNDUP(G493/12,0)&lt;&gt;ROUNDUP(G492/12,0),H491&lt;&gt;H492),VLOOKUP($G492,$H$16:$J$29,3,1)+SUM($I$37:I492),J491),VLOOKUP(MAX($E$1237:$E$1048576),$H$16:$J$29,3,1)+SUM($I$37:I492)))))</f>
        <v/>
      </c>
      <c r="K492" s="2"/>
      <c r="L492" s="2"/>
      <c r="M492" s="2"/>
      <c r="N492" s="2"/>
      <c r="O492" s="2"/>
      <c r="P492" s="2"/>
      <c r="Q492" s="2"/>
      <c r="R492" s="2"/>
      <c r="S492" s="2"/>
      <c r="T492" s="2"/>
      <c r="U492" s="2"/>
      <c r="V492" s="2"/>
      <c r="W492" s="2"/>
      <c r="X492" s="2"/>
      <c r="Y492" s="2"/>
    </row>
    <row r="493" spans="1:25" x14ac:dyDescent="0.2">
      <c r="A493" s="2"/>
      <c r="B493" s="2"/>
      <c r="C493" s="2"/>
      <c r="D493" s="2"/>
      <c r="E493" s="2"/>
      <c r="F493" s="2"/>
      <c r="G493" s="7" t="str">
        <f t="shared" si="23"/>
        <v/>
      </c>
      <c r="H493" s="8" t="str">
        <f t="shared" si="21"/>
        <v/>
      </c>
      <c r="I493" s="8" t="str">
        <f t="shared" si="22"/>
        <v/>
      </c>
      <c r="J493" s="9" t="str">
        <f>IF(LARGE($I$16:$I$29,1)=G493,J492,IF(G493="","",IF(ROUND(G493/12,1)&lt;1,H493,IFERROR(IF(OR(ROUNDUP(G494/12,0)&lt;&gt;ROUNDUP(G493/12,0),H492&lt;&gt;H493),VLOOKUP($G493,$H$16:$J$29,3,1)+SUM($I$37:I493),J492),VLOOKUP(MAX($E$1237:$E$1048576),$H$16:$J$29,3,1)+SUM($I$37:I493)))))</f>
        <v/>
      </c>
      <c r="K493" s="2"/>
      <c r="L493" s="2"/>
      <c r="M493" s="2"/>
      <c r="N493" s="2"/>
      <c r="O493" s="2"/>
      <c r="P493" s="2"/>
      <c r="Q493" s="2"/>
      <c r="R493" s="2"/>
      <c r="S493" s="2"/>
      <c r="T493" s="2"/>
      <c r="U493" s="2"/>
      <c r="V493" s="2"/>
      <c r="W493" s="2"/>
      <c r="X493" s="2"/>
      <c r="Y493" s="2"/>
    </row>
    <row r="494" spans="1:25" x14ac:dyDescent="0.2">
      <c r="A494" s="2"/>
      <c r="B494" s="2"/>
      <c r="C494" s="2"/>
      <c r="D494" s="2"/>
      <c r="E494" s="2"/>
      <c r="F494" s="2"/>
      <c r="G494" s="7" t="str">
        <f t="shared" si="23"/>
        <v/>
      </c>
      <c r="H494" s="8" t="str">
        <f t="shared" si="21"/>
        <v/>
      </c>
      <c r="I494" s="8" t="str">
        <f t="shared" si="22"/>
        <v/>
      </c>
      <c r="J494" s="9" t="str">
        <f>IF(LARGE($I$16:$I$29,1)=G494,J493,IF(G494="","",IF(ROUND(G494/12,1)&lt;1,H494,IFERROR(IF(OR(ROUNDUP(G495/12,0)&lt;&gt;ROUNDUP(G494/12,0),H493&lt;&gt;H494),VLOOKUP($G494,$H$16:$J$29,3,1)+SUM($I$37:I494),J493),VLOOKUP(MAX($E$1237:$E$1048576),$H$16:$J$29,3,1)+SUM($I$37:I494)))))</f>
        <v/>
      </c>
      <c r="K494" s="2"/>
      <c r="L494" s="2"/>
      <c r="M494" s="2"/>
      <c r="N494" s="2"/>
      <c r="O494" s="2"/>
      <c r="P494" s="2"/>
      <c r="Q494" s="2"/>
      <c r="R494" s="2"/>
      <c r="S494" s="2"/>
      <c r="T494" s="2"/>
      <c r="U494" s="2"/>
      <c r="V494" s="2"/>
      <c r="W494" s="2"/>
      <c r="X494" s="2"/>
      <c r="Y494" s="2"/>
    </row>
    <row r="495" spans="1:25" x14ac:dyDescent="0.2">
      <c r="A495" s="2"/>
      <c r="B495" s="2"/>
      <c r="C495" s="2"/>
      <c r="D495" s="2"/>
      <c r="E495" s="2"/>
      <c r="F495" s="2"/>
      <c r="G495" s="7" t="str">
        <f t="shared" si="23"/>
        <v/>
      </c>
      <c r="H495" s="8" t="str">
        <f t="shared" si="21"/>
        <v/>
      </c>
      <c r="I495" s="8" t="str">
        <f t="shared" si="22"/>
        <v/>
      </c>
      <c r="J495" s="9" t="str">
        <f>IF(LARGE($I$16:$I$29,1)=G495,J494,IF(G495="","",IF(ROUND(G495/12,1)&lt;1,H495,IFERROR(IF(OR(ROUNDUP(G496/12,0)&lt;&gt;ROUNDUP(G495/12,0),H494&lt;&gt;H495),VLOOKUP($G495,$H$16:$J$29,3,1)+SUM($I$37:I495),J494),VLOOKUP(MAX($E$1237:$E$1048576),$H$16:$J$29,3,1)+SUM($I$37:I495)))))</f>
        <v/>
      </c>
      <c r="K495" s="2"/>
      <c r="L495" s="2"/>
      <c r="M495" s="2"/>
      <c r="N495" s="2"/>
      <c r="O495" s="2"/>
      <c r="P495" s="2"/>
      <c r="Q495" s="2"/>
      <c r="R495" s="2"/>
      <c r="S495" s="2"/>
      <c r="T495" s="2"/>
      <c r="U495" s="2"/>
      <c r="V495" s="2"/>
      <c r="W495" s="2"/>
      <c r="X495" s="2"/>
      <c r="Y495" s="2"/>
    </row>
    <row r="496" spans="1:25" x14ac:dyDescent="0.2">
      <c r="A496" s="2"/>
      <c r="B496" s="2"/>
      <c r="C496" s="2"/>
      <c r="D496" s="2"/>
      <c r="E496" s="2"/>
      <c r="F496" s="2"/>
      <c r="G496" s="7" t="str">
        <f t="shared" si="23"/>
        <v/>
      </c>
      <c r="H496" s="8" t="str">
        <f t="shared" si="21"/>
        <v/>
      </c>
      <c r="I496" s="8" t="str">
        <f t="shared" si="22"/>
        <v/>
      </c>
      <c r="J496" s="9" t="str">
        <f>IF(LARGE($I$16:$I$29,1)=G496,J495,IF(G496="","",IF(ROUND(G496/12,1)&lt;1,H496,IFERROR(IF(OR(ROUNDUP(G497/12,0)&lt;&gt;ROUNDUP(G496/12,0),H495&lt;&gt;H496),VLOOKUP($G496,$H$16:$J$29,3,1)+SUM($I$37:I496),J495),VLOOKUP(MAX($E$1237:$E$1048576),$H$16:$J$29,3,1)+SUM($I$37:I496)))))</f>
        <v/>
      </c>
      <c r="K496" s="2"/>
      <c r="L496" s="2"/>
      <c r="M496" s="2"/>
      <c r="N496" s="2"/>
      <c r="O496" s="2"/>
      <c r="P496" s="2"/>
      <c r="Q496" s="2"/>
      <c r="R496" s="2"/>
      <c r="S496" s="2"/>
      <c r="T496" s="2"/>
      <c r="U496" s="2"/>
      <c r="V496" s="2"/>
      <c r="W496" s="2"/>
      <c r="X496" s="2"/>
      <c r="Y496" s="2"/>
    </row>
    <row r="497" spans="1:25" x14ac:dyDescent="0.2">
      <c r="A497" s="2"/>
      <c r="B497" s="2"/>
      <c r="C497" s="2"/>
      <c r="D497" s="2"/>
      <c r="E497" s="2"/>
      <c r="F497" s="2"/>
      <c r="G497" s="7" t="str">
        <f t="shared" si="23"/>
        <v/>
      </c>
      <c r="H497" s="8" t="str">
        <f t="shared" si="21"/>
        <v/>
      </c>
      <c r="I497" s="8" t="str">
        <f t="shared" si="22"/>
        <v/>
      </c>
      <c r="J497" s="9" t="str">
        <f>IF(LARGE($I$16:$I$29,1)=G497,J496,IF(G497="","",IF(ROUND(G497/12,1)&lt;1,H497,IFERROR(IF(OR(ROUNDUP(G498/12,0)&lt;&gt;ROUNDUP(G497/12,0),H496&lt;&gt;H497),VLOOKUP($G497,$H$16:$J$29,3,1)+SUM($I$37:I497),J496),VLOOKUP(MAX($E$1237:$E$1048576),$H$16:$J$29,3,1)+SUM($I$37:I497)))))</f>
        <v/>
      </c>
      <c r="K497" s="2"/>
      <c r="L497" s="2"/>
      <c r="M497" s="2"/>
      <c r="N497" s="2"/>
      <c r="O497" s="2"/>
      <c r="P497" s="2"/>
      <c r="Q497" s="2"/>
      <c r="R497" s="2"/>
      <c r="S497" s="2"/>
      <c r="T497" s="2"/>
      <c r="U497" s="2"/>
      <c r="V497" s="2"/>
      <c r="W497" s="2"/>
      <c r="X497" s="2"/>
      <c r="Y497" s="2"/>
    </row>
    <row r="498" spans="1:25" x14ac:dyDescent="0.2">
      <c r="A498" s="2"/>
      <c r="B498" s="2"/>
      <c r="C498" s="2"/>
      <c r="D498" s="2"/>
      <c r="E498" s="2"/>
      <c r="F498" s="2"/>
      <c r="G498" s="7" t="str">
        <f t="shared" si="23"/>
        <v/>
      </c>
      <c r="H498" s="8" t="str">
        <f t="shared" si="21"/>
        <v/>
      </c>
      <c r="I498" s="8" t="str">
        <f t="shared" si="22"/>
        <v/>
      </c>
      <c r="J498" s="9" t="str">
        <f>IF(LARGE($I$16:$I$29,1)=G498,J497,IF(G498="","",IF(ROUND(G498/12,1)&lt;1,H498,IFERROR(IF(OR(ROUNDUP(G499/12,0)&lt;&gt;ROUNDUP(G498/12,0),H497&lt;&gt;H498),VLOOKUP($G498,$H$16:$J$29,3,1)+SUM($I$37:I498),J497),VLOOKUP(MAX($E$1237:$E$1048576),$H$16:$J$29,3,1)+SUM($I$37:I498)))))</f>
        <v/>
      </c>
      <c r="K498" s="2"/>
      <c r="L498" s="2"/>
      <c r="M498" s="2"/>
      <c r="N498" s="2"/>
      <c r="O498" s="2"/>
      <c r="P498" s="2"/>
      <c r="Q498" s="2"/>
      <c r="R498" s="2"/>
      <c r="S498" s="2"/>
      <c r="T498" s="2"/>
      <c r="U498" s="2"/>
      <c r="V498" s="2"/>
      <c r="W498" s="2"/>
      <c r="X498" s="2"/>
      <c r="Y498" s="2"/>
    </row>
    <row r="499" spans="1:25" x14ac:dyDescent="0.2">
      <c r="A499" s="2"/>
      <c r="B499" s="2"/>
      <c r="C499" s="2"/>
      <c r="D499" s="2"/>
      <c r="E499" s="2"/>
      <c r="F499" s="2"/>
      <c r="G499" s="7" t="str">
        <f t="shared" si="23"/>
        <v/>
      </c>
      <c r="H499" s="8" t="str">
        <f t="shared" si="21"/>
        <v/>
      </c>
      <c r="I499" s="8" t="str">
        <f t="shared" si="22"/>
        <v/>
      </c>
      <c r="J499" s="9" t="str">
        <f>IF(LARGE($I$16:$I$29,1)=G499,J498,IF(G499="","",IF(ROUND(G499/12,1)&lt;1,H499,IFERROR(IF(OR(ROUNDUP(G500/12,0)&lt;&gt;ROUNDUP(G499/12,0),H498&lt;&gt;H499),VLOOKUP($G499,$H$16:$J$29,3,1)+SUM($I$37:I499),J498),VLOOKUP(MAX($E$1237:$E$1048576),$H$16:$J$29,3,1)+SUM($I$37:I499)))))</f>
        <v/>
      </c>
      <c r="K499" s="2"/>
      <c r="L499" s="2"/>
      <c r="M499" s="2"/>
      <c r="N499" s="2"/>
      <c r="O499" s="2"/>
      <c r="P499" s="2"/>
      <c r="Q499" s="2"/>
      <c r="R499" s="2"/>
      <c r="S499" s="2"/>
      <c r="T499" s="2"/>
      <c r="U499" s="2"/>
      <c r="V499" s="2"/>
      <c r="W499" s="2"/>
      <c r="X499" s="2"/>
      <c r="Y499" s="2"/>
    </row>
    <row r="500" spans="1:25" x14ac:dyDescent="0.2">
      <c r="A500" s="2"/>
      <c r="B500" s="2"/>
      <c r="C500" s="2"/>
      <c r="D500" s="2"/>
      <c r="E500" s="2"/>
      <c r="F500" s="2"/>
      <c r="G500" s="7" t="str">
        <f t="shared" si="23"/>
        <v/>
      </c>
      <c r="H500" s="8" t="str">
        <f t="shared" si="21"/>
        <v/>
      </c>
      <c r="I500" s="8" t="str">
        <f t="shared" si="22"/>
        <v/>
      </c>
      <c r="J500" s="9" t="str">
        <f>IF(LARGE($I$16:$I$29,1)=G500,J499,IF(G500="","",IF(ROUND(G500/12,1)&lt;1,H500,IFERROR(IF(OR(ROUNDUP(G501/12,0)&lt;&gt;ROUNDUP(G500/12,0),H499&lt;&gt;H500),VLOOKUP($G500,$H$16:$J$29,3,1)+SUM($I$37:I500),J499),VLOOKUP(MAX($E$1237:$E$1048576),$H$16:$J$29,3,1)+SUM($I$37:I500)))))</f>
        <v/>
      </c>
      <c r="K500" s="2"/>
      <c r="L500" s="2"/>
      <c r="M500" s="2"/>
      <c r="N500" s="2"/>
      <c r="O500" s="2"/>
      <c r="P500" s="2"/>
      <c r="Q500" s="2"/>
      <c r="R500" s="2"/>
      <c r="S500" s="2"/>
      <c r="T500" s="2"/>
      <c r="U500" s="2"/>
      <c r="V500" s="2"/>
      <c r="W500" s="2"/>
      <c r="X500" s="2"/>
      <c r="Y500" s="2"/>
    </row>
    <row r="501" spans="1:25" x14ac:dyDescent="0.2">
      <c r="A501" s="2"/>
      <c r="B501" s="2"/>
      <c r="C501" s="2"/>
      <c r="D501" s="2"/>
      <c r="E501" s="2"/>
      <c r="F501" s="2"/>
      <c r="G501" s="7" t="str">
        <f t="shared" si="23"/>
        <v/>
      </c>
      <c r="H501" s="8" t="str">
        <f t="shared" si="21"/>
        <v/>
      </c>
      <c r="I501" s="8" t="str">
        <f t="shared" si="22"/>
        <v/>
      </c>
      <c r="J501" s="9" t="str">
        <f>IF(LARGE($I$16:$I$29,1)=G501,J500,IF(G501="","",IF(ROUND(G501/12,1)&lt;1,H501,IFERROR(IF(OR(ROUNDUP(G502/12,0)&lt;&gt;ROUNDUP(G501/12,0),H500&lt;&gt;H501),VLOOKUP($G501,$H$16:$J$29,3,1)+SUM($I$37:I501),J500),VLOOKUP(MAX($E$1237:$E$1048576),$H$16:$J$29,3,1)+SUM($I$37:I501)))))</f>
        <v/>
      </c>
      <c r="K501" s="2"/>
      <c r="L501" s="2"/>
      <c r="M501" s="2"/>
      <c r="N501" s="2"/>
      <c r="O501" s="2"/>
      <c r="P501" s="2"/>
      <c r="Q501" s="2"/>
      <c r="R501" s="2"/>
      <c r="S501" s="2"/>
      <c r="T501" s="2"/>
      <c r="U501" s="2"/>
      <c r="V501" s="2"/>
      <c r="W501" s="2"/>
      <c r="X501" s="2"/>
      <c r="Y501" s="2"/>
    </row>
    <row r="502" spans="1:25" x14ac:dyDescent="0.2">
      <c r="A502" s="2"/>
      <c r="B502" s="2"/>
      <c r="C502" s="2"/>
      <c r="D502" s="2"/>
      <c r="E502" s="2"/>
      <c r="F502" s="2"/>
      <c r="G502" s="7" t="str">
        <f t="shared" si="23"/>
        <v/>
      </c>
      <c r="H502" s="8" t="str">
        <f t="shared" si="21"/>
        <v/>
      </c>
      <c r="I502" s="8" t="str">
        <f t="shared" si="22"/>
        <v/>
      </c>
      <c r="J502" s="9" t="str">
        <f>IF(LARGE($I$16:$I$29,1)=G502,J501,IF(G502="","",IF(ROUND(G502/12,1)&lt;1,H502,IFERROR(IF(OR(ROUNDUP(G503/12,0)&lt;&gt;ROUNDUP(G502/12,0),H501&lt;&gt;H502),VLOOKUP($G502,$H$16:$J$29,3,1)+SUM($I$37:I502),J501),VLOOKUP(MAX($E$1237:$E$1048576),$H$16:$J$29,3,1)+SUM($I$37:I502)))))</f>
        <v/>
      </c>
      <c r="K502" s="2"/>
      <c r="L502" s="2"/>
      <c r="M502" s="2"/>
      <c r="N502" s="2"/>
      <c r="O502" s="2"/>
      <c r="P502" s="2"/>
      <c r="Q502" s="2"/>
      <c r="R502" s="2"/>
      <c r="S502" s="2"/>
      <c r="T502" s="2"/>
      <c r="U502" s="2"/>
      <c r="V502" s="2"/>
      <c r="W502" s="2"/>
      <c r="X502" s="2"/>
      <c r="Y502" s="2"/>
    </row>
    <row r="503" spans="1:25" x14ac:dyDescent="0.2">
      <c r="A503" s="2"/>
      <c r="B503" s="2"/>
      <c r="C503" s="2"/>
      <c r="D503" s="2"/>
      <c r="E503" s="2"/>
      <c r="F503" s="2"/>
      <c r="G503" s="7" t="str">
        <f t="shared" si="23"/>
        <v/>
      </c>
      <c r="H503" s="8" t="str">
        <f t="shared" si="21"/>
        <v/>
      </c>
      <c r="I503" s="8" t="str">
        <f t="shared" si="22"/>
        <v/>
      </c>
      <c r="J503" s="9" t="str">
        <f>IF(LARGE($I$16:$I$29,1)=G503,J502,IF(G503="","",IF(ROUND(G503/12,1)&lt;1,H503,IFERROR(IF(OR(ROUNDUP(G504/12,0)&lt;&gt;ROUNDUP(G503/12,0),H502&lt;&gt;H503),VLOOKUP($G503,$H$16:$J$29,3,1)+SUM($I$37:I503),J502),VLOOKUP(MAX($E$1237:$E$1048576),$H$16:$J$29,3,1)+SUM($I$37:I503)))))</f>
        <v/>
      </c>
      <c r="K503" s="2"/>
      <c r="L503" s="2"/>
      <c r="M503" s="2"/>
      <c r="N503" s="2"/>
      <c r="O503" s="2"/>
      <c r="P503" s="2"/>
      <c r="Q503" s="2"/>
      <c r="R503" s="2"/>
      <c r="S503" s="2"/>
      <c r="T503" s="2"/>
      <c r="U503" s="2"/>
      <c r="V503" s="2"/>
      <c r="W503" s="2"/>
      <c r="X503" s="2"/>
      <c r="Y503" s="2"/>
    </row>
    <row r="504" spans="1:25" x14ac:dyDescent="0.2">
      <c r="A504" s="2"/>
      <c r="B504" s="2"/>
      <c r="C504" s="2"/>
      <c r="D504" s="2"/>
      <c r="E504" s="2"/>
      <c r="F504" s="2"/>
      <c r="G504" s="7" t="str">
        <f t="shared" si="23"/>
        <v/>
      </c>
      <c r="H504" s="8" t="str">
        <f t="shared" si="21"/>
        <v/>
      </c>
      <c r="I504" s="8" t="str">
        <f t="shared" si="22"/>
        <v/>
      </c>
      <c r="J504" s="9" t="str">
        <f>IF(LARGE($I$16:$I$29,1)=G504,J503,IF(G504="","",IF(ROUND(G504/12,1)&lt;1,H504,IFERROR(IF(OR(ROUNDUP(G505/12,0)&lt;&gt;ROUNDUP(G504/12,0),H503&lt;&gt;H504),VLOOKUP($G504,$H$16:$J$29,3,1)+SUM($I$37:I504),J503),VLOOKUP(MAX($E$1237:$E$1048576),$H$16:$J$29,3,1)+SUM($I$37:I504)))))</f>
        <v/>
      </c>
      <c r="K504" s="2"/>
      <c r="L504" s="2"/>
      <c r="M504" s="2"/>
      <c r="N504" s="2"/>
      <c r="O504" s="2"/>
      <c r="P504" s="2"/>
      <c r="Q504" s="2"/>
      <c r="R504" s="2"/>
      <c r="S504" s="2"/>
      <c r="T504" s="2"/>
      <c r="U504" s="2"/>
      <c r="V504" s="2"/>
      <c r="W504" s="2"/>
      <c r="X504" s="2"/>
      <c r="Y504" s="2"/>
    </row>
    <row r="505" spans="1:25" x14ac:dyDescent="0.2">
      <c r="A505" s="2"/>
      <c r="B505" s="2"/>
      <c r="C505" s="2"/>
      <c r="D505" s="2"/>
      <c r="E505" s="2"/>
      <c r="F505" s="2"/>
      <c r="G505" s="7" t="str">
        <f t="shared" si="23"/>
        <v/>
      </c>
      <c r="H505" s="8" t="str">
        <f t="shared" si="21"/>
        <v/>
      </c>
      <c r="I505" s="8" t="str">
        <f t="shared" si="22"/>
        <v/>
      </c>
      <c r="J505" s="9" t="str">
        <f>IF(LARGE($I$16:$I$29,1)=G505,J504,IF(G505="","",IF(ROUND(G505/12,1)&lt;1,H505,IFERROR(IF(OR(ROUNDUP(G506/12,0)&lt;&gt;ROUNDUP(G505/12,0),H504&lt;&gt;H505),VLOOKUP($G505,$H$16:$J$29,3,1)+SUM($I$37:I505),J504),VLOOKUP(MAX($E$1237:$E$1048576),$H$16:$J$29,3,1)+SUM($I$37:I505)))))</f>
        <v/>
      </c>
      <c r="K505" s="2"/>
      <c r="L505" s="2"/>
      <c r="M505" s="2"/>
      <c r="N505" s="2"/>
      <c r="O505" s="2"/>
      <c r="P505" s="2"/>
      <c r="Q505" s="2"/>
      <c r="R505" s="2"/>
      <c r="S505" s="2"/>
      <c r="T505" s="2"/>
      <c r="U505" s="2"/>
      <c r="V505" s="2"/>
      <c r="W505" s="2"/>
      <c r="X505" s="2"/>
      <c r="Y505" s="2"/>
    </row>
    <row r="506" spans="1:25" x14ac:dyDescent="0.2">
      <c r="A506" s="2"/>
      <c r="B506" s="2"/>
      <c r="C506" s="2"/>
      <c r="D506" s="2"/>
      <c r="E506" s="2"/>
      <c r="F506" s="2"/>
      <c r="G506" s="7" t="str">
        <f t="shared" si="23"/>
        <v/>
      </c>
      <c r="H506" s="8" t="str">
        <f t="shared" si="21"/>
        <v/>
      </c>
      <c r="I506" s="8" t="str">
        <f t="shared" si="22"/>
        <v/>
      </c>
      <c r="J506" s="9" t="str">
        <f>IF(LARGE($I$16:$I$29,1)=G506,J505,IF(G506="","",IF(ROUND(G506/12,1)&lt;1,H506,IFERROR(IF(OR(ROUNDUP(G507/12,0)&lt;&gt;ROUNDUP(G506/12,0),H505&lt;&gt;H506),VLOOKUP($G506,$H$16:$J$29,3,1)+SUM($I$37:I506),J505),VLOOKUP(MAX($E$1237:$E$1048576),$H$16:$J$29,3,1)+SUM($I$37:I506)))))</f>
        <v/>
      </c>
      <c r="K506" s="2"/>
      <c r="L506" s="2"/>
      <c r="M506" s="2"/>
      <c r="N506" s="2"/>
      <c r="O506" s="2"/>
      <c r="P506" s="2"/>
      <c r="Q506" s="2"/>
      <c r="R506" s="2"/>
      <c r="S506" s="2"/>
      <c r="T506" s="2"/>
      <c r="U506" s="2"/>
      <c r="V506" s="2"/>
      <c r="W506" s="2"/>
      <c r="X506" s="2"/>
      <c r="Y506" s="2"/>
    </row>
    <row r="507" spans="1:25" x14ac:dyDescent="0.2">
      <c r="A507" s="2"/>
      <c r="B507" s="2"/>
      <c r="C507" s="2"/>
      <c r="D507" s="2"/>
      <c r="E507" s="2"/>
      <c r="F507" s="2"/>
      <c r="G507" s="7" t="str">
        <f t="shared" si="23"/>
        <v/>
      </c>
      <c r="H507" s="8" t="str">
        <f t="shared" si="21"/>
        <v/>
      </c>
      <c r="I507" s="8" t="str">
        <f t="shared" si="22"/>
        <v/>
      </c>
      <c r="J507" s="9" t="str">
        <f>IF(LARGE($I$16:$I$29,1)=G507,J506,IF(G507="","",IF(ROUND(G507/12,1)&lt;1,H507,IFERROR(IF(OR(ROUNDUP(G508/12,0)&lt;&gt;ROUNDUP(G507/12,0),H506&lt;&gt;H507),VLOOKUP($G507,$H$16:$J$29,3,1)+SUM($I$37:I507),J506),VLOOKUP(MAX($E$1237:$E$1048576),$H$16:$J$29,3,1)+SUM($I$37:I507)))))</f>
        <v/>
      </c>
      <c r="K507" s="2"/>
      <c r="L507" s="2"/>
      <c r="M507" s="2"/>
      <c r="N507" s="2"/>
      <c r="O507" s="2"/>
      <c r="P507" s="2"/>
      <c r="Q507" s="2"/>
      <c r="R507" s="2"/>
      <c r="S507" s="2"/>
      <c r="T507" s="2"/>
      <c r="U507" s="2"/>
      <c r="V507" s="2"/>
      <c r="W507" s="2"/>
      <c r="X507" s="2"/>
      <c r="Y507" s="2"/>
    </row>
    <row r="508" spans="1:25" x14ac:dyDescent="0.2">
      <c r="A508" s="2"/>
      <c r="B508" s="2"/>
      <c r="C508" s="2"/>
      <c r="D508" s="2"/>
      <c r="E508" s="2"/>
      <c r="F508" s="2"/>
      <c r="G508" s="7" t="str">
        <f t="shared" si="23"/>
        <v/>
      </c>
      <c r="H508" s="8" t="str">
        <f t="shared" si="21"/>
        <v/>
      </c>
      <c r="I508" s="8" t="str">
        <f t="shared" si="22"/>
        <v/>
      </c>
      <c r="J508" s="9" t="str">
        <f>IF(LARGE($I$16:$I$29,1)=G508,J507,IF(G508="","",IF(ROUND(G508/12,1)&lt;1,H508,IFERROR(IF(OR(ROUNDUP(G509/12,0)&lt;&gt;ROUNDUP(G508/12,0),H507&lt;&gt;H508),VLOOKUP($G508,$H$16:$J$29,3,1)+SUM($I$37:I508),J507),VLOOKUP(MAX($E$1237:$E$1048576),$H$16:$J$29,3,1)+SUM($I$37:I508)))))</f>
        <v/>
      </c>
      <c r="K508" s="2"/>
      <c r="L508" s="2"/>
      <c r="M508" s="2"/>
      <c r="N508" s="2"/>
      <c r="O508" s="2"/>
      <c r="P508" s="2"/>
      <c r="Q508" s="2"/>
      <c r="R508" s="2"/>
      <c r="S508" s="2"/>
      <c r="T508" s="2"/>
      <c r="U508" s="2"/>
      <c r="V508" s="2"/>
      <c r="W508" s="2"/>
      <c r="X508" s="2"/>
      <c r="Y508" s="2"/>
    </row>
    <row r="509" spans="1:25" x14ac:dyDescent="0.2">
      <c r="A509" s="2"/>
      <c r="B509" s="2"/>
      <c r="C509" s="2"/>
      <c r="D509" s="2"/>
      <c r="E509" s="2"/>
      <c r="F509" s="2"/>
      <c r="G509" s="7" t="str">
        <f t="shared" si="23"/>
        <v/>
      </c>
      <c r="H509" s="8" t="str">
        <f t="shared" si="21"/>
        <v/>
      </c>
      <c r="I509" s="8" t="str">
        <f t="shared" si="22"/>
        <v/>
      </c>
      <c r="J509" s="9" t="str">
        <f>IF(LARGE($I$16:$I$29,1)=G509,J508,IF(G509="","",IF(ROUND(G509/12,1)&lt;1,H509,IFERROR(IF(OR(ROUNDUP(G510/12,0)&lt;&gt;ROUNDUP(G509/12,0),H508&lt;&gt;H509),VLOOKUP($G509,$H$16:$J$29,3,1)+SUM($I$37:I509),J508),VLOOKUP(MAX($E$1237:$E$1048576),$H$16:$J$29,3,1)+SUM($I$37:I509)))))</f>
        <v/>
      </c>
      <c r="K509" s="2"/>
      <c r="L509" s="2"/>
      <c r="M509" s="2"/>
      <c r="N509" s="2"/>
      <c r="O509" s="2"/>
      <c r="P509" s="2"/>
      <c r="Q509" s="2"/>
      <c r="R509" s="2"/>
      <c r="S509" s="2"/>
      <c r="T509" s="2"/>
      <c r="U509" s="2"/>
      <c r="V509" s="2"/>
      <c r="W509" s="2"/>
      <c r="X509" s="2"/>
      <c r="Y509" s="2"/>
    </row>
    <row r="510" spans="1:25" x14ac:dyDescent="0.2">
      <c r="A510" s="2"/>
      <c r="B510" s="2"/>
      <c r="C510" s="2"/>
      <c r="D510" s="2"/>
      <c r="E510" s="2"/>
      <c r="F510" s="2"/>
      <c r="G510" s="7" t="str">
        <f t="shared" si="23"/>
        <v/>
      </c>
      <c r="H510" s="8" t="str">
        <f t="shared" si="21"/>
        <v/>
      </c>
      <c r="I510" s="8" t="str">
        <f t="shared" si="22"/>
        <v/>
      </c>
      <c r="J510" s="9" t="str">
        <f>IF(LARGE($I$16:$I$29,1)=G510,J509,IF(G510="","",IF(ROUND(G510/12,1)&lt;1,H510,IFERROR(IF(OR(ROUNDUP(G511/12,0)&lt;&gt;ROUNDUP(G510/12,0),H509&lt;&gt;H510),VLOOKUP($G510,$H$16:$J$29,3,1)+SUM($I$37:I510),J509),VLOOKUP(MAX($E$1237:$E$1048576),$H$16:$J$29,3,1)+SUM($I$37:I510)))))</f>
        <v/>
      </c>
      <c r="K510" s="2"/>
      <c r="L510" s="2"/>
      <c r="M510" s="2"/>
      <c r="N510" s="2"/>
      <c r="O510" s="2"/>
      <c r="P510" s="2"/>
      <c r="Q510" s="2"/>
      <c r="R510" s="2"/>
      <c r="S510" s="2"/>
      <c r="T510" s="2"/>
      <c r="U510" s="2"/>
      <c r="V510" s="2"/>
      <c r="W510" s="2"/>
      <c r="X510" s="2"/>
      <c r="Y510" s="2"/>
    </row>
    <row r="511" spans="1:25" x14ac:dyDescent="0.2">
      <c r="A511" s="2"/>
      <c r="B511" s="2"/>
      <c r="C511" s="2"/>
      <c r="D511" s="2"/>
      <c r="E511" s="2"/>
      <c r="F511" s="2"/>
      <c r="G511" s="7" t="str">
        <f t="shared" si="23"/>
        <v/>
      </c>
      <c r="H511" s="8" t="str">
        <f t="shared" si="21"/>
        <v/>
      </c>
      <c r="I511" s="8" t="str">
        <f t="shared" si="22"/>
        <v/>
      </c>
      <c r="J511" s="9" t="str">
        <f>IF(LARGE($I$16:$I$29,1)=G511,J510,IF(G511="","",IF(ROUND(G511/12,1)&lt;1,H511,IFERROR(IF(OR(ROUNDUP(G512/12,0)&lt;&gt;ROUNDUP(G511/12,0),H510&lt;&gt;H511),VLOOKUP($G511,$H$16:$J$29,3,1)+SUM($I$37:I511),J510),VLOOKUP(MAX($E$1237:$E$1048576),$H$16:$J$29,3,1)+SUM($I$37:I511)))))</f>
        <v/>
      </c>
      <c r="K511" s="2"/>
      <c r="L511" s="2"/>
      <c r="M511" s="2"/>
      <c r="N511" s="2"/>
      <c r="O511" s="2"/>
      <c r="P511" s="2"/>
      <c r="Q511" s="2"/>
      <c r="R511" s="2"/>
      <c r="S511" s="2"/>
      <c r="T511" s="2"/>
      <c r="U511" s="2"/>
      <c r="V511" s="2"/>
      <c r="W511" s="2"/>
      <c r="X511" s="2"/>
      <c r="Y511" s="2"/>
    </row>
    <row r="512" spans="1:25" x14ac:dyDescent="0.2">
      <c r="A512" s="2"/>
      <c r="B512" s="2"/>
      <c r="C512" s="2"/>
      <c r="D512" s="2"/>
      <c r="E512" s="2"/>
      <c r="F512" s="2"/>
      <c r="G512" s="7" t="str">
        <f t="shared" si="23"/>
        <v/>
      </c>
      <c r="H512" s="8" t="str">
        <f t="shared" si="21"/>
        <v/>
      </c>
      <c r="I512" s="8" t="str">
        <f t="shared" si="22"/>
        <v/>
      </c>
      <c r="J512" s="9" t="str">
        <f>IF(LARGE($I$16:$I$29,1)=G512,J511,IF(G512="","",IF(ROUND(G512/12,1)&lt;1,H512,IFERROR(IF(OR(ROUNDUP(G513/12,0)&lt;&gt;ROUNDUP(G512/12,0),H511&lt;&gt;H512),VLOOKUP($G512,$H$16:$J$29,3,1)+SUM($I$37:I512),J511),VLOOKUP(MAX($E$1237:$E$1048576),$H$16:$J$29,3,1)+SUM($I$37:I512)))))</f>
        <v/>
      </c>
      <c r="K512" s="2"/>
      <c r="L512" s="2"/>
      <c r="M512" s="2"/>
      <c r="N512" s="2"/>
      <c r="O512" s="2"/>
      <c r="P512" s="2"/>
      <c r="Q512" s="2"/>
      <c r="R512" s="2"/>
      <c r="S512" s="2"/>
      <c r="T512" s="2"/>
      <c r="U512" s="2"/>
      <c r="V512" s="2"/>
      <c r="W512" s="2"/>
      <c r="X512" s="2"/>
      <c r="Y512" s="2"/>
    </row>
    <row r="513" spans="1:25" x14ac:dyDescent="0.2">
      <c r="A513" s="2"/>
      <c r="B513" s="2"/>
      <c r="C513" s="2"/>
      <c r="D513" s="2"/>
      <c r="E513" s="2"/>
      <c r="F513" s="2"/>
      <c r="G513" s="7" t="str">
        <f t="shared" si="23"/>
        <v/>
      </c>
      <c r="H513" s="8" t="str">
        <f t="shared" si="21"/>
        <v/>
      </c>
      <c r="I513" s="8" t="str">
        <f t="shared" si="22"/>
        <v/>
      </c>
      <c r="J513" s="9" t="str">
        <f>IF(LARGE($I$16:$I$29,1)=G513,J512,IF(G513="","",IF(ROUND(G513/12,1)&lt;1,H513,IFERROR(IF(OR(ROUNDUP(G514/12,0)&lt;&gt;ROUNDUP(G513/12,0),H512&lt;&gt;H513),VLOOKUP($G513,$H$16:$J$29,3,1)+SUM($I$37:I513),J512),VLOOKUP(MAX($E$1237:$E$1048576),$H$16:$J$29,3,1)+SUM($I$37:I513)))))</f>
        <v/>
      </c>
      <c r="K513" s="2"/>
      <c r="L513" s="2"/>
      <c r="M513" s="2"/>
      <c r="N513" s="2"/>
      <c r="O513" s="2"/>
      <c r="P513" s="2"/>
      <c r="Q513" s="2"/>
      <c r="R513" s="2"/>
      <c r="S513" s="2"/>
      <c r="T513" s="2"/>
      <c r="U513" s="2"/>
      <c r="V513" s="2"/>
      <c r="W513" s="2"/>
      <c r="X513" s="2"/>
      <c r="Y513" s="2"/>
    </row>
    <row r="514" spans="1:25" x14ac:dyDescent="0.2">
      <c r="A514" s="2"/>
      <c r="B514" s="2"/>
      <c r="C514" s="2"/>
      <c r="D514" s="2"/>
      <c r="E514" s="2"/>
      <c r="F514" s="2"/>
      <c r="G514" s="7" t="str">
        <f t="shared" si="23"/>
        <v/>
      </c>
      <c r="H514" s="8" t="str">
        <f t="shared" si="21"/>
        <v/>
      </c>
      <c r="I514" s="8" t="str">
        <f t="shared" si="22"/>
        <v/>
      </c>
      <c r="J514" s="9" t="str">
        <f>IF(LARGE($I$16:$I$29,1)=G514,J513,IF(G514="","",IF(ROUND(G514/12,1)&lt;1,H514,IFERROR(IF(OR(ROUNDUP(G515/12,0)&lt;&gt;ROUNDUP(G514/12,0),H513&lt;&gt;H514),VLOOKUP($G514,$H$16:$J$29,3,1)+SUM($I$37:I514),J513),VLOOKUP(MAX($E$1237:$E$1048576),$H$16:$J$29,3,1)+SUM($I$37:I514)))))</f>
        <v/>
      </c>
      <c r="K514" s="2"/>
      <c r="L514" s="2"/>
      <c r="M514" s="2"/>
      <c r="N514" s="2"/>
      <c r="O514" s="2"/>
      <c r="P514" s="2"/>
      <c r="Q514" s="2"/>
      <c r="R514" s="2"/>
      <c r="S514" s="2"/>
      <c r="T514" s="2"/>
      <c r="U514" s="2"/>
      <c r="V514" s="2"/>
      <c r="W514" s="2"/>
      <c r="X514" s="2"/>
      <c r="Y514" s="2"/>
    </row>
    <row r="515" spans="1:25" x14ac:dyDescent="0.2">
      <c r="A515" s="2"/>
      <c r="B515" s="2"/>
      <c r="C515" s="2"/>
      <c r="D515" s="2"/>
      <c r="E515" s="2"/>
      <c r="F515" s="2"/>
      <c r="G515" s="7" t="str">
        <f t="shared" si="23"/>
        <v/>
      </c>
      <c r="H515" s="8" t="str">
        <f t="shared" si="21"/>
        <v/>
      </c>
      <c r="I515" s="8" t="str">
        <f t="shared" si="22"/>
        <v/>
      </c>
      <c r="J515" s="9" t="str">
        <f>IF(LARGE($I$16:$I$29,1)=G515,J514,IF(G515="","",IF(ROUND(G515/12,1)&lt;1,H515,IFERROR(IF(OR(ROUNDUP(G516/12,0)&lt;&gt;ROUNDUP(G515/12,0),H514&lt;&gt;H515),VLOOKUP($G515,$H$16:$J$29,3,1)+SUM($I$37:I515),J514),VLOOKUP(MAX($E$1237:$E$1048576),$H$16:$J$29,3,1)+SUM($I$37:I515)))))</f>
        <v/>
      </c>
      <c r="K515" s="2"/>
      <c r="L515" s="2"/>
      <c r="M515" s="2"/>
      <c r="N515" s="2"/>
      <c r="O515" s="2"/>
      <c r="P515" s="2"/>
      <c r="Q515" s="2"/>
      <c r="R515" s="2"/>
      <c r="S515" s="2"/>
      <c r="T515" s="2"/>
      <c r="U515" s="2"/>
      <c r="V515" s="2"/>
      <c r="W515" s="2"/>
      <c r="X515" s="2"/>
      <c r="Y515" s="2"/>
    </row>
    <row r="516" spans="1:25" x14ac:dyDescent="0.2">
      <c r="A516" s="2"/>
      <c r="B516" s="2"/>
      <c r="C516" s="2"/>
      <c r="D516" s="2"/>
      <c r="E516" s="2"/>
      <c r="F516" s="2"/>
      <c r="G516" s="7" t="str">
        <f t="shared" si="23"/>
        <v/>
      </c>
      <c r="H516" s="8" t="str">
        <f t="shared" si="21"/>
        <v/>
      </c>
      <c r="I516" s="8" t="str">
        <f t="shared" si="22"/>
        <v/>
      </c>
      <c r="J516" s="9" t="str">
        <f>IF(LARGE($I$16:$I$29,1)=G516,J515,IF(G516="","",IF(ROUND(G516/12,1)&lt;1,H516,IFERROR(IF(OR(ROUNDUP(G517/12,0)&lt;&gt;ROUNDUP(G516/12,0),H515&lt;&gt;H516),VLOOKUP($G516,$H$16:$J$29,3,1)+SUM($I$37:I516),J515),VLOOKUP(MAX($E$1237:$E$1048576),$H$16:$J$29,3,1)+SUM($I$37:I516)))))</f>
        <v/>
      </c>
      <c r="K516" s="2"/>
      <c r="L516" s="2"/>
      <c r="M516" s="2"/>
      <c r="N516" s="2"/>
      <c r="O516" s="2"/>
      <c r="P516" s="2"/>
      <c r="Q516" s="2"/>
      <c r="R516" s="2"/>
      <c r="S516" s="2"/>
      <c r="T516" s="2"/>
      <c r="U516" s="2"/>
      <c r="V516" s="2"/>
      <c r="W516" s="2"/>
      <c r="X516" s="2"/>
      <c r="Y516" s="2"/>
    </row>
    <row r="517" spans="1:25" x14ac:dyDescent="0.2">
      <c r="A517" s="2"/>
      <c r="B517" s="2"/>
      <c r="C517" s="2"/>
      <c r="D517" s="2"/>
      <c r="E517" s="2"/>
      <c r="F517" s="2"/>
      <c r="G517" s="7" t="str">
        <f t="shared" si="23"/>
        <v/>
      </c>
      <c r="H517" s="8" t="str">
        <f t="shared" si="21"/>
        <v/>
      </c>
      <c r="I517" s="8" t="str">
        <f t="shared" si="22"/>
        <v/>
      </c>
      <c r="J517" s="9" t="str">
        <f>IF(LARGE($I$16:$I$29,1)=G517,J516,IF(G517="","",IF(ROUND(G517/12,1)&lt;1,H517,IFERROR(IF(OR(ROUNDUP(G518/12,0)&lt;&gt;ROUNDUP(G517/12,0),H516&lt;&gt;H517),VLOOKUP($G517,$H$16:$J$29,3,1)+SUM($I$37:I517),J516),VLOOKUP(MAX($E$1237:$E$1048576),$H$16:$J$29,3,1)+SUM($I$37:I517)))))</f>
        <v/>
      </c>
      <c r="K517" s="2"/>
      <c r="L517" s="2"/>
      <c r="M517" s="2"/>
      <c r="N517" s="2"/>
      <c r="O517" s="2"/>
      <c r="P517" s="2"/>
      <c r="Q517" s="2"/>
      <c r="R517" s="2"/>
      <c r="S517" s="2"/>
      <c r="T517" s="2"/>
      <c r="U517" s="2"/>
      <c r="V517" s="2"/>
      <c r="W517" s="2"/>
      <c r="X517" s="2"/>
      <c r="Y517" s="2"/>
    </row>
    <row r="518" spans="1:25" x14ac:dyDescent="0.2">
      <c r="A518" s="2"/>
      <c r="B518" s="2"/>
      <c r="C518" s="2"/>
      <c r="D518" s="2"/>
      <c r="E518" s="2"/>
      <c r="F518" s="2"/>
      <c r="G518" s="7" t="str">
        <f t="shared" si="23"/>
        <v/>
      </c>
      <c r="H518" s="8" t="str">
        <f t="shared" si="21"/>
        <v/>
      </c>
      <c r="I518" s="8" t="str">
        <f t="shared" si="22"/>
        <v/>
      </c>
      <c r="J518" s="9" t="str">
        <f>IF(LARGE($I$16:$I$29,1)=G518,J517,IF(G518="","",IF(ROUND(G518/12,1)&lt;1,H518,IFERROR(IF(OR(ROUNDUP(G519/12,0)&lt;&gt;ROUNDUP(G518/12,0),H517&lt;&gt;H518),VLOOKUP($G518,$H$16:$J$29,3,1)+SUM($I$37:I518),J517),VLOOKUP(MAX($E$1237:$E$1048576),$H$16:$J$29,3,1)+SUM($I$37:I518)))))</f>
        <v/>
      </c>
      <c r="K518" s="2"/>
      <c r="L518" s="2"/>
      <c r="M518" s="2"/>
      <c r="N518" s="2"/>
      <c r="O518" s="2"/>
      <c r="P518" s="2"/>
      <c r="Q518" s="2"/>
      <c r="R518" s="2"/>
      <c r="S518" s="2"/>
      <c r="T518" s="2"/>
      <c r="U518" s="2"/>
      <c r="V518" s="2"/>
      <c r="W518" s="2"/>
      <c r="X518" s="2"/>
      <c r="Y518" s="2"/>
    </row>
    <row r="519" spans="1:25" x14ac:dyDescent="0.2">
      <c r="A519" s="2"/>
      <c r="B519" s="2"/>
      <c r="C519" s="2"/>
      <c r="D519" s="2"/>
      <c r="E519" s="2"/>
      <c r="F519" s="2"/>
      <c r="G519" s="7" t="str">
        <f t="shared" si="23"/>
        <v/>
      </c>
      <c r="H519" s="8" t="str">
        <f t="shared" si="21"/>
        <v/>
      </c>
      <c r="I519" s="8" t="str">
        <f t="shared" si="22"/>
        <v/>
      </c>
      <c r="J519" s="9" t="str">
        <f>IF(LARGE($I$16:$I$29,1)=G519,J518,IF(G519="","",IF(ROUND(G519/12,1)&lt;1,H519,IFERROR(IF(OR(ROUNDUP(G520/12,0)&lt;&gt;ROUNDUP(G519/12,0),H518&lt;&gt;H519),VLOOKUP($G519,$H$16:$J$29,3,1)+SUM($I$37:I519),J518),VLOOKUP(MAX($E$1237:$E$1048576),$H$16:$J$29,3,1)+SUM($I$37:I519)))))</f>
        <v/>
      </c>
      <c r="K519" s="2"/>
      <c r="L519" s="2"/>
      <c r="M519" s="2"/>
      <c r="N519" s="2"/>
      <c r="O519" s="2"/>
      <c r="P519" s="2"/>
      <c r="Q519" s="2"/>
      <c r="R519" s="2"/>
      <c r="S519" s="2"/>
      <c r="T519" s="2"/>
      <c r="U519" s="2"/>
      <c r="V519" s="2"/>
      <c r="W519" s="2"/>
      <c r="X519" s="2"/>
      <c r="Y519" s="2"/>
    </row>
    <row r="520" spans="1:25" x14ac:dyDescent="0.2">
      <c r="A520" s="2"/>
      <c r="B520" s="2"/>
      <c r="C520" s="2"/>
      <c r="D520" s="2"/>
      <c r="E520" s="2"/>
      <c r="F520" s="2"/>
      <c r="G520" s="7" t="str">
        <f t="shared" si="23"/>
        <v/>
      </c>
      <c r="H520" s="8" t="str">
        <f t="shared" si="21"/>
        <v/>
      </c>
      <c r="I520" s="8" t="str">
        <f t="shared" si="22"/>
        <v/>
      </c>
      <c r="J520" s="9" t="str">
        <f>IF(LARGE($I$16:$I$29,1)=G520,J519,IF(G520="","",IF(ROUND(G520/12,1)&lt;1,H520,IFERROR(IF(OR(ROUNDUP(G521/12,0)&lt;&gt;ROUNDUP(G520/12,0),H519&lt;&gt;H520),VLOOKUP($G520,$H$16:$J$29,3,1)+SUM($I$37:I520),J519),VLOOKUP(MAX($E$1237:$E$1048576),$H$16:$J$29,3,1)+SUM($I$37:I520)))))</f>
        <v/>
      </c>
      <c r="K520" s="2"/>
      <c r="L520" s="2"/>
      <c r="M520" s="2"/>
      <c r="N520" s="2"/>
      <c r="O520" s="2"/>
      <c r="P520" s="2"/>
      <c r="Q520" s="2"/>
      <c r="R520" s="2"/>
      <c r="S520" s="2"/>
      <c r="T520" s="2"/>
      <c r="U520" s="2"/>
      <c r="V520" s="2"/>
      <c r="W520" s="2"/>
      <c r="X520" s="2"/>
      <c r="Y520" s="2"/>
    </row>
    <row r="521" spans="1:25" x14ac:dyDescent="0.2">
      <c r="A521" s="2"/>
      <c r="B521" s="2"/>
      <c r="C521" s="2"/>
      <c r="D521" s="2"/>
      <c r="E521" s="2"/>
      <c r="F521" s="2"/>
      <c r="G521" s="7" t="str">
        <f t="shared" si="23"/>
        <v/>
      </c>
      <c r="H521" s="8" t="str">
        <f t="shared" si="21"/>
        <v/>
      </c>
      <c r="I521" s="8" t="str">
        <f t="shared" si="22"/>
        <v/>
      </c>
      <c r="J521" s="9" t="str">
        <f>IF(LARGE($I$16:$I$29,1)=G521,J520,IF(G521="","",IF(ROUND(G521/12,1)&lt;1,H521,IFERROR(IF(OR(ROUNDUP(G522/12,0)&lt;&gt;ROUNDUP(G521/12,0),H520&lt;&gt;H521),VLOOKUP($G521,$H$16:$J$29,3,1)+SUM($I$37:I521),J520),VLOOKUP(MAX($E$1237:$E$1048576),$H$16:$J$29,3,1)+SUM($I$37:I521)))))</f>
        <v/>
      </c>
      <c r="K521" s="2"/>
      <c r="L521" s="2"/>
      <c r="M521" s="2"/>
      <c r="N521" s="2"/>
      <c r="O521" s="2"/>
      <c r="P521" s="2"/>
      <c r="Q521" s="2"/>
      <c r="R521" s="2"/>
      <c r="S521" s="2"/>
      <c r="T521" s="2"/>
      <c r="U521" s="2"/>
      <c r="V521" s="2"/>
      <c r="W521" s="2"/>
      <c r="X521" s="2"/>
      <c r="Y521" s="2"/>
    </row>
    <row r="522" spans="1:25" x14ac:dyDescent="0.2">
      <c r="A522" s="2"/>
      <c r="B522" s="2"/>
      <c r="C522" s="2"/>
      <c r="D522" s="2"/>
      <c r="E522" s="2"/>
      <c r="F522" s="2"/>
      <c r="G522" s="7" t="str">
        <f t="shared" si="23"/>
        <v/>
      </c>
      <c r="H522" s="8" t="str">
        <f t="shared" si="21"/>
        <v/>
      </c>
      <c r="I522" s="8" t="str">
        <f t="shared" si="22"/>
        <v/>
      </c>
      <c r="J522" s="9" t="str">
        <f>IF(LARGE($I$16:$I$29,1)=G522,J521,IF(G522="","",IF(ROUND(G522/12,1)&lt;1,H522,IFERROR(IF(OR(ROUNDUP(G523/12,0)&lt;&gt;ROUNDUP(G522/12,0),H521&lt;&gt;H522),VLOOKUP($G522,$H$16:$J$29,3,1)+SUM($I$37:I522),J521),VLOOKUP(MAX($E$1237:$E$1048576),$H$16:$J$29,3,1)+SUM($I$37:I522)))))</f>
        <v/>
      </c>
      <c r="K522" s="2"/>
      <c r="L522" s="2"/>
      <c r="M522" s="2"/>
      <c r="N522" s="2"/>
      <c r="O522" s="2"/>
      <c r="P522" s="2"/>
      <c r="Q522" s="2"/>
      <c r="R522" s="2"/>
      <c r="S522" s="2"/>
      <c r="T522" s="2"/>
      <c r="U522" s="2"/>
      <c r="V522" s="2"/>
      <c r="W522" s="2"/>
      <c r="X522" s="2"/>
      <c r="Y522" s="2"/>
    </row>
    <row r="523" spans="1:25" x14ac:dyDescent="0.2">
      <c r="A523" s="2"/>
      <c r="B523" s="2"/>
      <c r="C523" s="2"/>
      <c r="D523" s="2"/>
      <c r="E523" s="2"/>
      <c r="F523" s="2"/>
      <c r="G523" s="7" t="str">
        <f t="shared" si="23"/>
        <v/>
      </c>
      <c r="H523" s="8" t="str">
        <f t="shared" si="21"/>
        <v/>
      </c>
      <c r="I523" s="8" t="str">
        <f t="shared" si="22"/>
        <v/>
      </c>
      <c r="J523" s="9" t="str">
        <f>IF(LARGE($I$16:$I$29,1)=G523,J522,IF(G523="","",IF(ROUND(G523/12,1)&lt;1,H523,IFERROR(IF(OR(ROUNDUP(G524/12,0)&lt;&gt;ROUNDUP(G523/12,0),H522&lt;&gt;H523),VLOOKUP($G523,$H$16:$J$29,3,1)+SUM($I$37:I523),J522),VLOOKUP(MAX($E$1237:$E$1048576),$H$16:$J$29,3,1)+SUM($I$37:I523)))))</f>
        <v/>
      </c>
      <c r="K523" s="2"/>
      <c r="L523" s="2"/>
      <c r="M523" s="2"/>
      <c r="N523" s="2"/>
      <c r="O523" s="2"/>
      <c r="P523" s="2"/>
      <c r="Q523" s="2"/>
      <c r="R523" s="2"/>
      <c r="S523" s="2"/>
      <c r="T523" s="2"/>
      <c r="U523" s="2"/>
      <c r="V523" s="2"/>
      <c r="W523" s="2"/>
      <c r="X523" s="2"/>
      <c r="Y523" s="2"/>
    </row>
    <row r="524" spans="1:25" x14ac:dyDescent="0.2">
      <c r="A524" s="2"/>
      <c r="B524" s="2"/>
      <c r="C524" s="2"/>
      <c r="D524" s="2"/>
      <c r="E524" s="2"/>
      <c r="F524" s="2"/>
      <c r="G524" s="7" t="str">
        <f t="shared" si="23"/>
        <v/>
      </c>
      <c r="H524" s="8" t="str">
        <f t="shared" si="21"/>
        <v/>
      </c>
      <c r="I524" s="8" t="str">
        <f t="shared" si="22"/>
        <v/>
      </c>
      <c r="J524" s="9" t="str">
        <f>IF(LARGE($I$16:$I$29,1)=G524,J523,IF(G524="","",IF(ROUND(G524/12,1)&lt;1,H524,IFERROR(IF(OR(ROUNDUP(G525/12,0)&lt;&gt;ROUNDUP(G524/12,0),H523&lt;&gt;H524),VLOOKUP($G524,$H$16:$J$29,3,1)+SUM($I$37:I524),J523),VLOOKUP(MAX($E$1237:$E$1048576),$H$16:$J$29,3,1)+SUM($I$37:I524)))))</f>
        <v/>
      </c>
      <c r="K524" s="2"/>
      <c r="L524" s="2"/>
      <c r="M524" s="2"/>
      <c r="N524" s="2"/>
      <c r="O524" s="2"/>
      <c r="P524" s="2"/>
      <c r="Q524" s="2"/>
      <c r="R524" s="2"/>
      <c r="S524" s="2"/>
      <c r="T524" s="2"/>
      <c r="U524" s="2"/>
      <c r="V524" s="2"/>
      <c r="W524" s="2"/>
      <c r="X524" s="2"/>
      <c r="Y524" s="2"/>
    </row>
    <row r="525" spans="1:25" x14ac:dyDescent="0.2">
      <c r="A525" s="2"/>
      <c r="B525" s="2"/>
      <c r="C525" s="2"/>
      <c r="D525" s="2"/>
      <c r="E525" s="2"/>
      <c r="F525" s="2"/>
      <c r="G525" s="7" t="str">
        <f t="shared" si="23"/>
        <v/>
      </c>
      <c r="H525" s="8" t="str">
        <f t="shared" si="21"/>
        <v/>
      </c>
      <c r="I525" s="8" t="str">
        <f t="shared" si="22"/>
        <v/>
      </c>
      <c r="J525" s="9" t="str">
        <f>IF(LARGE($I$16:$I$29,1)=G525,J524,IF(G525="","",IF(ROUND(G525/12,1)&lt;1,H525,IFERROR(IF(OR(ROUNDUP(G526/12,0)&lt;&gt;ROUNDUP(G525/12,0),H524&lt;&gt;H525),VLOOKUP($G525,$H$16:$J$29,3,1)+SUM($I$37:I525),J524),VLOOKUP(MAX($E$1237:$E$1048576),$H$16:$J$29,3,1)+SUM($I$37:I525)))))</f>
        <v/>
      </c>
      <c r="K525" s="2"/>
      <c r="L525" s="2"/>
      <c r="M525" s="2"/>
      <c r="N525" s="2"/>
      <c r="O525" s="2"/>
      <c r="P525" s="2"/>
      <c r="Q525" s="2"/>
      <c r="R525" s="2"/>
      <c r="S525" s="2"/>
      <c r="T525" s="2"/>
      <c r="U525" s="2"/>
      <c r="V525" s="2"/>
      <c r="W525" s="2"/>
      <c r="X525" s="2"/>
      <c r="Y525" s="2"/>
    </row>
    <row r="526" spans="1:25" x14ac:dyDescent="0.2">
      <c r="A526" s="2"/>
      <c r="B526" s="2"/>
      <c r="C526" s="2"/>
      <c r="D526" s="2"/>
      <c r="E526" s="2"/>
      <c r="F526" s="2"/>
      <c r="G526" s="7" t="str">
        <f t="shared" si="23"/>
        <v/>
      </c>
      <c r="H526" s="8" t="str">
        <f t="shared" si="21"/>
        <v/>
      </c>
      <c r="I526" s="8" t="str">
        <f t="shared" si="22"/>
        <v/>
      </c>
      <c r="J526" s="9" t="str">
        <f>IF(LARGE($I$16:$I$29,1)=G526,J525,IF(G526="","",IF(ROUND(G526/12,1)&lt;1,H526,IFERROR(IF(OR(ROUNDUP(G527/12,0)&lt;&gt;ROUNDUP(G526/12,0),H525&lt;&gt;H526),VLOOKUP($G526,$H$16:$J$29,3,1)+SUM($I$37:I526),J525),VLOOKUP(MAX($E$1237:$E$1048576),$H$16:$J$29,3,1)+SUM($I$37:I526)))))</f>
        <v/>
      </c>
      <c r="K526" s="2"/>
      <c r="L526" s="2"/>
      <c r="M526" s="2"/>
      <c r="N526" s="2"/>
      <c r="O526" s="2"/>
      <c r="P526" s="2"/>
      <c r="Q526" s="2"/>
      <c r="R526" s="2"/>
      <c r="S526" s="2"/>
      <c r="T526" s="2"/>
      <c r="U526" s="2"/>
      <c r="V526" s="2"/>
      <c r="W526" s="2"/>
      <c r="X526" s="2"/>
      <c r="Y526" s="2"/>
    </row>
    <row r="527" spans="1:25" x14ac:dyDescent="0.2">
      <c r="A527" s="2"/>
      <c r="B527" s="2"/>
      <c r="C527" s="2"/>
      <c r="D527" s="2"/>
      <c r="E527" s="2"/>
      <c r="F527" s="2"/>
      <c r="G527" s="7" t="str">
        <f t="shared" si="23"/>
        <v/>
      </c>
      <c r="H527" s="8" t="str">
        <f t="shared" si="21"/>
        <v/>
      </c>
      <c r="I527" s="8" t="str">
        <f t="shared" si="22"/>
        <v/>
      </c>
      <c r="J527" s="9" t="str">
        <f>IF(LARGE($I$16:$I$29,1)=G527,J526,IF(G527="","",IF(ROUND(G527/12,1)&lt;1,H527,IFERROR(IF(OR(ROUNDUP(G528/12,0)&lt;&gt;ROUNDUP(G527/12,0),H526&lt;&gt;H527),VLOOKUP($G527,$H$16:$J$29,3,1)+SUM($I$37:I527),J526),VLOOKUP(MAX($E$1237:$E$1048576),$H$16:$J$29,3,1)+SUM($I$37:I527)))))</f>
        <v/>
      </c>
      <c r="K527" s="2"/>
      <c r="L527" s="2"/>
      <c r="M527" s="2"/>
      <c r="N527" s="2"/>
      <c r="O527" s="2"/>
      <c r="P527" s="2"/>
      <c r="Q527" s="2"/>
      <c r="R527" s="2"/>
      <c r="S527" s="2"/>
      <c r="T527" s="2"/>
      <c r="U527" s="2"/>
      <c r="V527" s="2"/>
      <c r="W527" s="2"/>
      <c r="X527" s="2"/>
      <c r="Y527" s="2"/>
    </row>
    <row r="528" spans="1:25" x14ac:dyDescent="0.2">
      <c r="A528" s="2"/>
      <c r="B528" s="2"/>
      <c r="C528" s="2"/>
      <c r="D528" s="2"/>
      <c r="E528" s="2"/>
      <c r="F528" s="2"/>
      <c r="G528" s="7" t="str">
        <f t="shared" si="23"/>
        <v/>
      </c>
      <c r="H528" s="8" t="str">
        <f t="shared" si="21"/>
        <v/>
      </c>
      <c r="I528" s="8" t="str">
        <f t="shared" si="22"/>
        <v/>
      </c>
      <c r="J528" s="9" t="str">
        <f>IF(LARGE($I$16:$I$29,1)=G528,J527,IF(G528="","",IF(ROUND(G528/12,1)&lt;1,H528,IFERROR(IF(OR(ROUNDUP(G529/12,0)&lt;&gt;ROUNDUP(G528/12,0),H527&lt;&gt;H528),VLOOKUP($G528,$H$16:$J$29,3,1)+SUM($I$37:I528),J527),VLOOKUP(MAX($E$1237:$E$1048576),$H$16:$J$29,3,1)+SUM($I$37:I528)))))</f>
        <v/>
      </c>
      <c r="K528" s="2"/>
      <c r="L528" s="2"/>
      <c r="M528" s="2"/>
      <c r="N528" s="2"/>
      <c r="O528" s="2"/>
      <c r="P528" s="2"/>
      <c r="Q528" s="2"/>
      <c r="R528" s="2"/>
      <c r="S528" s="2"/>
      <c r="T528" s="2"/>
      <c r="U528" s="2"/>
      <c r="V528" s="2"/>
      <c r="W528" s="2"/>
      <c r="X528" s="2"/>
      <c r="Y528" s="2"/>
    </row>
    <row r="529" spans="1:25" x14ac:dyDescent="0.2">
      <c r="A529" s="2"/>
      <c r="B529" s="2"/>
      <c r="C529" s="2"/>
      <c r="D529" s="2"/>
      <c r="E529" s="2"/>
      <c r="F529" s="2"/>
      <c r="G529" s="7" t="str">
        <f t="shared" si="23"/>
        <v/>
      </c>
      <c r="H529" s="8" t="str">
        <f t="shared" si="21"/>
        <v/>
      </c>
      <c r="I529" s="8" t="str">
        <f t="shared" si="22"/>
        <v/>
      </c>
      <c r="J529" s="9" t="str">
        <f>IF(LARGE($I$16:$I$29,1)=G529,J528,IF(G529="","",IF(ROUND(G529/12,1)&lt;1,H529,IFERROR(IF(OR(ROUNDUP(G530/12,0)&lt;&gt;ROUNDUP(G529/12,0),H528&lt;&gt;H529),VLOOKUP($G529,$H$16:$J$29,3,1)+SUM($I$37:I529),J528),VLOOKUP(MAX($E$1237:$E$1048576),$H$16:$J$29,3,1)+SUM($I$37:I529)))))</f>
        <v/>
      </c>
      <c r="K529" s="2"/>
      <c r="L529" s="2"/>
      <c r="M529" s="2"/>
      <c r="N529" s="2"/>
      <c r="O529" s="2"/>
      <c r="P529" s="2"/>
      <c r="Q529" s="2"/>
      <c r="R529" s="2"/>
      <c r="S529" s="2"/>
      <c r="T529" s="2"/>
      <c r="U529" s="2"/>
      <c r="V529" s="2"/>
      <c r="W529" s="2"/>
      <c r="X529" s="2"/>
      <c r="Y529" s="2"/>
    </row>
    <row r="530" spans="1:25" x14ac:dyDescent="0.2">
      <c r="A530" s="2"/>
      <c r="B530" s="2"/>
      <c r="C530" s="2"/>
      <c r="D530" s="2"/>
      <c r="E530" s="2"/>
      <c r="F530" s="2"/>
      <c r="G530" s="7" t="str">
        <f t="shared" si="23"/>
        <v/>
      </c>
      <c r="H530" s="8" t="str">
        <f t="shared" si="21"/>
        <v/>
      </c>
      <c r="I530" s="8" t="str">
        <f t="shared" si="22"/>
        <v/>
      </c>
      <c r="J530" s="9" t="str">
        <f>IF(LARGE($I$16:$I$29,1)=G530,J529,IF(G530="","",IF(ROUND(G530/12,1)&lt;1,H530,IFERROR(IF(OR(ROUNDUP(G531/12,0)&lt;&gt;ROUNDUP(G530/12,0),H529&lt;&gt;H530),VLOOKUP($G530,$H$16:$J$29,3,1)+SUM($I$37:I530),J529),VLOOKUP(MAX($E$1237:$E$1048576),$H$16:$J$29,3,1)+SUM($I$37:I530)))))</f>
        <v/>
      </c>
      <c r="K530" s="2"/>
      <c r="L530" s="2"/>
      <c r="M530" s="2"/>
      <c r="N530" s="2"/>
      <c r="O530" s="2"/>
      <c r="P530" s="2"/>
      <c r="Q530" s="2"/>
      <c r="R530" s="2"/>
      <c r="S530" s="2"/>
      <c r="T530" s="2"/>
      <c r="U530" s="2"/>
      <c r="V530" s="2"/>
      <c r="W530" s="2"/>
      <c r="X530" s="2"/>
      <c r="Y530" s="2"/>
    </row>
    <row r="531" spans="1:25" x14ac:dyDescent="0.2">
      <c r="A531" s="2"/>
      <c r="B531" s="2"/>
      <c r="C531" s="2"/>
      <c r="D531" s="2"/>
      <c r="E531" s="2"/>
      <c r="F531" s="2"/>
      <c r="G531" s="7" t="str">
        <f t="shared" si="23"/>
        <v/>
      </c>
      <c r="H531" s="8" t="str">
        <f t="shared" si="21"/>
        <v/>
      </c>
      <c r="I531" s="8" t="str">
        <f t="shared" si="22"/>
        <v/>
      </c>
      <c r="J531" s="9" t="str">
        <f>IF(LARGE($I$16:$I$29,1)=G531,J530,IF(G531="","",IF(ROUND(G531/12,1)&lt;1,H531,IFERROR(IF(OR(ROUNDUP(G532/12,0)&lt;&gt;ROUNDUP(G531/12,0),H530&lt;&gt;H531),VLOOKUP($G531,$H$16:$J$29,3,1)+SUM($I$37:I531),J530),VLOOKUP(MAX($E$1237:$E$1048576),$H$16:$J$29,3,1)+SUM($I$37:I531)))))</f>
        <v/>
      </c>
      <c r="K531" s="2"/>
      <c r="L531" s="2"/>
      <c r="M531" s="2"/>
      <c r="N531" s="2"/>
      <c r="O531" s="2"/>
      <c r="P531" s="2"/>
      <c r="Q531" s="2"/>
      <c r="R531" s="2"/>
      <c r="S531" s="2"/>
      <c r="T531" s="2"/>
      <c r="U531" s="2"/>
      <c r="V531" s="2"/>
      <c r="W531" s="2"/>
      <c r="X531" s="2"/>
      <c r="Y531" s="2"/>
    </row>
    <row r="532" spans="1:25" x14ac:dyDescent="0.2">
      <c r="A532" s="2"/>
      <c r="B532" s="2"/>
      <c r="C532" s="2"/>
      <c r="D532" s="2"/>
      <c r="E532" s="2"/>
      <c r="F532" s="2"/>
      <c r="G532" s="7" t="str">
        <f t="shared" si="23"/>
        <v/>
      </c>
      <c r="H532" s="8" t="str">
        <f t="shared" si="21"/>
        <v/>
      </c>
      <c r="I532" s="8" t="str">
        <f t="shared" si="22"/>
        <v/>
      </c>
      <c r="J532" s="9" t="str">
        <f>IF(LARGE($I$16:$I$29,1)=G532,J531,IF(G532="","",IF(ROUND(G532/12,1)&lt;1,H532,IFERROR(IF(OR(ROUNDUP(G533/12,0)&lt;&gt;ROUNDUP(G532/12,0),H531&lt;&gt;H532),VLOOKUP($G532,$H$16:$J$29,3,1)+SUM($I$37:I532),J531),VLOOKUP(MAX($E$1237:$E$1048576),$H$16:$J$29,3,1)+SUM($I$37:I532)))))</f>
        <v/>
      </c>
      <c r="K532" s="2"/>
      <c r="L532" s="2"/>
      <c r="M532" s="2"/>
      <c r="N532" s="2"/>
      <c r="O532" s="2"/>
      <c r="P532" s="2"/>
      <c r="Q532" s="2"/>
      <c r="R532" s="2"/>
      <c r="S532" s="2"/>
      <c r="T532" s="2"/>
      <c r="U532" s="2"/>
      <c r="V532" s="2"/>
      <c r="W532" s="2"/>
      <c r="X532" s="2"/>
      <c r="Y532" s="2"/>
    </row>
    <row r="533" spans="1:25" x14ac:dyDescent="0.2">
      <c r="A533" s="2"/>
      <c r="B533" s="2"/>
      <c r="C533" s="2"/>
      <c r="D533" s="2"/>
      <c r="E533" s="2"/>
      <c r="F533" s="2"/>
      <c r="G533" s="7" t="str">
        <f t="shared" si="23"/>
        <v/>
      </c>
      <c r="H533" s="8" t="str">
        <f t="shared" si="21"/>
        <v/>
      </c>
      <c r="I533" s="8" t="str">
        <f t="shared" si="22"/>
        <v/>
      </c>
      <c r="J533" s="9" t="str">
        <f>IF(LARGE($I$16:$I$29,1)=G533,J532,IF(G533="","",IF(ROUND(G533/12,1)&lt;1,H533,IFERROR(IF(OR(ROUNDUP(G534/12,0)&lt;&gt;ROUNDUP(G533/12,0),H532&lt;&gt;H533),VLOOKUP($G533,$H$16:$J$29,3,1)+SUM($I$37:I533),J532),VLOOKUP(MAX($E$1237:$E$1048576),$H$16:$J$29,3,1)+SUM($I$37:I533)))))</f>
        <v/>
      </c>
      <c r="K533" s="2"/>
      <c r="L533" s="2"/>
      <c r="M533" s="2"/>
      <c r="N533" s="2"/>
      <c r="O533" s="2"/>
      <c r="P533" s="2"/>
      <c r="Q533" s="2"/>
      <c r="R533" s="2"/>
      <c r="S533" s="2"/>
      <c r="T533" s="2"/>
      <c r="U533" s="2"/>
      <c r="V533" s="2"/>
      <c r="W533" s="2"/>
      <c r="X533" s="2"/>
      <c r="Y533" s="2"/>
    </row>
    <row r="534" spans="1:25" x14ac:dyDescent="0.2">
      <c r="A534" s="2"/>
      <c r="B534" s="2"/>
      <c r="C534" s="2"/>
      <c r="D534" s="2"/>
      <c r="E534" s="2"/>
      <c r="F534" s="2"/>
      <c r="G534" s="7" t="str">
        <f t="shared" si="23"/>
        <v/>
      </c>
      <c r="H534" s="8" t="str">
        <f t="shared" si="21"/>
        <v/>
      </c>
      <c r="I534" s="8" t="str">
        <f t="shared" si="22"/>
        <v/>
      </c>
      <c r="J534" s="9" t="str">
        <f>IF(LARGE($I$16:$I$29,1)=G534,J533,IF(G534="","",IF(ROUND(G534/12,1)&lt;1,H534,IFERROR(IF(OR(ROUNDUP(G535/12,0)&lt;&gt;ROUNDUP(G534/12,0),H533&lt;&gt;H534),VLOOKUP($G534,$H$16:$J$29,3,1)+SUM($I$37:I534),J533),VLOOKUP(MAX($E$1237:$E$1048576),$H$16:$J$29,3,1)+SUM($I$37:I534)))))</f>
        <v/>
      </c>
      <c r="K534" s="2"/>
      <c r="L534" s="2"/>
      <c r="M534" s="2"/>
      <c r="N534" s="2"/>
      <c r="O534" s="2"/>
      <c r="P534" s="2"/>
      <c r="Q534" s="2"/>
      <c r="R534" s="2"/>
      <c r="S534" s="2"/>
      <c r="T534" s="2"/>
      <c r="U534" s="2"/>
      <c r="V534" s="2"/>
      <c r="W534" s="2"/>
      <c r="X534" s="2"/>
      <c r="Y534" s="2"/>
    </row>
    <row r="535" spans="1:25" x14ac:dyDescent="0.2">
      <c r="A535" s="2"/>
      <c r="B535" s="2"/>
      <c r="C535" s="2"/>
      <c r="D535" s="2"/>
      <c r="E535" s="2"/>
      <c r="F535" s="2"/>
      <c r="G535" s="7" t="str">
        <f t="shared" si="23"/>
        <v/>
      </c>
      <c r="H535" s="8" t="str">
        <f t="shared" si="21"/>
        <v/>
      </c>
      <c r="I535" s="8" t="str">
        <f t="shared" si="22"/>
        <v/>
      </c>
      <c r="J535" s="9" t="str">
        <f>IF(LARGE($I$16:$I$29,1)=G535,J534,IF(G535="","",IF(ROUND(G535/12,1)&lt;1,H535,IFERROR(IF(OR(ROUNDUP(G536/12,0)&lt;&gt;ROUNDUP(G535/12,0),H534&lt;&gt;H535),VLOOKUP($G535,$H$16:$J$29,3,1)+SUM($I$37:I535),J534),VLOOKUP(MAX($E$1237:$E$1048576),$H$16:$J$29,3,1)+SUM($I$37:I535)))))</f>
        <v/>
      </c>
      <c r="K535" s="2"/>
      <c r="L535" s="2"/>
      <c r="M535" s="2"/>
      <c r="N535" s="2"/>
      <c r="O535" s="2"/>
      <c r="P535" s="2"/>
      <c r="Q535" s="2"/>
      <c r="R535" s="2"/>
      <c r="S535" s="2"/>
      <c r="T535" s="2"/>
      <c r="U535" s="2"/>
      <c r="V535" s="2"/>
      <c r="W535" s="2"/>
      <c r="X535" s="2"/>
      <c r="Y535" s="2"/>
    </row>
    <row r="536" spans="1:25" x14ac:dyDescent="0.2">
      <c r="A536" s="2"/>
      <c r="B536" s="2"/>
      <c r="C536" s="2"/>
      <c r="D536" s="2"/>
      <c r="E536" s="2"/>
      <c r="F536" s="2"/>
      <c r="G536" s="7" t="str">
        <f t="shared" si="23"/>
        <v/>
      </c>
      <c r="H536" s="8" t="str">
        <f t="shared" si="21"/>
        <v/>
      </c>
      <c r="I536" s="8" t="str">
        <f t="shared" si="22"/>
        <v/>
      </c>
      <c r="J536" s="9" t="str">
        <f>IF(LARGE($I$16:$I$29,1)=G536,J535,IF(G536="","",IF(ROUND(G536/12,1)&lt;1,H536,IFERROR(IF(OR(ROUNDUP(G537/12,0)&lt;&gt;ROUNDUP(G536/12,0),H535&lt;&gt;H536),VLOOKUP($G536,$H$16:$J$29,3,1)+SUM($I$37:I536),J535),VLOOKUP(MAX($E$1237:$E$1048576),$H$16:$J$29,3,1)+SUM($I$37:I536)))))</f>
        <v/>
      </c>
      <c r="K536" s="2"/>
      <c r="L536" s="2"/>
      <c r="M536" s="2"/>
      <c r="N536" s="2"/>
      <c r="O536" s="2"/>
      <c r="P536" s="2"/>
      <c r="Q536" s="2"/>
      <c r="R536" s="2"/>
      <c r="S536" s="2"/>
      <c r="T536" s="2"/>
      <c r="U536" s="2"/>
      <c r="V536" s="2"/>
      <c r="W536" s="2"/>
      <c r="X536" s="2"/>
      <c r="Y536" s="2"/>
    </row>
    <row r="537" spans="1:25" x14ac:dyDescent="0.2">
      <c r="A537" s="2"/>
      <c r="B537" s="2"/>
      <c r="C537" s="2"/>
      <c r="D537" s="2"/>
      <c r="E537" s="2"/>
      <c r="F537" s="2"/>
      <c r="G537" s="7" t="str">
        <f t="shared" si="23"/>
        <v/>
      </c>
      <c r="H537" s="8" t="str">
        <f t="shared" si="21"/>
        <v/>
      </c>
      <c r="I537" s="8" t="str">
        <f t="shared" si="22"/>
        <v/>
      </c>
      <c r="J537" s="9" t="str">
        <f>IF(LARGE($I$16:$I$29,1)=G537,J536,IF(G537="","",IF(ROUND(G537/12,1)&lt;1,H537,IFERROR(IF(OR(ROUNDUP(G538/12,0)&lt;&gt;ROUNDUP(G537/12,0),H536&lt;&gt;H537),VLOOKUP($G537,$H$16:$J$29,3,1)+SUM($I$37:I537),J536),VLOOKUP(MAX($E$1237:$E$1048576),$H$16:$J$29,3,1)+SUM($I$37:I537)))))</f>
        <v/>
      </c>
      <c r="K537" s="2"/>
      <c r="L537" s="2"/>
      <c r="M537" s="2"/>
      <c r="N537" s="2"/>
      <c r="O537" s="2"/>
      <c r="P537" s="2"/>
      <c r="Q537" s="2"/>
      <c r="R537" s="2"/>
      <c r="S537" s="2"/>
      <c r="T537" s="2"/>
      <c r="U537" s="2"/>
      <c r="V537" s="2"/>
      <c r="W537" s="2"/>
      <c r="X537" s="2"/>
      <c r="Y537" s="2"/>
    </row>
    <row r="538" spans="1:25" x14ac:dyDescent="0.2">
      <c r="A538" s="2"/>
      <c r="B538" s="2"/>
      <c r="C538" s="2"/>
      <c r="D538" s="2"/>
      <c r="E538" s="2"/>
      <c r="F538" s="2"/>
      <c r="G538" s="7" t="str">
        <f t="shared" si="23"/>
        <v/>
      </c>
      <c r="H538" s="8" t="str">
        <f t="shared" si="21"/>
        <v/>
      </c>
      <c r="I538" s="8" t="str">
        <f t="shared" si="22"/>
        <v/>
      </c>
      <c r="J538" s="9" t="str">
        <f>IF(LARGE($I$16:$I$29,1)=G538,J537,IF(G538="","",IF(ROUND(G538/12,1)&lt;1,H538,IFERROR(IF(OR(ROUNDUP(G539/12,0)&lt;&gt;ROUNDUP(G538/12,0),H537&lt;&gt;H538),VLOOKUP($G538,$H$16:$J$29,3,1)+SUM($I$37:I538),J537),VLOOKUP(MAX($E$1237:$E$1048576),$H$16:$J$29,3,1)+SUM($I$37:I538)))))</f>
        <v/>
      </c>
      <c r="K538" s="2"/>
      <c r="L538" s="2"/>
      <c r="M538" s="2"/>
      <c r="N538" s="2"/>
      <c r="O538" s="2"/>
      <c r="P538" s="2"/>
      <c r="Q538" s="2"/>
      <c r="R538" s="2"/>
      <c r="S538" s="2"/>
      <c r="T538" s="2"/>
      <c r="U538" s="2"/>
      <c r="V538" s="2"/>
      <c r="W538" s="2"/>
      <c r="X538" s="2"/>
      <c r="Y538" s="2"/>
    </row>
    <row r="539" spans="1:25" x14ac:dyDescent="0.2">
      <c r="A539" s="2"/>
      <c r="B539" s="2"/>
      <c r="C539" s="2"/>
      <c r="D539" s="2"/>
      <c r="E539" s="2"/>
      <c r="F539" s="2"/>
      <c r="G539" s="7" t="str">
        <f t="shared" si="23"/>
        <v/>
      </c>
      <c r="H539" s="8" t="str">
        <f t="shared" si="21"/>
        <v/>
      </c>
      <c r="I539" s="8" t="str">
        <f t="shared" si="22"/>
        <v/>
      </c>
      <c r="J539" s="9" t="str">
        <f>IF(LARGE($I$16:$I$29,1)=G539,J538,IF(G539="","",IF(ROUND(G539/12,1)&lt;1,H539,IFERROR(IF(OR(ROUNDUP(G540/12,0)&lt;&gt;ROUNDUP(G539/12,0),H538&lt;&gt;H539),VLOOKUP($G539,$H$16:$J$29,3,1)+SUM($I$37:I539),J538),VLOOKUP(MAX($E$1237:$E$1048576),$H$16:$J$29,3,1)+SUM($I$37:I539)))))</f>
        <v/>
      </c>
      <c r="K539" s="2"/>
      <c r="L539" s="2"/>
      <c r="M539" s="2"/>
      <c r="N539" s="2"/>
      <c r="O539" s="2"/>
      <c r="P539" s="2"/>
      <c r="Q539" s="2"/>
      <c r="R539" s="2"/>
      <c r="S539" s="2"/>
      <c r="T539" s="2"/>
      <c r="U539" s="2"/>
      <c r="V539" s="2"/>
      <c r="W539" s="2"/>
      <c r="X539" s="2"/>
      <c r="Y539" s="2"/>
    </row>
    <row r="540" spans="1:25" x14ac:dyDescent="0.2">
      <c r="A540" s="2"/>
      <c r="B540" s="2"/>
      <c r="C540" s="2"/>
      <c r="D540" s="2"/>
      <c r="E540" s="2"/>
      <c r="F540" s="2"/>
      <c r="G540" s="7" t="str">
        <f t="shared" si="23"/>
        <v/>
      </c>
      <c r="H540" s="8" t="str">
        <f t="shared" si="21"/>
        <v/>
      </c>
      <c r="I540" s="8" t="str">
        <f t="shared" si="22"/>
        <v/>
      </c>
      <c r="J540" s="9" t="str">
        <f>IF(LARGE($I$16:$I$29,1)=G540,J539,IF(G540="","",IF(ROUND(G540/12,1)&lt;1,H540,IFERROR(IF(OR(ROUNDUP(G541/12,0)&lt;&gt;ROUNDUP(G540/12,0),H539&lt;&gt;H540),VLOOKUP($G540,$H$16:$J$29,3,1)+SUM($I$37:I540),J539),VLOOKUP(MAX($E$1237:$E$1048576),$H$16:$J$29,3,1)+SUM($I$37:I540)))))</f>
        <v/>
      </c>
      <c r="K540" s="2"/>
      <c r="L540" s="2"/>
      <c r="M540" s="2"/>
      <c r="N540" s="2"/>
      <c r="O540" s="2"/>
      <c r="P540" s="2"/>
      <c r="Q540" s="2"/>
      <c r="R540" s="2"/>
      <c r="S540" s="2"/>
      <c r="T540" s="2"/>
      <c r="U540" s="2"/>
      <c r="V540" s="2"/>
      <c r="W540" s="2"/>
      <c r="X540" s="2"/>
      <c r="Y540" s="2"/>
    </row>
    <row r="541" spans="1:25" x14ac:dyDescent="0.2">
      <c r="A541" s="2"/>
      <c r="B541" s="2"/>
      <c r="C541" s="2"/>
      <c r="D541" s="2"/>
      <c r="E541" s="2"/>
      <c r="F541" s="2"/>
      <c r="G541" s="7" t="str">
        <f t="shared" si="23"/>
        <v/>
      </c>
      <c r="H541" s="8" t="str">
        <f t="shared" si="21"/>
        <v/>
      </c>
      <c r="I541" s="8" t="str">
        <f t="shared" si="22"/>
        <v/>
      </c>
      <c r="J541" s="9" t="str">
        <f>IF(LARGE($I$16:$I$29,1)=G541,J540,IF(G541="","",IF(ROUND(G541/12,1)&lt;1,H541,IFERROR(IF(OR(ROUNDUP(G542/12,0)&lt;&gt;ROUNDUP(G541/12,0),H540&lt;&gt;H541),VLOOKUP($G541,$H$16:$J$29,3,1)+SUM($I$37:I541),J540),VLOOKUP(MAX($E$1237:$E$1048576),$H$16:$J$29,3,1)+SUM($I$37:I541)))))</f>
        <v/>
      </c>
      <c r="K541" s="2"/>
      <c r="L541" s="2"/>
      <c r="M541" s="2"/>
      <c r="N541" s="2"/>
      <c r="O541" s="2"/>
      <c r="P541" s="2"/>
      <c r="Q541" s="2"/>
      <c r="R541" s="2"/>
      <c r="S541" s="2"/>
      <c r="T541" s="2"/>
      <c r="U541" s="2"/>
      <c r="V541" s="2"/>
      <c r="W541" s="2"/>
      <c r="X541" s="2"/>
      <c r="Y541" s="2"/>
    </row>
    <row r="542" spans="1:25" x14ac:dyDescent="0.2">
      <c r="A542" s="2"/>
      <c r="B542" s="2"/>
      <c r="C542" s="2"/>
      <c r="D542" s="2"/>
      <c r="E542" s="2"/>
      <c r="F542" s="2"/>
      <c r="G542" s="7" t="str">
        <f t="shared" si="23"/>
        <v/>
      </c>
      <c r="H542" s="8" t="str">
        <f t="shared" si="21"/>
        <v/>
      </c>
      <c r="I542" s="8" t="str">
        <f t="shared" si="22"/>
        <v/>
      </c>
      <c r="J542" s="9" t="str">
        <f>IF(LARGE($I$16:$I$29,1)=G542,J541,IF(G542="","",IF(ROUND(G542/12,1)&lt;1,H542,IFERROR(IF(OR(ROUNDUP(G543/12,0)&lt;&gt;ROUNDUP(G542/12,0),H541&lt;&gt;H542),VLOOKUP($G542,$H$16:$J$29,3,1)+SUM($I$37:I542),J541),VLOOKUP(MAX($E$1237:$E$1048576),$H$16:$J$29,3,1)+SUM($I$37:I542)))))</f>
        <v/>
      </c>
      <c r="K542" s="2"/>
      <c r="L542" s="2"/>
      <c r="M542" s="2"/>
      <c r="N542" s="2"/>
      <c r="O542" s="2"/>
      <c r="P542" s="2"/>
      <c r="Q542" s="2"/>
      <c r="R542" s="2"/>
      <c r="S542" s="2"/>
      <c r="T542" s="2"/>
      <c r="U542" s="2"/>
      <c r="V542" s="2"/>
      <c r="W542" s="2"/>
      <c r="X542" s="2"/>
      <c r="Y542" s="2"/>
    </row>
    <row r="543" spans="1:25" x14ac:dyDescent="0.2">
      <c r="A543" s="2"/>
      <c r="B543" s="2"/>
      <c r="C543" s="2"/>
      <c r="D543" s="2"/>
      <c r="E543" s="2"/>
      <c r="F543" s="2"/>
      <c r="G543" s="7" t="str">
        <f t="shared" si="23"/>
        <v/>
      </c>
      <c r="H543" s="8" t="str">
        <f t="shared" si="21"/>
        <v/>
      </c>
      <c r="I543" s="8" t="str">
        <f t="shared" si="22"/>
        <v/>
      </c>
      <c r="J543" s="9" t="str">
        <f>IF(LARGE($I$16:$I$29,1)=G543,J542,IF(G543="","",IF(ROUND(G543/12,1)&lt;1,H543,IFERROR(IF(OR(ROUNDUP(G544/12,0)&lt;&gt;ROUNDUP(G543/12,0),H542&lt;&gt;H543),VLOOKUP($G543,$H$16:$J$29,3,1)+SUM($I$37:I543),J542),VLOOKUP(MAX($E$1237:$E$1048576),$H$16:$J$29,3,1)+SUM($I$37:I543)))))</f>
        <v/>
      </c>
      <c r="K543" s="2"/>
      <c r="L543" s="2"/>
      <c r="M543" s="2"/>
      <c r="N543" s="2"/>
      <c r="O543" s="2"/>
      <c r="P543" s="2"/>
      <c r="Q543" s="2"/>
      <c r="R543" s="2"/>
      <c r="S543" s="2"/>
      <c r="T543" s="2"/>
      <c r="U543" s="2"/>
      <c r="V543" s="2"/>
      <c r="W543" s="2"/>
      <c r="X543" s="2"/>
      <c r="Y543" s="2"/>
    </row>
    <row r="544" spans="1:25" x14ac:dyDescent="0.2">
      <c r="A544" s="2"/>
      <c r="B544" s="2"/>
      <c r="C544" s="2"/>
      <c r="D544" s="2"/>
      <c r="E544" s="2"/>
      <c r="F544" s="2"/>
      <c r="G544" s="7" t="str">
        <f t="shared" si="23"/>
        <v/>
      </c>
      <c r="H544" s="8" t="str">
        <f t="shared" si="21"/>
        <v/>
      </c>
      <c r="I544" s="8" t="str">
        <f t="shared" si="22"/>
        <v/>
      </c>
      <c r="J544" s="9" t="str">
        <f>IF(LARGE($I$16:$I$29,1)=G544,J543,IF(G544="","",IF(ROUND(G544/12,1)&lt;1,H544,IFERROR(IF(OR(ROUNDUP(G545/12,0)&lt;&gt;ROUNDUP(G544/12,0),H543&lt;&gt;H544),VLOOKUP($G544,$H$16:$J$29,3,1)+SUM($I$37:I544),J543),VLOOKUP(MAX($E$1237:$E$1048576),$H$16:$J$29,3,1)+SUM($I$37:I544)))))</f>
        <v/>
      </c>
      <c r="K544" s="2"/>
      <c r="L544" s="2"/>
      <c r="M544" s="2"/>
      <c r="N544" s="2"/>
      <c r="O544" s="2"/>
      <c r="P544" s="2"/>
      <c r="Q544" s="2"/>
      <c r="R544" s="2"/>
      <c r="S544" s="2"/>
      <c r="T544" s="2"/>
      <c r="U544" s="2"/>
      <c r="V544" s="2"/>
      <c r="W544" s="2"/>
      <c r="X544" s="2"/>
      <c r="Y544" s="2"/>
    </row>
    <row r="545" spans="1:25" x14ac:dyDescent="0.2">
      <c r="A545" s="2"/>
      <c r="B545" s="2"/>
      <c r="C545" s="2"/>
      <c r="D545" s="2"/>
      <c r="E545" s="2"/>
      <c r="F545" s="2"/>
      <c r="G545" s="7" t="str">
        <f t="shared" si="23"/>
        <v/>
      </c>
      <c r="H545" s="8" t="str">
        <f t="shared" si="21"/>
        <v/>
      </c>
      <c r="I545" s="8" t="str">
        <f t="shared" si="22"/>
        <v/>
      </c>
      <c r="J545" s="9" t="str">
        <f>IF(LARGE($I$16:$I$29,1)=G545,J544,IF(G545="","",IF(ROUND(G545/12,1)&lt;1,H545,IFERROR(IF(OR(ROUNDUP(G546/12,0)&lt;&gt;ROUNDUP(G545/12,0),H544&lt;&gt;H545),VLOOKUP($G545,$H$16:$J$29,3,1)+SUM($I$37:I545),J544),VLOOKUP(MAX($E$1237:$E$1048576),$H$16:$J$29,3,1)+SUM($I$37:I545)))))</f>
        <v/>
      </c>
      <c r="K545" s="2"/>
      <c r="L545" s="2"/>
      <c r="M545" s="2"/>
      <c r="N545" s="2"/>
      <c r="O545" s="2"/>
      <c r="P545" s="2"/>
      <c r="Q545" s="2"/>
      <c r="R545" s="2"/>
      <c r="S545" s="2"/>
      <c r="T545" s="2"/>
      <c r="U545" s="2"/>
      <c r="V545" s="2"/>
      <c r="W545" s="2"/>
      <c r="X545" s="2"/>
      <c r="Y545" s="2"/>
    </row>
    <row r="546" spans="1:25" x14ac:dyDescent="0.2">
      <c r="A546" s="2"/>
      <c r="B546" s="2"/>
      <c r="C546" s="2"/>
      <c r="D546" s="2"/>
      <c r="E546" s="2"/>
      <c r="F546" s="2"/>
      <c r="G546" s="7" t="str">
        <f t="shared" si="23"/>
        <v/>
      </c>
      <c r="H546" s="8" t="str">
        <f t="shared" si="21"/>
        <v/>
      </c>
      <c r="I546" s="8" t="str">
        <f t="shared" si="22"/>
        <v/>
      </c>
      <c r="J546" s="9" t="str">
        <f>IF(LARGE($I$16:$I$29,1)=G546,J545,IF(G546="","",IF(ROUND(G546/12,1)&lt;1,H546,IFERROR(IF(OR(ROUNDUP(G547/12,0)&lt;&gt;ROUNDUP(G546/12,0),H545&lt;&gt;H546),VLOOKUP($G546,$H$16:$J$29,3,1)+SUM($I$37:I546),J545),VLOOKUP(MAX($E$1237:$E$1048576),$H$16:$J$29,3,1)+SUM($I$37:I546)))))</f>
        <v/>
      </c>
      <c r="K546" s="2"/>
      <c r="L546" s="2"/>
      <c r="M546" s="2"/>
      <c r="N546" s="2"/>
      <c r="O546" s="2"/>
      <c r="P546" s="2"/>
      <c r="Q546" s="2"/>
      <c r="R546" s="2"/>
      <c r="S546" s="2"/>
      <c r="T546" s="2"/>
      <c r="U546" s="2"/>
      <c r="V546" s="2"/>
      <c r="W546" s="2"/>
      <c r="X546" s="2"/>
      <c r="Y546" s="2"/>
    </row>
    <row r="547" spans="1:25" x14ac:dyDescent="0.2">
      <c r="A547" s="2"/>
      <c r="B547" s="2"/>
      <c r="C547" s="2"/>
      <c r="D547" s="2"/>
      <c r="E547" s="2"/>
      <c r="F547" s="2"/>
      <c r="G547" s="7" t="str">
        <f t="shared" si="23"/>
        <v/>
      </c>
      <c r="H547" s="8" t="str">
        <f t="shared" si="21"/>
        <v/>
      </c>
      <c r="I547" s="8" t="str">
        <f t="shared" si="22"/>
        <v/>
      </c>
      <c r="J547" s="9" t="str">
        <f>IF(LARGE($I$16:$I$29,1)=G547,J546,IF(G547="","",IF(ROUND(G547/12,1)&lt;1,H547,IFERROR(IF(OR(ROUNDUP(G548/12,0)&lt;&gt;ROUNDUP(G547/12,0),H546&lt;&gt;H547),VLOOKUP($G547,$H$16:$J$29,3,1)+SUM($I$37:I547),J546),VLOOKUP(MAX($E$1237:$E$1048576),$H$16:$J$29,3,1)+SUM($I$37:I547)))))</f>
        <v/>
      </c>
      <c r="K547" s="2"/>
      <c r="L547" s="2"/>
      <c r="M547" s="2"/>
      <c r="N547" s="2"/>
      <c r="O547" s="2"/>
      <c r="P547" s="2"/>
      <c r="Q547" s="2"/>
      <c r="R547" s="2"/>
      <c r="S547" s="2"/>
      <c r="T547" s="2"/>
      <c r="U547" s="2"/>
      <c r="V547" s="2"/>
      <c r="W547" s="2"/>
      <c r="X547" s="2"/>
      <c r="Y547" s="2"/>
    </row>
    <row r="548" spans="1:25" x14ac:dyDescent="0.2">
      <c r="A548" s="2"/>
      <c r="B548" s="2"/>
      <c r="C548" s="2"/>
      <c r="D548" s="2"/>
      <c r="E548" s="2"/>
      <c r="F548" s="2"/>
      <c r="G548" s="7" t="str">
        <f t="shared" si="23"/>
        <v/>
      </c>
      <c r="H548" s="8" t="str">
        <f t="shared" si="21"/>
        <v/>
      </c>
      <c r="I548" s="8" t="str">
        <f t="shared" si="22"/>
        <v/>
      </c>
      <c r="J548" s="9" t="str">
        <f>IF(LARGE($I$16:$I$29,1)=G548,J547,IF(G548="","",IF(ROUND(G548/12,1)&lt;1,H548,IFERROR(IF(OR(ROUNDUP(G549/12,0)&lt;&gt;ROUNDUP(G548/12,0),H547&lt;&gt;H548),VLOOKUP($G548,$H$16:$J$29,3,1)+SUM($I$37:I548),J547),VLOOKUP(MAX($E$1237:$E$1048576),$H$16:$J$29,3,1)+SUM($I$37:I548)))))</f>
        <v/>
      </c>
      <c r="K548" s="2"/>
      <c r="L548" s="2"/>
      <c r="M548" s="2"/>
      <c r="N548" s="2"/>
      <c r="O548" s="2"/>
      <c r="P548" s="2"/>
      <c r="Q548" s="2"/>
      <c r="R548" s="2"/>
      <c r="S548" s="2"/>
      <c r="T548" s="2"/>
      <c r="U548" s="2"/>
      <c r="V548" s="2"/>
      <c r="W548" s="2"/>
      <c r="X548" s="2"/>
      <c r="Y548" s="2"/>
    </row>
    <row r="549" spans="1:25" x14ac:dyDescent="0.2">
      <c r="A549" s="2"/>
      <c r="B549" s="2"/>
      <c r="C549" s="2"/>
      <c r="D549" s="2"/>
      <c r="E549" s="2"/>
      <c r="F549" s="2"/>
      <c r="G549" s="7" t="str">
        <f t="shared" si="23"/>
        <v/>
      </c>
      <c r="H549" s="8" t="str">
        <f t="shared" ref="H549:H612" si="24">IF(G549="","",VLOOKUP($G549,$H$16:$J$27,3,1))</f>
        <v/>
      </c>
      <c r="I549" s="8" t="str">
        <f t="shared" ref="I549:I612" si="25">IF(G549="","",VLOOKUP($G549,$H$16:$J$27,3,1)*($E$27))</f>
        <v/>
      </c>
      <c r="J549" s="9" t="str">
        <f>IF(LARGE($I$16:$I$29,1)=G549,J548,IF(G549="","",IF(ROUND(G549/12,1)&lt;1,H549,IFERROR(IF(OR(ROUNDUP(G550/12,0)&lt;&gt;ROUNDUP(G549/12,0),H548&lt;&gt;H549),VLOOKUP($G549,$H$16:$J$29,3,1)+SUM($I$37:I549),J548),VLOOKUP(MAX($E$1237:$E$1048576),$H$16:$J$29,3,1)+SUM($I$37:I549)))))</f>
        <v/>
      </c>
      <c r="K549" s="2"/>
      <c r="L549" s="2"/>
      <c r="M549" s="2"/>
      <c r="N549" s="2"/>
      <c r="O549" s="2"/>
      <c r="P549" s="2"/>
      <c r="Q549" s="2"/>
      <c r="R549" s="2"/>
      <c r="S549" s="2"/>
      <c r="T549" s="2"/>
      <c r="U549" s="2"/>
      <c r="V549" s="2"/>
      <c r="W549" s="2"/>
      <c r="X549" s="2"/>
      <c r="Y549" s="2"/>
    </row>
    <row r="550" spans="1:25" x14ac:dyDescent="0.2">
      <c r="A550" s="2"/>
      <c r="B550" s="2"/>
      <c r="C550" s="2"/>
      <c r="D550" s="2"/>
      <c r="E550" s="2"/>
      <c r="F550" s="2"/>
      <c r="G550" s="7" t="str">
        <f t="shared" ref="G550:G613" si="26">IFERROR(IF(G549+1&gt;MAX($I$16:$I$25),"",G549+1),"")</f>
        <v/>
      </c>
      <c r="H550" s="8" t="str">
        <f t="shared" si="24"/>
        <v/>
      </c>
      <c r="I550" s="8" t="str">
        <f t="shared" si="25"/>
        <v/>
      </c>
      <c r="J550" s="9" t="str">
        <f>IF(LARGE($I$16:$I$29,1)=G550,J549,IF(G550="","",IF(ROUND(G550/12,1)&lt;1,H550,IFERROR(IF(OR(ROUNDUP(G551/12,0)&lt;&gt;ROUNDUP(G550/12,0),H549&lt;&gt;H550),VLOOKUP($G550,$H$16:$J$29,3,1)+SUM($I$37:I550),J549),VLOOKUP(MAX($E$1237:$E$1048576),$H$16:$J$29,3,1)+SUM($I$37:I550)))))</f>
        <v/>
      </c>
      <c r="K550" s="2"/>
      <c r="L550" s="2"/>
      <c r="M550" s="2"/>
      <c r="N550" s="2"/>
      <c r="O550" s="2"/>
      <c r="P550" s="2"/>
      <c r="Q550" s="2"/>
      <c r="R550" s="2"/>
      <c r="S550" s="2"/>
      <c r="T550" s="2"/>
      <c r="U550" s="2"/>
      <c r="V550" s="2"/>
      <c r="W550" s="2"/>
      <c r="X550" s="2"/>
      <c r="Y550" s="2"/>
    </row>
    <row r="551" spans="1:25" x14ac:dyDescent="0.2">
      <c r="A551" s="2"/>
      <c r="B551" s="2"/>
      <c r="C551" s="2"/>
      <c r="D551" s="2"/>
      <c r="E551" s="2"/>
      <c r="F551" s="2"/>
      <c r="G551" s="7" t="str">
        <f t="shared" si="26"/>
        <v/>
      </c>
      <c r="H551" s="8" t="str">
        <f t="shared" si="24"/>
        <v/>
      </c>
      <c r="I551" s="8" t="str">
        <f t="shared" si="25"/>
        <v/>
      </c>
      <c r="J551" s="9" t="str">
        <f>IF(LARGE($I$16:$I$29,1)=G551,J550,IF(G551="","",IF(ROUND(G551/12,1)&lt;1,H551,IFERROR(IF(OR(ROUNDUP(G552/12,0)&lt;&gt;ROUNDUP(G551/12,0),H550&lt;&gt;H551),VLOOKUP($G551,$H$16:$J$29,3,1)+SUM($I$37:I551),J550),VLOOKUP(MAX($E$1237:$E$1048576),$H$16:$J$29,3,1)+SUM($I$37:I551)))))</f>
        <v/>
      </c>
      <c r="K551" s="2"/>
      <c r="L551" s="2"/>
      <c r="M551" s="2"/>
      <c r="N551" s="2"/>
      <c r="O551" s="2"/>
      <c r="P551" s="2"/>
      <c r="Q551" s="2"/>
      <c r="R551" s="2"/>
      <c r="S551" s="2"/>
      <c r="T551" s="2"/>
      <c r="U551" s="2"/>
      <c r="V551" s="2"/>
      <c r="W551" s="2"/>
      <c r="X551" s="2"/>
      <c r="Y551" s="2"/>
    </row>
    <row r="552" spans="1:25" x14ac:dyDescent="0.2">
      <c r="A552" s="2"/>
      <c r="B552" s="2"/>
      <c r="C552" s="2"/>
      <c r="D552" s="2"/>
      <c r="E552" s="2"/>
      <c r="F552" s="2"/>
      <c r="G552" s="7" t="str">
        <f t="shared" si="26"/>
        <v/>
      </c>
      <c r="H552" s="8" t="str">
        <f t="shared" si="24"/>
        <v/>
      </c>
      <c r="I552" s="8" t="str">
        <f t="shared" si="25"/>
        <v/>
      </c>
      <c r="J552" s="9" t="str">
        <f>IF(LARGE($I$16:$I$29,1)=G552,J551,IF(G552="","",IF(ROUND(G552/12,1)&lt;1,H552,IFERROR(IF(OR(ROUNDUP(G553/12,0)&lt;&gt;ROUNDUP(G552/12,0),H551&lt;&gt;H552),VLOOKUP($G552,$H$16:$J$29,3,1)+SUM($I$37:I552),J551),VLOOKUP(MAX($E$1237:$E$1048576),$H$16:$J$29,3,1)+SUM($I$37:I552)))))</f>
        <v/>
      </c>
      <c r="K552" s="2"/>
      <c r="L552" s="2"/>
      <c r="M552" s="2"/>
      <c r="N552" s="2"/>
      <c r="O552" s="2"/>
      <c r="P552" s="2"/>
      <c r="Q552" s="2"/>
      <c r="R552" s="2"/>
      <c r="S552" s="2"/>
      <c r="T552" s="2"/>
      <c r="U552" s="2"/>
      <c r="V552" s="2"/>
      <c r="W552" s="2"/>
      <c r="X552" s="2"/>
      <c r="Y552" s="2"/>
    </row>
    <row r="553" spans="1:25" x14ac:dyDescent="0.2">
      <c r="A553" s="2"/>
      <c r="B553" s="2"/>
      <c r="C553" s="2"/>
      <c r="D553" s="2"/>
      <c r="E553" s="2"/>
      <c r="F553" s="2"/>
      <c r="G553" s="7" t="str">
        <f t="shared" si="26"/>
        <v/>
      </c>
      <c r="H553" s="8" t="str">
        <f t="shared" si="24"/>
        <v/>
      </c>
      <c r="I553" s="8" t="str">
        <f t="shared" si="25"/>
        <v/>
      </c>
      <c r="J553" s="9" t="str">
        <f>IF(LARGE($I$16:$I$29,1)=G553,J552,IF(G553="","",IF(ROUND(G553/12,1)&lt;1,H553,IFERROR(IF(OR(ROUNDUP(G554/12,0)&lt;&gt;ROUNDUP(G553/12,0),H552&lt;&gt;H553),VLOOKUP($G553,$H$16:$J$29,3,1)+SUM($I$37:I553),J552),VLOOKUP(MAX($E$1237:$E$1048576),$H$16:$J$29,3,1)+SUM($I$37:I553)))))</f>
        <v/>
      </c>
      <c r="K553" s="2"/>
      <c r="L553" s="2"/>
      <c r="M553" s="2"/>
      <c r="N553" s="2"/>
      <c r="O553" s="2"/>
      <c r="P553" s="2"/>
      <c r="Q553" s="2"/>
      <c r="R553" s="2"/>
      <c r="S553" s="2"/>
      <c r="T553" s="2"/>
      <c r="U553" s="2"/>
      <c r="V553" s="2"/>
      <c r="W553" s="2"/>
      <c r="X553" s="2"/>
      <c r="Y553" s="2"/>
    </row>
    <row r="554" spans="1:25" x14ac:dyDescent="0.2">
      <c r="A554" s="2"/>
      <c r="B554" s="2"/>
      <c r="C554" s="2"/>
      <c r="D554" s="2"/>
      <c r="E554" s="2"/>
      <c r="F554" s="2"/>
      <c r="G554" s="7" t="str">
        <f t="shared" si="26"/>
        <v/>
      </c>
      <c r="H554" s="8" t="str">
        <f t="shared" si="24"/>
        <v/>
      </c>
      <c r="I554" s="8" t="str">
        <f t="shared" si="25"/>
        <v/>
      </c>
      <c r="J554" s="9" t="str">
        <f>IF(LARGE($I$16:$I$29,1)=G554,J553,IF(G554="","",IF(ROUND(G554/12,1)&lt;1,H554,IFERROR(IF(OR(ROUNDUP(G555/12,0)&lt;&gt;ROUNDUP(G554/12,0),H553&lt;&gt;H554),VLOOKUP($G554,$H$16:$J$29,3,1)+SUM($I$37:I554),J553),VLOOKUP(MAX($E$1237:$E$1048576),$H$16:$J$29,3,1)+SUM($I$37:I554)))))</f>
        <v/>
      </c>
      <c r="K554" s="2"/>
      <c r="L554" s="2"/>
      <c r="M554" s="2"/>
      <c r="N554" s="2"/>
      <c r="O554" s="2"/>
      <c r="P554" s="2"/>
      <c r="Q554" s="2"/>
      <c r="R554" s="2"/>
      <c r="S554" s="2"/>
      <c r="T554" s="2"/>
      <c r="U554" s="2"/>
      <c r="V554" s="2"/>
      <c r="W554" s="2"/>
      <c r="X554" s="2"/>
      <c r="Y554" s="2"/>
    </row>
    <row r="555" spans="1:25" x14ac:dyDescent="0.2">
      <c r="A555" s="2"/>
      <c r="B555" s="2"/>
      <c r="C555" s="2"/>
      <c r="D555" s="2"/>
      <c r="E555" s="2"/>
      <c r="F555" s="2"/>
      <c r="G555" s="7" t="str">
        <f t="shared" si="26"/>
        <v/>
      </c>
      <c r="H555" s="8" t="str">
        <f t="shared" si="24"/>
        <v/>
      </c>
      <c r="I555" s="8" t="str">
        <f t="shared" si="25"/>
        <v/>
      </c>
      <c r="J555" s="9" t="str">
        <f>IF(LARGE($I$16:$I$29,1)=G555,J554,IF(G555="","",IF(ROUND(G555/12,1)&lt;1,H555,IFERROR(IF(OR(ROUNDUP(G556/12,0)&lt;&gt;ROUNDUP(G555/12,0),H554&lt;&gt;H555),VLOOKUP($G555,$H$16:$J$29,3,1)+SUM($I$37:I555),J554),VLOOKUP(MAX($E$1237:$E$1048576),$H$16:$J$29,3,1)+SUM($I$37:I555)))))</f>
        <v/>
      </c>
      <c r="K555" s="2"/>
      <c r="L555" s="2"/>
      <c r="M555" s="2"/>
      <c r="N555" s="2"/>
      <c r="O555" s="2"/>
      <c r="P555" s="2"/>
      <c r="Q555" s="2"/>
      <c r="R555" s="2"/>
      <c r="S555" s="2"/>
      <c r="T555" s="2"/>
      <c r="U555" s="2"/>
      <c r="V555" s="2"/>
      <c r="W555" s="2"/>
      <c r="X555" s="2"/>
      <c r="Y555" s="2"/>
    </row>
    <row r="556" spans="1:25" x14ac:dyDescent="0.2">
      <c r="A556" s="2"/>
      <c r="B556" s="2"/>
      <c r="C556" s="2"/>
      <c r="D556" s="2"/>
      <c r="E556" s="2"/>
      <c r="F556" s="2"/>
      <c r="G556" s="7" t="str">
        <f t="shared" si="26"/>
        <v/>
      </c>
      <c r="H556" s="8" t="str">
        <f t="shared" si="24"/>
        <v/>
      </c>
      <c r="I556" s="8" t="str">
        <f t="shared" si="25"/>
        <v/>
      </c>
      <c r="J556" s="9" t="str">
        <f>IF(LARGE($I$16:$I$29,1)=G556,J555,IF(G556="","",IF(ROUND(G556/12,1)&lt;1,H556,IFERROR(IF(OR(ROUNDUP(G557/12,0)&lt;&gt;ROUNDUP(G556/12,0),H555&lt;&gt;H556),VLOOKUP($G556,$H$16:$J$29,3,1)+SUM($I$37:I556),J555),VLOOKUP(MAX($E$1237:$E$1048576),$H$16:$J$29,3,1)+SUM($I$37:I556)))))</f>
        <v/>
      </c>
      <c r="K556" s="2"/>
      <c r="L556" s="2"/>
      <c r="M556" s="2"/>
      <c r="N556" s="2"/>
      <c r="O556" s="2"/>
      <c r="P556" s="2"/>
      <c r="Q556" s="2"/>
      <c r="R556" s="2"/>
      <c r="S556" s="2"/>
      <c r="T556" s="2"/>
      <c r="U556" s="2"/>
      <c r="V556" s="2"/>
      <c r="W556" s="2"/>
      <c r="X556" s="2"/>
      <c r="Y556" s="2"/>
    </row>
    <row r="557" spans="1:25" x14ac:dyDescent="0.2">
      <c r="A557" s="2"/>
      <c r="B557" s="2"/>
      <c r="C557" s="2"/>
      <c r="D557" s="2"/>
      <c r="E557" s="2"/>
      <c r="F557" s="2"/>
      <c r="G557" s="7" t="str">
        <f t="shared" si="26"/>
        <v/>
      </c>
      <c r="H557" s="8" t="str">
        <f t="shared" si="24"/>
        <v/>
      </c>
      <c r="I557" s="8" t="str">
        <f t="shared" si="25"/>
        <v/>
      </c>
      <c r="J557" s="9" t="str">
        <f>IF(LARGE($I$16:$I$29,1)=G557,J556,IF(G557="","",IF(ROUND(G557/12,1)&lt;1,H557,IFERROR(IF(OR(ROUNDUP(G558/12,0)&lt;&gt;ROUNDUP(G557/12,0),H556&lt;&gt;H557),VLOOKUP($G557,$H$16:$J$29,3,1)+SUM($I$37:I557),J556),VLOOKUP(MAX($E$1237:$E$1048576),$H$16:$J$29,3,1)+SUM($I$37:I557)))))</f>
        <v/>
      </c>
      <c r="K557" s="2"/>
      <c r="L557" s="2"/>
      <c r="M557" s="2"/>
      <c r="N557" s="2"/>
      <c r="O557" s="2"/>
      <c r="P557" s="2"/>
      <c r="Q557" s="2"/>
      <c r="R557" s="2"/>
      <c r="S557" s="2"/>
      <c r="T557" s="2"/>
      <c r="U557" s="2"/>
      <c r="V557" s="2"/>
      <c r="W557" s="2"/>
      <c r="X557" s="2"/>
      <c r="Y557" s="2"/>
    </row>
    <row r="558" spans="1:25" x14ac:dyDescent="0.2">
      <c r="A558" s="2"/>
      <c r="B558" s="2"/>
      <c r="C558" s="2"/>
      <c r="D558" s="2"/>
      <c r="E558" s="2"/>
      <c r="F558" s="2"/>
      <c r="G558" s="7" t="str">
        <f t="shared" si="26"/>
        <v/>
      </c>
      <c r="H558" s="8" t="str">
        <f t="shared" si="24"/>
        <v/>
      </c>
      <c r="I558" s="8" t="str">
        <f t="shared" si="25"/>
        <v/>
      </c>
      <c r="J558" s="9" t="str">
        <f>IF(LARGE($I$16:$I$29,1)=G558,J557,IF(G558="","",IF(ROUND(G558/12,1)&lt;1,H558,IFERROR(IF(OR(ROUNDUP(G559/12,0)&lt;&gt;ROUNDUP(G558/12,0),H557&lt;&gt;H558),VLOOKUP($G558,$H$16:$J$29,3,1)+SUM($I$37:I558),J557),VLOOKUP(MAX($E$1237:$E$1048576),$H$16:$J$29,3,1)+SUM($I$37:I558)))))</f>
        <v/>
      </c>
      <c r="K558" s="2"/>
      <c r="L558" s="2"/>
      <c r="M558" s="2"/>
      <c r="N558" s="2"/>
      <c r="O558" s="2"/>
      <c r="P558" s="2"/>
      <c r="Q558" s="2"/>
      <c r="R558" s="2"/>
      <c r="S558" s="2"/>
      <c r="T558" s="2"/>
      <c r="U558" s="2"/>
      <c r="V558" s="2"/>
      <c r="W558" s="2"/>
      <c r="X558" s="2"/>
      <c r="Y558" s="2"/>
    </row>
    <row r="559" spans="1:25" x14ac:dyDescent="0.2">
      <c r="A559" s="2"/>
      <c r="B559" s="2"/>
      <c r="C559" s="2"/>
      <c r="D559" s="2"/>
      <c r="E559" s="2"/>
      <c r="F559" s="2"/>
      <c r="G559" s="7" t="str">
        <f t="shared" si="26"/>
        <v/>
      </c>
      <c r="H559" s="8" t="str">
        <f t="shared" si="24"/>
        <v/>
      </c>
      <c r="I559" s="8" t="str">
        <f t="shared" si="25"/>
        <v/>
      </c>
      <c r="J559" s="9" t="str">
        <f>IF(LARGE($I$16:$I$29,1)=G559,J558,IF(G559="","",IF(ROUND(G559/12,1)&lt;1,H559,IFERROR(IF(OR(ROUNDUP(G560/12,0)&lt;&gt;ROUNDUP(G559/12,0),H558&lt;&gt;H559),VLOOKUP($G559,$H$16:$J$29,3,1)+SUM($I$37:I559),J558),VLOOKUP(MAX($E$1237:$E$1048576),$H$16:$J$29,3,1)+SUM($I$37:I559)))))</f>
        <v/>
      </c>
      <c r="K559" s="2"/>
      <c r="L559" s="2"/>
      <c r="M559" s="2"/>
      <c r="N559" s="2"/>
      <c r="O559" s="2"/>
      <c r="P559" s="2"/>
      <c r="Q559" s="2"/>
      <c r="R559" s="2"/>
      <c r="S559" s="2"/>
      <c r="T559" s="2"/>
      <c r="U559" s="2"/>
      <c r="V559" s="2"/>
      <c r="W559" s="2"/>
      <c r="X559" s="2"/>
      <c r="Y559" s="2"/>
    </row>
    <row r="560" spans="1:25" x14ac:dyDescent="0.2">
      <c r="A560" s="2"/>
      <c r="B560" s="2"/>
      <c r="C560" s="2"/>
      <c r="D560" s="2"/>
      <c r="E560" s="2"/>
      <c r="F560" s="2"/>
      <c r="G560" s="7" t="str">
        <f t="shared" si="26"/>
        <v/>
      </c>
      <c r="H560" s="8" t="str">
        <f t="shared" si="24"/>
        <v/>
      </c>
      <c r="I560" s="8" t="str">
        <f t="shared" si="25"/>
        <v/>
      </c>
      <c r="J560" s="9" t="str">
        <f>IF(LARGE($I$16:$I$29,1)=G560,J559,IF(G560="","",IF(ROUND(G560/12,1)&lt;1,H560,IFERROR(IF(OR(ROUNDUP(G561/12,0)&lt;&gt;ROUNDUP(G560/12,0),H559&lt;&gt;H560),VLOOKUP($G560,$H$16:$J$29,3,1)+SUM($I$37:I560),J559),VLOOKUP(MAX($E$1237:$E$1048576),$H$16:$J$29,3,1)+SUM($I$37:I560)))))</f>
        <v/>
      </c>
      <c r="K560" s="2"/>
      <c r="L560" s="2"/>
      <c r="M560" s="2"/>
      <c r="N560" s="2"/>
      <c r="O560" s="2"/>
      <c r="P560" s="2"/>
      <c r="Q560" s="2"/>
      <c r="R560" s="2"/>
      <c r="S560" s="2"/>
      <c r="T560" s="2"/>
      <c r="U560" s="2"/>
      <c r="V560" s="2"/>
      <c r="W560" s="2"/>
      <c r="X560" s="2"/>
      <c r="Y560" s="2"/>
    </row>
    <row r="561" spans="1:25" x14ac:dyDescent="0.2">
      <c r="A561" s="2"/>
      <c r="B561" s="2"/>
      <c r="C561" s="2"/>
      <c r="D561" s="2"/>
      <c r="E561" s="2"/>
      <c r="F561" s="2"/>
      <c r="G561" s="7" t="str">
        <f t="shared" si="26"/>
        <v/>
      </c>
      <c r="H561" s="8" t="str">
        <f t="shared" si="24"/>
        <v/>
      </c>
      <c r="I561" s="8" t="str">
        <f t="shared" si="25"/>
        <v/>
      </c>
      <c r="J561" s="9" t="str">
        <f>IF(LARGE($I$16:$I$29,1)=G561,J560,IF(G561="","",IF(ROUND(G561/12,1)&lt;1,H561,IFERROR(IF(OR(ROUNDUP(G562/12,0)&lt;&gt;ROUNDUP(G561/12,0),H560&lt;&gt;H561),VLOOKUP($G561,$H$16:$J$29,3,1)+SUM($I$37:I561),J560),VLOOKUP(MAX($E$1237:$E$1048576),$H$16:$J$29,3,1)+SUM($I$37:I561)))))</f>
        <v/>
      </c>
      <c r="K561" s="2"/>
      <c r="L561" s="2"/>
      <c r="M561" s="2"/>
      <c r="N561" s="2"/>
      <c r="O561" s="2"/>
      <c r="P561" s="2"/>
      <c r="Q561" s="2"/>
      <c r="R561" s="2"/>
      <c r="S561" s="2"/>
      <c r="T561" s="2"/>
      <c r="U561" s="2"/>
      <c r="V561" s="2"/>
      <c r="W561" s="2"/>
      <c r="X561" s="2"/>
      <c r="Y561" s="2"/>
    </row>
    <row r="562" spans="1:25" x14ac:dyDescent="0.2">
      <c r="A562" s="2"/>
      <c r="B562" s="2"/>
      <c r="C562" s="2"/>
      <c r="D562" s="2"/>
      <c r="E562" s="2"/>
      <c r="F562" s="2"/>
      <c r="G562" s="7" t="str">
        <f t="shared" si="26"/>
        <v/>
      </c>
      <c r="H562" s="8" t="str">
        <f t="shared" si="24"/>
        <v/>
      </c>
      <c r="I562" s="8" t="str">
        <f t="shared" si="25"/>
        <v/>
      </c>
      <c r="J562" s="9" t="str">
        <f>IF(LARGE($I$16:$I$29,1)=G562,J561,IF(G562="","",IF(ROUND(G562/12,1)&lt;1,H562,IFERROR(IF(OR(ROUNDUP(G563/12,0)&lt;&gt;ROUNDUP(G562/12,0),H561&lt;&gt;H562),VLOOKUP($G562,$H$16:$J$29,3,1)+SUM($I$37:I562),J561),VLOOKUP(MAX($E$1237:$E$1048576),$H$16:$J$29,3,1)+SUM($I$37:I562)))))</f>
        <v/>
      </c>
      <c r="K562" s="2"/>
      <c r="L562" s="2"/>
      <c r="M562" s="2"/>
      <c r="N562" s="2"/>
      <c r="O562" s="2"/>
      <c r="P562" s="2"/>
      <c r="Q562" s="2"/>
      <c r="R562" s="2"/>
      <c r="S562" s="2"/>
      <c r="T562" s="2"/>
      <c r="U562" s="2"/>
      <c r="V562" s="2"/>
      <c r="W562" s="2"/>
      <c r="X562" s="2"/>
      <c r="Y562" s="2"/>
    </row>
    <row r="563" spans="1:25" x14ac:dyDescent="0.2">
      <c r="A563" s="2"/>
      <c r="B563" s="2"/>
      <c r="C563" s="2"/>
      <c r="D563" s="2"/>
      <c r="E563" s="2"/>
      <c r="F563" s="2"/>
      <c r="G563" s="7" t="str">
        <f t="shared" si="26"/>
        <v/>
      </c>
      <c r="H563" s="8" t="str">
        <f t="shared" si="24"/>
        <v/>
      </c>
      <c r="I563" s="8" t="str">
        <f t="shared" si="25"/>
        <v/>
      </c>
      <c r="J563" s="9" t="str">
        <f>IF(LARGE($I$16:$I$29,1)=G563,J562,IF(G563="","",IF(ROUND(G563/12,1)&lt;1,H563,IFERROR(IF(OR(ROUNDUP(G564/12,0)&lt;&gt;ROUNDUP(G563/12,0),H562&lt;&gt;H563),VLOOKUP($G563,$H$16:$J$29,3,1)+SUM($I$37:I563),J562),VLOOKUP(MAX($E$1237:$E$1048576),$H$16:$J$29,3,1)+SUM($I$37:I563)))))</f>
        <v/>
      </c>
      <c r="K563" s="2"/>
      <c r="L563" s="2"/>
      <c r="M563" s="2"/>
      <c r="N563" s="2"/>
      <c r="O563" s="2"/>
      <c r="P563" s="2"/>
      <c r="Q563" s="2"/>
      <c r="R563" s="2"/>
      <c r="S563" s="2"/>
      <c r="T563" s="2"/>
      <c r="U563" s="2"/>
      <c r="V563" s="2"/>
      <c r="W563" s="2"/>
      <c r="X563" s="2"/>
      <c r="Y563" s="2"/>
    </row>
    <row r="564" spans="1:25" x14ac:dyDescent="0.2">
      <c r="A564" s="2"/>
      <c r="B564" s="2"/>
      <c r="C564" s="2"/>
      <c r="D564" s="2"/>
      <c r="E564" s="2"/>
      <c r="F564" s="2"/>
      <c r="G564" s="7" t="str">
        <f t="shared" si="26"/>
        <v/>
      </c>
      <c r="H564" s="8" t="str">
        <f t="shared" si="24"/>
        <v/>
      </c>
      <c r="I564" s="8" t="str">
        <f t="shared" si="25"/>
        <v/>
      </c>
      <c r="J564" s="9" t="str">
        <f>IF(LARGE($I$16:$I$29,1)=G564,J563,IF(G564="","",IF(ROUND(G564/12,1)&lt;1,H564,IFERROR(IF(OR(ROUNDUP(G565/12,0)&lt;&gt;ROUNDUP(G564/12,0),H563&lt;&gt;H564),VLOOKUP($G564,$H$16:$J$29,3,1)+SUM($I$37:I564),J563),VLOOKUP(MAX($E$1237:$E$1048576),$H$16:$J$29,3,1)+SUM($I$37:I564)))))</f>
        <v/>
      </c>
      <c r="K564" s="2"/>
      <c r="L564" s="2"/>
      <c r="M564" s="2"/>
      <c r="N564" s="2"/>
      <c r="O564" s="2"/>
      <c r="P564" s="2"/>
      <c r="Q564" s="2"/>
      <c r="R564" s="2"/>
      <c r="S564" s="2"/>
      <c r="T564" s="2"/>
      <c r="U564" s="2"/>
      <c r="V564" s="2"/>
      <c r="W564" s="2"/>
      <c r="X564" s="2"/>
      <c r="Y564" s="2"/>
    </row>
    <row r="565" spans="1:25" x14ac:dyDescent="0.2">
      <c r="A565" s="2"/>
      <c r="B565" s="2"/>
      <c r="C565" s="2"/>
      <c r="D565" s="2"/>
      <c r="E565" s="2"/>
      <c r="F565" s="2"/>
      <c r="G565" s="7" t="str">
        <f t="shared" si="26"/>
        <v/>
      </c>
      <c r="H565" s="8" t="str">
        <f t="shared" si="24"/>
        <v/>
      </c>
      <c r="I565" s="8" t="str">
        <f t="shared" si="25"/>
        <v/>
      </c>
      <c r="J565" s="9" t="str">
        <f>IF(LARGE($I$16:$I$29,1)=G565,J564,IF(G565="","",IF(ROUND(G565/12,1)&lt;1,H565,IFERROR(IF(OR(ROUNDUP(G566/12,0)&lt;&gt;ROUNDUP(G565/12,0),H564&lt;&gt;H565),VLOOKUP($G565,$H$16:$J$29,3,1)+SUM($I$37:I565),J564),VLOOKUP(MAX($E$1237:$E$1048576),$H$16:$J$29,3,1)+SUM($I$37:I565)))))</f>
        <v/>
      </c>
      <c r="K565" s="2"/>
      <c r="L565" s="2"/>
      <c r="M565" s="2"/>
      <c r="N565" s="2"/>
      <c r="O565" s="2"/>
      <c r="P565" s="2"/>
      <c r="Q565" s="2"/>
      <c r="R565" s="2"/>
      <c r="S565" s="2"/>
      <c r="T565" s="2"/>
      <c r="U565" s="2"/>
      <c r="V565" s="2"/>
      <c r="W565" s="2"/>
      <c r="X565" s="2"/>
      <c r="Y565" s="2"/>
    </row>
    <row r="566" spans="1:25" x14ac:dyDescent="0.2">
      <c r="A566" s="2"/>
      <c r="B566" s="2"/>
      <c r="C566" s="2"/>
      <c r="D566" s="2"/>
      <c r="E566" s="2"/>
      <c r="F566" s="2"/>
      <c r="G566" s="7" t="str">
        <f t="shared" si="26"/>
        <v/>
      </c>
      <c r="H566" s="8" t="str">
        <f t="shared" si="24"/>
        <v/>
      </c>
      <c r="I566" s="8" t="str">
        <f t="shared" si="25"/>
        <v/>
      </c>
      <c r="J566" s="9" t="str">
        <f>IF(LARGE($I$16:$I$29,1)=G566,J565,IF(G566="","",IF(ROUND(G566/12,1)&lt;1,H566,IFERROR(IF(OR(ROUNDUP(G567/12,0)&lt;&gt;ROUNDUP(G566/12,0),H565&lt;&gt;H566),VLOOKUP($G566,$H$16:$J$29,3,1)+SUM($I$37:I566),J565),VLOOKUP(MAX($E$1237:$E$1048576),$H$16:$J$29,3,1)+SUM($I$37:I566)))))</f>
        <v/>
      </c>
      <c r="K566" s="2"/>
      <c r="L566" s="2"/>
      <c r="M566" s="2"/>
      <c r="N566" s="2"/>
      <c r="O566" s="2"/>
      <c r="P566" s="2"/>
      <c r="Q566" s="2"/>
      <c r="R566" s="2"/>
      <c r="S566" s="2"/>
      <c r="T566" s="2"/>
      <c r="U566" s="2"/>
      <c r="V566" s="2"/>
      <c r="W566" s="2"/>
      <c r="X566" s="2"/>
      <c r="Y566" s="2"/>
    </row>
    <row r="567" spans="1:25" x14ac:dyDescent="0.2">
      <c r="A567" s="2"/>
      <c r="B567" s="2"/>
      <c r="C567" s="2"/>
      <c r="D567" s="2"/>
      <c r="E567" s="2"/>
      <c r="F567" s="2"/>
      <c r="G567" s="7" t="str">
        <f t="shared" si="26"/>
        <v/>
      </c>
      <c r="H567" s="8" t="str">
        <f t="shared" si="24"/>
        <v/>
      </c>
      <c r="I567" s="8" t="str">
        <f t="shared" si="25"/>
        <v/>
      </c>
      <c r="J567" s="9" t="str">
        <f>IF(LARGE($I$16:$I$29,1)=G567,J566,IF(G567="","",IF(ROUND(G567/12,1)&lt;1,H567,IFERROR(IF(OR(ROUNDUP(G568/12,0)&lt;&gt;ROUNDUP(G567/12,0),H566&lt;&gt;H567),VLOOKUP($G567,$H$16:$J$29,3,1)+SUM($I$37:I567),J566),VLOOKUP(MAX($E$1237:$E$1048576),$H$16:$J$29,3,1)+SUM($I$37:I567)))))</f>
        <v/>
      </c>
      <c r="K567" s="2"/>
      <c r="L567" s="2"/>
      <c r="M567" s="2"/>
      <c r="N567" s="2"/>
      <c r="O567" s="2"/>
      <c r="P567" s="2"/>
      <c r="Q567" s="2"/>
      <c r="R567" s="2"/>
      <c r="S567" s="2"/>
      <c r="T567" s="2"/>
      <c r="U567" s="2"/>
      <c r="V567" s="2"/>
      <c r="W567" s="2"/>
      <c r="X567" s="2"/>
      <c r="Y567" s="2"/>
    </row>
    <row r="568" spans="1:25" x14ac:dyDescent="0.2">
      <c r="A568" s="2"/>
      <c r="B568" s="2"/>
      <c r="C568" s="2"/>
      <c r="D568" s="2"/>
      <c r="E568" s="2"/>
      <c r="F568" s="2"/>
      <c r="G568" s="7" t="str">
        <f t="shared" si="26"/>
        <v/>
      </c>
      <c r="H568" s="8" t="str">
        <f t="shared" si="24"/>
        <v/>
      </c>
      <c r="I568" s="8" t="str">
        <f t="shared" si="25"/>
        <v/>
      </c>
      <c r="J568" s="9" t="str">
        <f>IF(LARGE($I$16:$I$29,1)=G568,J567,IF(G568="","",IF(ROUND(G568/12,1)&lt;1,H568,IFERROR(IF(OR(ROUNDUP(G569/12,0)&lt;&gt;ROUNDUP(G568/12,0),H567&lt;&gt;H568),VLOOKUP($G568,$H$16:$J$29,3,1)+SUM($I$37:I568),J567),VLOOKUP(MAX($E$1237:$E$1048576),$H$16:$J$29,3,1)+SUM($I$37:I568)))))</f>
        <v/>
      </c>
      <c r="K568" s="2"/>
      <c r="L568" s="2"/>
      <c r="M568" s="2"/>
      <c r="N568" s="2"/>
      <c r="O568" s="2"/>
      <c r="P568" s="2"/>
      <c r="Q568" s="2"/>
      <c r="R568" s="2"/>
      <c r="S568" s="2"/>
      <c r="T568" s="2"/>
      <c r="U568" s="2"/>
      <c r="V568" s="2"/>
      <c r="W568" s="2"/>
      <c r="X568" s="2"/>
      <c r="Y568" s="2"/>
    </row>
    <row r="569" spans="1:25" x14ac:dyDescent="0.2">
      <c r="A569" s="2"/>
      <c r="B569" s="2"/>
      <c r="C569" s="2"/>
      <c r="D569" s="2"/>
      <c r="E569" s="2"/>
      <c r="F569" s="2"/>
      <c r="G569" s="7" t="str">
        <f t="shared" si="26"/>
        <v/>
      </c>
      <c r="H569" s="8" t="str">
        <f t="shared" si="24"/>
        <v/>
      </c>
      <c r="I569" s="8" t="str">
        <f t="shared" si="25"/>
        <v/>
      </c>
      <c r="J569" s="9" t="str">
        <f>IF(LARGE($I$16:$I$29,1)=G569,J568,IF(G569="","",IF(ROUND(G569/12,1)&lt;1,H569,IFERROR(IF(OR(ROUNDUP(G570/12,0)&lt;&gt;ROUNDUP(G569/12,0),H568&lt;&gt;H569),VLOOKUP($G569,$H$16:$J$29,3,1)+SUM($I$37:I569),J568),VLOOKUP(MAX($E$1237:$E$1048576),$H$16:$J$29,3,1)+SUM($I$37:I569)))))</f>
        <v/>
      </c>
      <c r="K569" s="2"/>
      <c r="L569" s="2"/>
      <c r="M569" s="2"/>
      <c r="N569" s="2"/>
      <c r="O569" s="2"/>
      <c r="P569" s="2"/>
      <c r="Q569" s="2"/>
      <c r="R569" s="2"/>
      <c r="S569" s="2"/>
      <c r="T569" s="2"/>
      <c r="U569" s="2"/>
      <c r="V569" s="2"/>
      <c r="W569" s="2"/>
      <c r="X569" s="2"/>
      <c r="Y569" s="2"/>
    </row>
    <row r="570" spans="1:25" x14ac:dyDescent="0.2">
      <c r="A570" s="2"/>
      <c r="B570" s="2"/>
      <c r="C570" s="2"/>
      <c r="D570" s="2"/>
      <c r="E570" s="2"/>
      <c r="F570" s="2"/>
      <c r="G570" s="7" t="str">
        <f t="shared" si="26"/>
        <v/>
      </c>
      <c r="H570" s="8" t="str">
        <f t="shared" si="24"/>
        <v/>
      </c>
      <c r="I570" s="8" t="str">
        <f t="shared" si="25"/>
        <v/>
      </c>
      <c r="J570" s="9" t="str">
        <f>IF(LARGE($I$16:$I$29,1)=G570,J569,IF(G570="","",IF(ROUND(G570/12,1)&lt;1,H570,IFERROR(IF(OR(ROUNDUP(G571/12,0)&lt;&gt;ROUNDUP(G570/12,0),H569&lt;&gt;H570),VLOOKUP($G570,$H$16:$J$29,3,1)+SUM($I$37:I570),J569),VLOOKUP(MAX($E$1237:$E$1048576),$H$16:$J$29,3,1)+SUM($I$37:I570)))))</f>
        <v/>
      </c>
      <c r="K570" s="2"/>
      <c r="L570" s="2"/>
      <c r="M570" s="2"/>
      <c r="N570" s="2"/>
      <c r="O570" s="2"/>
      <c r="P570" s="2"/>
      <c r="Q570" s="2"/>
      <c r="R570" s="2"/>
      <c r="S570" s="2"/>
      <c r="T570" s="2"/>
      <c r="U570" s="2"/>
      <c r="V570" s="2"/>
      <c r="W570" s="2"/>
      <c r="X570" s="2"/>
      <c r="Y570" s="2"/>
    </row>
    <row r="571" spans="1:25" x14ac:dyDescent="0.2">
      <c r="A571" s="2"/>
      <c r="B571" s="2"/>
      <c r="C571" s="2"/>
      <c r="D571" s="2"/>
      <c r="E571" s="2"/>
      <c r="F571" s="2"/>
      <c r="G571" s="7" t="str">
        <f t="shared" si="26"/>
        <v/>
      </c>
      <c r="H571" s="8" t="str">
        <f t="shared" si="24"/>
        <v/>
      </c>
      <c r="I571" s="8" t="str">
        <f t="shared" si="25"/>
        <v/>
      </c>
      <c r="J571" s="9" t="str">
        <f>IF(LARGE($I$16:$I$29,1)=G571,J570,IF(G571="","",IF(ROUND(G571/12,1)&lt;1,H571,IFERROR(IF(OR(ROUNDUP(G572/12,0)&lt;&gt;ROUNDUP(G571/12,0),H570&lt;&gt;H571),VLOOKUP($G571,$H$16:$J$29,3,1)+SUM($I$37:I571),J570),VLOOKUP(MAX($E$1237:$E$1048576),$H$16:$J$29,3,1)+SUM($I$37:I571)))))</f>
        <v/>
      </c>
      <c r="K571" s="2"/>
      <c r="L571" s="2"/>
      <c r="M571" s="2"/>
      <c r="N571" s="2"/>
      <c r="O571" s="2"/>
      <c r="P571" s="2"/>
      <c r="Q571" s="2"/>
      <c r="R571" s="2"/>
      <c r="S571" s="2"/>
      <c r="T571" s="2"/>
      <c r="U571" s="2"/>
      <c r="V571" s="2"/>
      <c r="W571" s="2"/>
      <c r="X571" s="2"/>
      <c r="Y571" s="2"/>
    </row>
    <row r="572" spans="1:25" x14ac:dyDescent="0.2">
      <c r="A572" s="2"/>
      <c r="B572" s="2"/>
      <c r="C572" s="2"/>
      <c r="D572" s="2"/>
      <c r="E572" s="2"/>
      <c r="F572" s="2"/>
      <c r="G572" s="7" t="str">
        <f t="shared" si="26"/>
        <v/>
      </c>
      <c r="H572" s="8" t="str">
        <f t="shared" si="24"/>
        <v/>
      </c>
      <c r="I572" s="8" t="str">
        <f t="shared" si="25"/>
        <v/>
      </c>
      <c r="J572" s="9" t="str">
        <f>IF(LARGE($I$16:$I$29,1)=G572,J571,IF(G572="","",IF(ROUND(G572/12,1)&lt;1,H572,IFERROR(IF(OR(ROUNDUP(G573/12,0)&lt;&gt;ROUNDUP(G572/12,0),H571&lt;&gt;H572),VLOOKUP($G572,$H$16:$J$29,3,1)+SUM($I$37:I572),J571),VLOOKUP(MAX($E$1237:$E$1048576),$H$16:$J$29,3,1)+SUM($I$37:I572)))))</f>
        <v/>
      </c>
      <c r="K572" s="2"/>
      <c r="L572" s="2"/>
      <c r="M572" s="2"/>
      <c r="N572" s="2"/>
      <c r="O572" s="2"/>
      <c r="P572" s="2"/>
      <c r="Q572" s="2"/>
      <c r="R572" s="2"/>
      <c r="S572" s="2"/>
      <c r="T572" s="2"/>
      <c r="U572" s="2"/>
      <c r="V572" s="2"/>
      <c r="W572" s="2"/>
      <c r="X572" s="2"/>
      <c r="Y572" s="2"/>
    </row>
    <row r="573" spans="1:25" x14ac:dyDescent="0.2">
      <c r="A573" s="2"/>
      <c r="B573" s="2"/>
      <c r="C573" s="2"/>
      <c r="D573" s="2"/>
      <c r="E573" s="2"/>
      <c r="F573" s="2"/>
      <c r="G573" s="7" t="str">
        <f t="shared" si="26"/>
        <v/>
      </c>
      <c r="H573" s="8" t="str">
        <f t="shared" si="24"/>
        <v/>
      </c>
      <c r="I573" s="8" t="str">
        <f t="shared" si="25"/>
        <v/>
      </c>
      <c r="J573" s="9" t="str">
        <f>IF(LARGE($I$16:$I$29,1)=G573,J572,IF(G573="","",IF(ROUND(G573/12,1)&lt;1,H573,IFERROR(IF(OR(ROUNDUP(G574/12,0)&lt;&gt;ROUNDUP(G573/12,0),H572&lt;&gt;H573),VLOOKUP($G573,$H$16:$J$29,3,1)+SUM($I$37:I573),J572),VLOOKUP(MAX($E$1237:$E$1048576),$H$16:$J$29,3,1)+SUM($I$37:I573)))))</f>
        <v/>
      </c>
      <c r="K573" s="2"/>
      <c r="L573" s="2"/>
      <c r="M573" s="2"/>
      <c r="N573" s="2"/>
      <c r="O573" s="2"/>
      <c r="P573" s="2"/>
      <c r="Q573" s="2"/>
      <c r="R573" s="2"/>
      <c r="S573" s="2"/>
      <c r="T573" s="2"/>
      <c r="U573" s="2"/>
      <c r="V573" s="2"/>
      <c r="W573" s="2"/>
      <c r="X573" s="2"/>
      <c r="Y573" s="2"/>
    </row>
    <row r="574" spans="1:25" x14ac:dyDescent="0.2">
      <c r="A574" s="2"/>
      <c r="B574" s="2"/>
      <c r="C574" s="2"/>
      <c r="D574" s="2"/>
      <c r="E574" s="2"/>
      <c r="F574" s="2"/>
      <c r="G574" s="7" t="str">
        <f t="shared" si="26"/>
        <v/>
      </c>
      <c r="H574" s="8" t="str">
        <f t="shared" si="24"/>
        <v/>
      </c>
      <c r="I574" s="8" t="str">
        <f t="shared" si="25"/>
        <v/>
      </c>
      <c r="J574" s="9" t="str">
        <f>IF(LARGE($I$16:$I$29,1)=G574,J573,IF(G574="","",IF(ROUND(G574/12,1)&lt;1,H574,IFERROR(IF(OR(ROUNDUP(G575/12,0)&lt;&gt;ROUNDUP(G574/12,0),H573&lt;&gt;H574),VLOOKUP($G574,$H$16:$J$29,3,1)+SUM($I$37:I574),J573),VLOOKUP(MAX($E$1237:$E$1048576),$H$16:$J$29,3,1)+SUM($I$37:I574)))))</f>
        <v/>
      </c>
      <c r="K574" s="2"/>
      <c r="L574" s="2"/>
      <c r="M574" s="2"/>
      <c r="N574" s="2"/>
      <c r="O574" s="2"/>
      <c r="P574" s="2"/>
      <c r="Q574" s="2"/>
      <c r="R574" s="2"/>
      <c r="S574" s="2"/>
      <c r="T574" s="2"/>
      <c r="U574" s="2"/>
      <c r="V574" s="2"/>
      <c r="W574" s="2"/>
      <c r="X574" s="2"/>
      <c r="Y574" s="2"/>
    </row>
    <row r="575" spans="1:25" x14ac:dyDescent="0.2">
      <c r="A575" s="2"/>
      <c r="B575" s="2"/>
      <c r="C575" s="2"/>
      <c r="D575" s="2"/>
      <c r="E575" s="2"/>
      <c r="F575" s="2"/>
      <c r="G575" s="7" t="str">
        <f t="shared" si="26"/>
        <v/>
      </c>
      <c r="H575" s="8" t="str">
        <f t="shared" si="24"/>
        <v/>
      </c>
      <c r="I575" s="8" t="str">
        <f t="shared" si="25"/>
        <v/>
      </c>
      <c r="J575" s="9" t="str">
        <f>IF(LARGE($I$16:$I$29,1)=G575,J574,IF(G575="","",IF(ROUND(G575/12,1)&lt;1,H575,IFERROR(IF(OR(ROUNDUP(G576/12,0)&lt;&gt;ROUNDUP(G575/12,0),H574&lt;&gt;H575),VLOOKUP($G575,$H$16:$J$29,3,1)+SUM($I$37:I575),J574),VLOOKUP(MAX($E$1237:$E$1048576),$H$16:$J$29,3,1)+SUM($I$37:I575)))))</f>
        <v/>
      </c>
      <c r="K575" s="2"/>
      <c r="L575" s="2"/>
      <c r="M575" s="2"/>
      <c r="N575" s="2"/>
      <c r="O575" s="2"/>
      <c r="P575" s="2"/>
      <c r="Q575" s="2"/>
      <c r="R575" s="2"/>
      <c r="S575" s="2"/>
      <c r="T575" s="2"/>
      <c r="U575" s="2"/>
      <c r="V575" s="2"/>
      <c r="W575" s="2"/>
      <c r="X575" s="2"/>
      <c r="Y575" s="2"/>
    </row>
    <row r="576" spans="1:25" x14ac:dyDescent="0.2">
      <c r="A576" s="2"/>
      <c r="B576" s="2"/>
      <c r="C576" s="2"/>
      <c r="D576" s="2"/>
      <c r="E576" s="2"/>
      <c r="F576" s="2"/>
      <c r="G576" s="7" t="str">
        <f t="shared" si="26"/>
        <v/>
      </c>
      <c r="H576" s="8" t="str">
        <f t="shared" si="24"/>
        <v/>
      </c>
      <c r="I576" s="8" t="str">
        <f t="shared" si="25"/>
        <v/>
      </c>
      <c r="J576" s="9" t="str">
        <f>IF(LARGE($I$16:$I$29,1)=G576,J575,IF(G576="","",IF(ROUND(G576/12,1)&lt;1,H576,IFERROR(IF(OR(ROUNDUP(G577/12,0)&lt;&gt;ROUNDUP(G576/12,0),H575&lt;&gt;H576),VLOOKUP($G576,$H$16:$J$29,3,1)+SUM($I$37:I576),J575),VLOOKUP(MAX($E$1237:$E$1048576),$H$16:$J$29,3,1)+SUM($I$37:I576)))))</f>
        <v/>
      </c>
      <c r="K576" s="2"/>
      <c r="L576" s="2"/>
      <c r="M576" s="2"/>
      <c r="N576" s="2"/>
      <c r="O576" s="2"/>
      <c r="P576" s="2"/>
      <c r="Q576" s="2"/>
      <c r="R576" s="2"/>
      <c r="S576" s="2"/>
      <c r="T576" s="2"/>
      <c r="U576" s="2"/>
      <c r="V576" s="2"/>
      <c r="W576" s="2"/>
      <c r="X576" s="2"/>
      <c r="Y576" s="2"/>
    </row>
    <row r="577" spans="1:25" x14ac:dyDescent="0.2">
      <c r="A577" s="2"/>
      <c r="B577" s="2"/>
      <c r="C577" s="2"/>
      <c r="D577" s="2"/>
      <c r="E577" s="2"/>
      <c r="F577" s="2"/>
      <c r="G577" s="7" t="str">
        <f t="shared" si="26"/>
        <v/>
      </c>
      <c r="H577" s="8" t="str">
        <f t="shared" si="24"/>
        <v/>
      </c>
      <c r="I577" s="8" t="str">
        <f t="shared" si="25"/>
        <v/>
      </c>
      <c r="J577" s="9" t="str">
        <f>IF(LARGE($I$16:$I$29,1)=G577,J576,IF(G577="","",IF(ROUND(G577/12,1)&lt;1,H577,IFERROR(IF(OR(ROUNDUP(G578/12,0)&lt;&gt;ROUNDUP(G577/12,0),H576&lt;&gt;H577),VLOOKUP($G577,$H$16:$J$29,3,1)+SUM($I$37:I577),J576),VLOOKUP(MAX($E$1237:$E$1048576),$H$16:$J$29,3,1)+SUM($I$37:I577)))))</f>
        <v/>
      </c>
      <c r="K577" s="2"/>
      <c r="L577" s="2"/>
      <c r="M577" s="2"/>
      <c r="N577" s="2"/>
      <c r="O577" s="2"/>
      <c r="P577" s="2"/>
      <c r="Q577" s="2"/>
      <c r="R577" s="2"/>
      <c r="S577" s="2"/>
      <c r="T577" s="2"/>
      <c r="U577" s="2"/>
      <c r="V577" s="2"/>
      <c r="W577" s="2"/>
      <c r="X577" s="2"/>
      <c r="Y577" s="2"/>
    </row>
    <row r="578" spans="1:25" x14ac:dyDescent="0.2">
      <c r="A578" s="2"/>
      <c r="B578" s="2"/>
      <c r="C578" s="2"/>
      <c r="D578" s="2"/>
      <c r="E578" s="2"/>
      <c r="F578" s="2"/>
      <c r="G578" s="7" t="str">
        <f t="shared" si="26"/>
        <v/>
      </c>
      <c r="H578" s="8" t="str">
        <f t="shared" si="24"/>
        <v/>
      </c>
      <c r="I578" s="8" t="str">
        <f t="shared" si="25"/>
        <v/>
      </c>
      <c r="J578" s="9" t="str">
        <f>IF(LARGE($I$16:$I$29,1)=G578,J577,IF(G578="","",IF(ROUND(G578/12,1)&lt;1,H578,IFERROR(IF(OR(ROUNDUP(G579/12,0)&lt;&gt;ROUNDUP(G578/12,0),H577&lt;&gt;H578),VLOOKUP($G578,$H$16:$J$29,3,1)+SUM($I$37:I578),J577),VLOOKUP(MAX($E$1237:$E$1048576),$H$16:$J$29,3,1)+SUM($I$37:I578)))))</f>
        <v/>
      </c>
      <c r="K578" s="2"/>
      <c r="L578" s="2"/>
      <c r="M578" s="2"/>
      <c r="N578" s="2"/>
      <c r="O578" s="2"/>
      <c r="P578" s="2"/>
      <c r="Q578" s="2"/>
      <c r="R578" s="2"/>
      <c r="S578" s="2"/>
      <c r="T578" s="2"/>
      <c r="U578" s="2"/>
      <c r="V578" s="2"/>
      <c r="W578" s="2"/>
      <c r="X578" s="2"/>
      <c r="Y578" s="2"/>
    </row>
    <row r="579" spans="1:25" x14ac:dyDescent="0.2">
      <c r="A579" s="2"/>
      <c r="B579" s="2"/>
      <c r="C579" s="2"/>
      <c r="D579" s="2"/>
      <c r="E579" s="2"/>
      <c r="F579" s="2"/>
      <c r="G579" s="7" t="str">
        <f t="shared" si="26"/>
        <v/>
      </c>
      <c r="H579" s="8" t="str">
        <f t="shared" si="24"/>
        <v/>
      </c>
      <c r="I579" s="8" t="str">
        <f t="shared" si="25"/>
        <v/>
      </c>
      <c r="J579" s="9" t="str">
        <f>IF(LARGE($I$16:$I$29,1)=G579,J578,IF(G579="","",IF(ROUND(G579/12,1)&lt;1,H579,IFERROR(IF(OR(ROUNDUP(G580/12,0)&lt;&gt;ROUNDUP(G579/12,0),H578&lt;&gt;H579),VLOOKUP($G579,$H$16:$J$29,3,1)+SUM($I$37:I579),J578),VLOOKUP(MAX($E$1237:$E$1048576),$H$16:$J$29,3,1)+SUM($I$37:I579)))))</f>
        <v/>
      </c>
      <c r="K579" s="2"/>
      <c r="L579" s="2"/>
      <c r="M579" s="2"/>
      <c r="N579" s="2"/>
      <c r="O579" s="2"/>
      <c r="P579" s="2"/>
      <c r="Q579" s="2"/>
      <c r="R579" s="2"/>
      <c r="S579" s="2"/>
      <c r="T579" s="2"/>
      <c r="U579" s="2"/>
      <c r="V579" s="2"/>
      <c r="W579" s="2"/>
      <c r="X579" s="2"/>
      <c r="Y579" s="2"/>
    </row>
    <row r="580" spans="1:25" x14ac:dyDescent="0.2">
      <c r="A580" s="2"/>
      <c r="B580" s="2"/>
      <c r="C580" s="2"/>
      <c r="D580" s="2"/>
      <c r="E580" s="2"/>
      <c r="F580" s="2"/>
      <c r="G580" s="7" t="str">
        <f t="shared" si="26"/>
        <v/>
      </c>
      <c r="H580" s="8" t="str">
        <f t="shared" si="24"/>
        <v/>
      </c>
      <c r="I580" s="8" t="str">
        <f t="shared" si="25"/>
        <v/>
      </c>
      <c r="J580" s="9" t="str">
        <f>IF(LARGE($I$16:$I$29,1)=G580,J579,IF(G580="","",IF(ROUND(G580/12,1)&lt;1,H580,IFERROR(IF(OR(ROUNDUP(G581/12,0)&lt;&gt;ROUNDUP(G580/12,0),H579&lt;&gt;H580),VLOOKUP($G580,$H$16:$J$29,3,1)+SUM($I$37:I580),J579),VLOOKUP(MAX($E$1237:$E$1048576),$H$16:$J$29,3,1)+SUM($I$37:I580)))))</f>
        <v/>
      </c>
      <c r="K580" s="2"/>
      <c r="L580" s="2"/>
      <c r="M580" s="2"/>
      <c r="N580" s="2"/>
      <c r="O580" s="2"/>
      <c r="P580" s="2"/>
      <c r="Q580" s="2"/>
      <c r="R580" s="2"/>
      <c r="S580" s="2"/>
      <c r="T580" s="2"/>
      <c r="U580" s="2"/>
      <c r="V580" s="2"/>
      <c r="W580" s="2"/>
      <c r="X580" s="2"/>
      <c r="Y580" s="2"/>
    </row>
    <row r="581" spans="1:25" x14ac:dyDescent="0.2">
      <c r="A581" s="2"/>
      <c r="B581" s="2"/>
      <c r="C581" s="2"/>
      <c r="D581" s="2"/>
      <c r="E581" s="2"/>
      <c r="F581" s="2"/>
      <c r="G581" s="7" t="str">
        <f t="shared" si="26"/>
        <v/>
      </c>
      <c r="H581" s="8" t="str">
        <f t="shared" si="24"/>
        <v/>
      </c>
      <c r="I581" s="8" t="str">
        <f t="shared" si="25"/>
        <v/>
      </c>
      <c r="J581" s="9" t="str">
        <f>IF(LARGE($I$16:$I$29,1)=G581,J580,IF(G581="","",IF(ROUND(G581/12,1)&lt;1,H581,IFERROR(IF(OR(ROUNDUP(G582/12,0)&lt;&gt;ROUNDUP(G581/12,0),H580&lt;&gt;H581),VLOOKUP($G581,$H$16:$J$29,3,1)+SUM($I$37:I581),J580),VLOOKUP(MAX($E$1237:$E$1048576),$H$16:$J$29,3,1)+SUM($I$37:I581)))))</f>
        <v/>
      </c>
      <c r="K581" s="2"/>
      <c r="L581" s="2"/>
      <c r="M581" s="2"/>
      <c r="N581" s="2"/>
      <c r="O581" s="2"/>
      <c r="P581" s="2"/>
      <c r="Q581" s="2"/>
      <c r="R581" s="2"/>
      <c r="S581" s="2"/>
      <c r="T581" s="2"/>
      <c r="U581" s="2"/>
      <c r="V581" s="2"/>
      <c r="W581" s="2"/>
      <c r="X581" s="2"/>
      <c r="Y581" s="2"/>
    </row>
    <row r="582" spans="1:25" x14ac:dyDescent="0.2">
      <c r="A582" s="2"/>
      <c r="B582" s="2"/>
      <c r="C582" s="2"/>
      <c r="D582" s="2"/>
      <c r="E582" s="2"/>
      <c r="F582" s="2"/>
      <c r="G582" s="7" t="str">
        <f t="shared" si="26"/>
        <v/>
      </c>
      <c r="H582" s="8" t="str">
        <f t="shared" si="24"/>
        <v/>
      </c>
      <c r="I582" s="8" t="str">
        <f t="shared" si="25"/>
        <v/>
      </c>
      <c r="J582" s="9" t="str">
        <f>IF(LARGE($I$16:$I$29,1)=G582,J581,IF(G582="","",IF(ROUND(G582/12,1)&lt;1,H582,IFERROR(IF(OR(ROUNDUP(G583/12,0)&lt;&gt;ROUNDUP(G582/12,0),H581&lt;&gt;H582),VLOOKUP($G582,$H$16:$J$29,3,1)+SUM($I$37:I582),J581),VLOOKUP(MAX($E$1237:$E$1048576),$H$16:$J$29,3,1)+SUM($I$37:I582)))))</f>
        <v/>
      </c>
      <c r="K582" s="2"/>
      <c r="L582" s="2"/>
      <c r="M582" s="2"/>
      <c r="N582" s="2"/>
      <c r="O582" s="2"/>
      <c r="P582" s="2"/>
      <c r="Q582" s="2"/>
      <c r="R582" s="2"/>
      <c r="S582" s="2"/>
      <c r="T582" s="2"/>
      <c r="U582" s="2"/>
      <c r="V582" s="2"/>
      <c r="W582" s="2"/>
      <c r="X582" s="2"/>
      <c r="Y582" s="2"/>
    </row>
    <row r="583" spans="1:25" x14ac:dyDescent="0.2">
      <c r="A583" s="2"/>
      <c r="B583" s="2"/>
      <c r="C583" s="2"/>
      <c r="D583" s="2"/>
      <c r="E583" s="2"/>
      <c r="F583" s="2"/>
      <c r="G583" s="7" t="str">
        <f t="shared" si="26"/>
        <v/>
      </c>
      <c r="H583" s="8" t="str">
        <f t="shared" si="24"/>
        <v/>
      </c>
      <c r="I583" s="8" t="str">
        <f t="shared" si="25"/>
        <v/>
      </c>
      <c r="J583" s="9" t="str">
        <f>IF(LARGE($I$16:$I$29,1)=G583,J582,IF(G583="","",IF(ROUND(G583/12,1)&lt;1,H583,IFERROR(IF(OR(ROUNDUP(G584/12,0)&lt;&gt;ROUNDUP(G583/12,0),H582&lt;&gt;H583),VLOOKUP($G583,$H$16:$J$29,3,1)+SUM($I$37:I583),J582),VLOOKUP(MAX($E$1237:$E$1048576),$H$16:$J$29,3,1)+SUM($I$37:I583)))))</f>
        <v/>
      </c>
      <c r="K583" s="2"/>
      <c r="L583" s="2"/>
      <c r="M583" s="2"/>
      <c r="N583" s="2"/>
      <c r="O583" s="2"/>
      <c r="P583" s="2"/>
      <c r="Q583" s="2"/>
      <c r="R583" s="2"/>
      <c r="S583" s="2"/>
      <c r="T583" s="2"/>
      <c r="U583" s="2"/>
      <c r="V583" s="2"/>
      <c r="W583" s="2"/>
      <c r="X583" s="2"/>
      <c r="Y583" s="2"/>
    </row>
    <row r="584" spans="1:25" x14ac:dyDescent="0.2">
      <c r="A584" s="2"/>
      <c r="B584" s="2"/>
      <c r="C584" s="2"/>
      <c r="D584" s="2"/>
      <c r="E584" s="2"/>
      <c r="F584" s="2"/>
      <c r="G584" s="7" t="str">
        <f t="shared" si="26"/>
        <v/>
      </c>
      <c r="H584" s="8" t="str">
        <f t="shared" si="24"/>
        <v/>
      </c>
      <c r="I584" s="8" t="str">
        <f t="shared" si="25"/>
        <v/>
      </c>
      <c r="J584" s="9" t="str">
        <f>IF(LARGE($I$16:$I$29,1)=G584,J583,IF(G584="","",IF(ROUND(G584/12,1)&lt;1,H584,IFERROR(IF(OR(ROUNDUP(G585/12,0)&lt;&gt;ROUNDUP(G584/12,0),H583&lt;&gt;H584),VLOOKUP($G584,$H$16:$J$29,3,1)+SUM($I$37:I584),J583),VLOOKUP(MAX($E$1237:$E$1048576),$H$16:$J$29,3,1)+SUM($I$37:I584)))))</f>
        <v/>
      </c>
      <c r="K584" s="2"/>
      <c r="L584" s="2"/>
      <c r="M584" s="2"/>
      <c r="N584" s="2"/>
      <c r="O584" s="2"/>
      <c r="P584" s="2"/>
      <c r="Q584" s="2"/>
      <c r="R584" s="2"/>
      <c r="S584" s="2"/>
      <c r="T584" s="2"/>
      <c r="U584" s="2"/>
      <c r="V584" s="2"/>
      <c r="W584" s="2"/>
      <c r="X584" s="2"/>
      <c r="Y584" s="2"/>
    </row>
    <row r="585" spans="1:25" x14ac:dyDescent="0.2">
      <c r="A585" s="2"/>
      <c r="B585" s="2"/>
      <c r="C585" s="2"/>
      <c r="D585" s="2"/>
      <c r="E585" s="2"/>
      <c r="F585" s="2"/>
      <c r="G585" s="7" t="str">
        <f t="shared" si="26"/>
        <v/>
      </c>
      <c r="H585" s="8" t="str">
        <f t="shared" si="24"/>
        <v/>
      </c>
      <c r="I585" s="8" t="str">
        <f t="shared" si="25"/>
        <v/>
      </c>
      <c r="J585" s="9" t="str">
        <f>IF(LARGE($I$16:$I$29,1)=G585,J584,IF(G585="","",IF(ROUND(G585/12,1)&lt;1,H585,IFERROR(IF(OR(ROUNDUP(G586/12,0)&lt;&gt;ROUNDUP(G585/12,0),H584&lt;&gt;H585),VLOOKUP($G585,$H$16:$J$29,3,1)+SUM($I$37:I585),J584),VLOOKUP(MAX($E$1237:$E$1048576),$H$16:$J$29,3,1)+SUM($I$37:I585)))))</f>
        <v/>
      </c>
      <c r="K585" s="2"/>
      <c r="L585" s="2"/>
      <c r="M585" s="2"/>
      <c r="N585" s="2"/>
      <c r="O585" s="2"/>
      <c r="P585" s="2"/>
      <c r="Q585" s="2"/>
      <c r="R585" s="2"/>
      <c r="S585" s="2"/>
      <c r="T585" s="2"/>
      <c r="U585" s="2"/>
      <c r="V585" s="2"/>
      <c r="W585" s="2"/>
      <c r="X585" s="2"/>
      <c r="Y585" s="2"/>
    </row>
    <row r="586" spans="1:25" x14ac:dyDescent="0.2">
      <c r="A586" s="2"/>
      <c r="B586" s="2"/>
      <c r="C586" s="2"/>
      <c r="D586" s="2"/>
      <c r="E586" s="2"/>
      <c r="F586" s="2"/>
      <c r="G586" s="7" t="str">
        <f t="shared" si="26"/>
        <v/>
      </c>
      <c r="H586" s="8" t="str">
        <f t="shared" si="24"/>
        <v/>
      </c>
      <c r="I586" s="8" t="str">
        <f t="shared" si="25"/>
        <v/>
      </c>
      <c r="J586" s="9" t="str">
        <f>IF(LARGE($I$16:$I$29,1)=G586,J585,IF(G586="","",IF(ROUND(G586/12,1)&lt;1,H586,IFERROR(IF(OR(ROUNDUP(G587/12,0)&lt;&gt;ROUNDUP(G586/12,0),H585&lt;&gt;H586),VLOOKUP($G586,$H$16:$J$29,3,1)+SUM($I$37:I586),J585),VLOOKUP(MAX($E$1237:$E$1048576),$H$16:$J$29,3,1)+SUM($I$37:I586)))))</f>
        <v/>
      </c>
      <c r="K586" s="2"/>
      <c r="L586" s="2"/>
      <c r="M586" s="2"/>
      <c r="N586" s="2"/>
      <c r="O586" s="2"/>
      <c r="P586" s="2"/>
      <c r="Q586" s="2"/>
      <c r="R586" s="2"/>
      <c r="S586" s="2"/>
      <c r="T586" s="2"/>
      <c r="U586" s="2"/>
      <c r="V586" s="2"/>
      <c r="W586" s="2"/>
      <c r="X586" s="2"/>
      <c r="Y586" s="2"/>
    </row>
    <row r="587" spans="1:25" x14ac:dyDescent="0.2">
      <c r="A587" s="2"/>
      <c r="B587" s="2"/>
      <c r="C587" s="2"/>
      <c r="D587" s="2"/>
      <c r="E587" s="2"/>
      <c r="F587" s="2"/>
      <c r="G587" s="7" t="str">
        <f t="shared" si="26"/>
        <v/>
      </c>
      <c r="H587" s="8" t="str">
        <f t="shared" si="24"/>
        <v/>
      </c>
      <c r="I587" s="8" t="str">
        <f t="shared" si="25"/>
        <v/>
      </c>
      <c r="J587" s="9" t="str">
        <f>IF(LARGE($I$16:$I$29,1)=G587,J586,IF(G587="","",IF(ROUND(G587/12,1)&lt;1,H587,IFERROR(IF(OR(ROUNDUP(G588/12,0)&lt;&gt;ROUNDUP(G587/12,0),H586&lt;&gt;H587),VLOOKUP($G587,$H$16:$J$29,3,1)+SUM($I$37:I587),J586),VLOOKUP(MAX($E$1237:$E$1048576),$H$16:$J$29,3,1)+SUM($I$37:I587)))))</f>
        <v/>
      </c>
      <c r="K587" s="2"/>
      <c r="L587" s="2"/>
      <c r="M587" s="2"/>
      <c r="N587" s="2"/>
      <c r="O587" s="2"/>
      <c r="P587" s="2"/>
      <c r="Q587" s="2"/>
      <c r="R587" s="2"/>
      <c r="S587" s="2"/>
      <c r="T587" s="2"/>
      <c r="U587" s="2"/>
      <c r="V587" s="2"/>
      <c r="W587" s="2"/>
      <c r="X587" s="2"/>
      <c r="Y587" s="2"/>
    </row>
    <row r="588" spans="1:25" x14ac:dyDescent="0.2">
      <c r="A588" s="2"/>
      <c r="B588" s="2"/>
      <c r="C588" s="2"/>
      <c r="D588" s="2"/>
      <c r="E588" s="2"/>
      <c r="F588" s="2"/>
      <c r="G588" s="7" t="str">
        <f t="shared" si="26"/>
        <v/>
      </c>
      <c r="H588" s="8" t="str">
        <f t="shared" si="24"/>
        <v/>
      </c>
      <c r="I588" s="8" t="str">
        <f t="shared" si="25"/>
        <v/>
      </c>
      <c r="J588" s="9" t="str">
        <f>IF(LARGE($I$16:$I$29,1)=G588,J587,IF(G588="","",IF(ROUND(G588/12,1)&lt;1,H588,IFERROR(IF(OR(ROUNDUP(G589/12,0)&lt;&gt;ROUNDUP(G588/12,0),H587&lt;&gt;H588),VLOOKUP($G588,$H$16:$J$29,3,1)+SUM($I$37:I588),J587),VLOOKUP(MAX($E$1237:$E$1048576),$H$16:$J$29,3,1)+SUM($I$37:I588)))))</f>
        <v/>
      </c>
      <c r="K588" s="2"/>
      <c r="L588" s="2"/>
      <c r="M588" s="2"/>
      <c r="N588" s="2"/>
      <c r="O588" s="2"/>
      <c r="P588" s="2"/>
      <c r="Q588" s="2"/>
      <c r="R588" s="2"/>
      <c r="S588" s="2"/>
      <c r="T588" s="2"/>
      <c r="U588" s="2"/>
      <c r="V588" s="2"/>
      <c r="W588" s="2"/>
      <c r="X588" s="2"/>
      <c r="Y588" s="2"/>
    </row>
    <row r="589" spans="1:25" x14ac:dyDescent="0.2">
      <c r="A589" s="2"/>
      <c r="B589" s="2"/>
      <c r="C589" s="2"/>
      <c r="D589" s="2"/>
      <c r="E589" s="2"/>
      <c r="F589" s="2"/>
      <c r="G589" s="7" t="str">
        <f t="shared" si="26"/>
        <v/>
      </c>
      <c r="H589" s="8" t="str">
        <f t="shared" si="24"/>
        <v/>
      </c>
      <c r="I589" s="8" t="str">
        <f t="shared" si="25"/>
        <v/>
      </c>
      <c r="J589" s="9" t="str">
        <f>IF(LARGE($I$16:$I$29,1)=G589,J588,IF(G589="","",IF(ROUND(G589/12,1)&lt;1,H589,IFERROR(IF(OR(ROUNDUP(G590/12,0)&lt;&gt;ROUNDUP(G589/12,0),H588&lt;&gt;H589),VLOOKUP($G589,$H$16:$J$29,3,1)+SUM($I$37:I589),J588),VLOOKUP(MAX($E$1237:$E$1048576),$H$16:$J$29,3,1)+SUM($I$37:I589)))))</f>
        <v/>
      </c>
      <c r="K589" s="2"/>
      <c r="L589" s="2"/>
      <c r="M589" s="2"/>
      <c r="N589" s="2"/>
      <c r="O589" s="2"/>
      <c r="P589" s="2"/>
      <c r="Q589" s="2"/>
      <c r="R589" s="2"/>
      <c r="S589" s="2"/>
      <c r="T589" s="2"/>
      <c r="U589" s="2"/>
      <c r="V589" s="2"/>
      <c r="W589" s="2"/>
      <c r="X589" s="2"/>
      <c r="Y589" s="2"/>
    </row>
    <row r="590" spans="1:25" x14ac:dyDescent="0.2">
      <c r="A590" s="2"/>
      <c r="B590" s="2"/>
      <c r="C590" s="2"/>
      <c r="D590" s="2"/>
      <c r="E590" s="2"/>
      <c r="F590" s="2"/>
      <c r="G590" s="7" t="str">
        <f t="shared" si="26"/>
        <v/>
      </c>
      <c r="H590" s="8" t="str">
        <f t="shared" si="24"/>
        <v/>
      </c>
      <c r="I590" s="8" t="str">
        <f t="shared" si="25"/>
        <v/>
      </c>
      <c r="J590" s="9" t="str">
        <f>IF(LARGE($I$16:$I$29,1)=G590,J589,IF(G590="","",IF(ROUND(G590/12,1)&lt;1,H590,IFERROR(IF(OR(ROUNDUP(G591/12,0)&lt;&gt;ROUNDUP(G590/12,0),H589&lt;&gt;H590),VLOOKUP($G590,$H$16:$J$29,3,1)+SUM($I$37:I590),J589),VLOOKUP(MAX($E$1237:$E$1048576),$H$16:$J$29,3,1)+SUM($I$37:I590)))))</f>
        <v/>
      </c>
      <c r="K590" s="2"/>
      <c r="L590" s="2"/>
      <c r="M590" s="2"/>
      <c r="N590" s="2"/>
      <c r="O590" s="2"/>
      <c r="P590" s="2"/>
      <c r="Q590" s="2"/>
      <c r="R590" s="2"/>
      <c r="S590" s="2"/>
      <c r="T590" s="2"/>
      <c r="U590" s="2"/>
      <c r="V590" s="2"/>
      <c r="W590" s="2"/>
      <c r="X590" s="2"/>
      <c r="Y590" s="2"/>
    </row>
    <row r="591" spans="1:25" x14ac:dyDescent="0.2">
      <c r="A591" s="2"/>
      <c r="B591" s="2"/>
      <c r="C591" s="2"/>
      <c r="D591" s="2"/>
      <c r="E591" s="2"/>
      <c r="F591" s="2"/>
      <c r="G591" s="7" t="str">
        <f t="shared" si="26"/>
        <v/>
      </c>
      <c r="H591" s="8" t="str">
        <f t="shared" si="24"/>
        <v/>
      </c>
      <c r="I591" s="8" t="str">
        <f t="shared" si="25"/>
        <v/>
      </c>
      <c r="J591" s="9" t="str">
        <f>IF(LARGE($I$16:$I$29,1)=G591,J590,IF(G591="","",IF(ROUND(G591/12,1)&lt;1,H591,IFERROR(IF(OR(ROUNDUP(G592/12,0)&lt;&gt;ROUNDUP(G591/12,0),H590&lt;&gt;H591),VLOOKUP($G591,$H$16:$J$29,3,1)+SUM($I$37:I591),J590),VLOOKUP(MAX($E$1237:$E$1048576),$H$16:$J$29,3,1)+SUM($I$37:I591)))))</f>
        <v/>
      </c>
      <c r="K591" s="2"/>
      <c r="L591" s="2"/>
      <c r="M591" s="2"/>
      <c r="N591" s="2"/>
      <c r="O591" s="2"/>
      <c r="P591" s="2"/>
      <c r="Q591" s="2"/>
      <c r="R591" s="2"/>
      <c r="S591" s="2"/>
      <c r="T591" s="2"/>
      <c r="U591" s="2"/>
      <c r="V591" s="2"/>
      <c r="W591" s="2"/>
      <c r="X591" s="2"/>
      <c r="Y591" s="2"/>
    </row>
    <row r="592" spans="1:25" x14ac:dyDescent="0.2">
      <c r="A592" s="2"/>
      <c r="B592" s="2"/>
      <c r="C592" s="2"/>
      <c r="D592" s="2"/>
      <c r="E592" s="2"/>
      <c r="F592" s="2"/>
      <c r="G592" s="7" t="str">
        <f t="shared" si="26"/>
        <v/>
      </c>
      <c r="H592" s="8" t="str">
        <f t="shared" si="24"/>
        <v/>
      </c>
      <c r="I592" s="8" t="str">
        <f t="shared" si="25"/>
        <v/>
      </c>
      <c r="J592" s="9" t="str">
        <f>IF(LARGE($I$16:$I$29,1)=G592,J591,IF(G592="","",IF(ROUND(G592/12,1)&lt;1,H592,IFERROR(IF(OR(ROUNDUP(G593/12,0)&lt;&gt;ROUNDUP(G592/12,0),H591&lt;&gt;H592),VLOOKUP($G592,$H$16:$J$29,3,1)+SUM($I$37:I592),J591),VLOOKUP(MAX($E$1237:$E$1048576),$H$16:$J$29,3,1)+SUM($I$37:I592)))))</f>
        <v/>
      </c>
      <c r="K592" s="2"/>
      <c r="L592" s="2"/>
      <c r="M592" s="2"/>
      <c r="N592" s="2"/>
      <c r="O592" s="2"/>
      <c r="P592" s="2"/>
      <c r="Q592" s="2"/>
      <c r="R592" s="2"/>
      <c r="S592" s="2"/>
      <c r="T592" s="2"/>
      <c r="U592" s="2"/>
      <c r="V592" s="2"/>
      <c r="W592" s="2"/>
      <c r="X592" s="2"/>
      <c r="Y592" s="2"/>
    </row>
    <row r="593" spans="1:25" x14ac:dyDescent="0.2">
      <c r="A593" s="2"/>
      <c r="B593" s="2"/>
      <c r="C593" s="2"/>
      <c r="D593" s="2"/>
      <c r="E593" s="2"/>
      <c r="F593" s="2"/>
      <c r="G593" s="7" t="str">
        <f t="shared" si="26"/>
        <v/>
      </c>
      <c r="H593" s="8" t="str">
        <f t="shared" si="24"/>
        <v/>
      </c>
      <c r="I593" s="8" t="str">
        <f t="shared" si="25"/>
        <v/>
      </c>
      <c r="J593" s="9" t="str">
        <f>IF(LARGE($I$16:$I$29,1)=G593,J592,IF(G593="","",IF(ROUND(G593/12,1)&lt;1,H593,IFERROR(IF(OR(ROUNDUP(G594/12,0)&lt;&gt;ROUNDUP(G593/12,0),H592&lt;&gt;H593),VLOOKUP($G593,$H$16:$J$29,3,1)+SUM($I$37:I593),J592),VLOOKUP(MAX($E$1237:$E$1048576),$H$16:$J$29,3,1)+SUM($I$37:I593)))))</f>
        <v/>
      </c>
      <c r="K593" s="2"/>
      <c r="L593" s="2"/>
      <c r="M593" s="2"/>
      <c r="N593" s="2"/>
      <c r="O593" s="2"/>
      <c r="P593" s="2"/>
      <c r="Q593" s="2"/>
      <c r="R593" s="2"/>
      <c r="S593" s="2"/>
      <c r="T593" s="2"/>
      <c r="U593" s="2"/>
      <c r="V593" s="2"/>
      <c r="W593" s="2"/>
      <c r="X593" s="2"/>
      <c r="Y593" s="2"/>
    </row>
    <row r="594" spans="1:25" x14ac:dyDescent="0.2">
      <c r="A594" s="2"/>
      <c r="B594" s="2"/>
      <c r="C594" s="2"/>
      <c r="D594" s="2"/>
      <c r="E594" s="2"/>
      <c r="F594" s="2"/>
      <c r="G594" s="7" t="str">
        <f t="shared" si="26"/>
        <v/>
      </c>
      <c r="H594" s="8" t="str">
        <f t="shared" si="24"/>
        <v/>
      </c>
      <c r="I594" s="8" t="str">
        <f t="shared" si="25"/>
        <v/>
      </c>
      <c r="J594" s="9" t="str">
        <f>IF(LARGE($I$16:$I$29,1)=G594,J593,IF(G594="","",IF(ROUND(G594/12,1)&lt;1,H594,IFERROR(IF(OR(ROUNDUP(G595/12,0)&lt;&gt;ROUNDUP(G594/12,0),H593&lt;&gt;H594),VLOOKUP($G594,$H$16:$J$29,3,1)+SUM($I$37:I594),J593),VLOOKUP(MAX($E$1237:$E$1048576),$H$16:$J$29,3,1)+SUM($I$37:I594)))))</f>
        <v/>
      </c>
      <c r="K594" s="2"/>
      <c r="L594" s="2"/>
      <c r="M594" s="2"/>
      <c r="N594" s="2"/>
      <c r="O594" s="2"/>
      <c r="P594" s="2"/>
      <c r="Q594" s="2"/>
      <c r="R594" s="2"/>
      <c r="S594" s="2"/>
      <c r="T594" s="2"/>
      <c r="U594" s="2"/>
      <c r="V594" s="2"/>
      <c r="W594" s="2"/>
      <c r="X594" s="2"/>
      <c r="Y594" s="2"/>
    </row>
    <row r="595" spans="1:25" x14ac:dyDescent="0.2">
      <c r="A595" s="2"/>
      <c r="B595" s="2"/>
      <c r="C595" s="2"/>
      <c r="D595" s="2"/>
      <c r="E595" s="2"/>
      <c r="F595" s="2"/>
      <c r="G595" s="7" t="str">
        <f t="shared" si="26"/>
        <v/>
      </c>
      <c r="H595" s="8" t="str">
        <f t="shared" si="24"/>
        <v/>
      </c>
      <c r="I595" s="8" t="str">
        <f t="shared" si="25"/>
        <v/>
      </c>
      <c r="J595" s="9" t="str">
        <f>IF(LARGE($I$16:$I$29,1)=G595,J594,IF(G595="","",IF(ROUND(G595/12,1)&lt;1,H595,IFERROR(IF(OR(ROUNDUP(G596/12,0)&lt;&gt;ROUNDUP(G595/12,0),H594&lt;&gt;H595),VLOOKUP($G595,$H$16:$J$29,3,1)+SUM($I$37:I595),J594),VLOOKUP(MAX($E$1237:$E$1048576),$H$16:$J$29,3,1)+SUM($I$37:I595)))))</f>
        <v/>
      </c>
      <c r="K595" s="2"/>
      <c r="L595" s="2"/>
      <c r="M595" s="2"/>
      <c r="N595" s="2"/>
      <c r="O595" s="2"/>
      <c r="P595" s="2"/>
      <c r="Q595" s="2"/>
      <c r="R595" s="2"/>
      <c r="S595" s="2"/>
      <c r="T595" s="2"/>
      <c r="U595" s="2"/>
      <c r="V595" s="2"/>
      <c r="W595" s="2"/>
      <c r="X595" s="2"/>
      <c r="Y595" s="2"/>
    </row>
    <row r="596" spans="1:25" x14ac:dyDescent="0.2">
      <c r="A596" s="2"/>
      <c r="B596" s="2"/>
      <c r="C596" s="2"/>
      <c r="D596" s="2"/>
      <c r="E596" s="2"/>
      <c r="F596" s="2"/>
      <c r="G596" s="7" t="str">
        <f t="shared" si="26"/>
        <v/>
      </c>
      <c r="H596" s="8" t="str">
        <f t="shared" si="24"/>
        <v/>
      </c>
      <c r="I596" s="8" t="str">
        <f t="shared" si="25"/>
        <v/>
      </c>
      <c r="J596" s="9" t="str">
        <f>IF(LARGE($I$16:$I$29,1)=G596,J595,IF(G596="","",IF(ROUND(G596/12,1)&lt;1,H596,IFERROR(IF(OR(ROUNDUP(G597/12,0)&lt;&gt;ROUNDUP(G596/12,0),H595&lt;&gt;H596),VLOOKUP($G596,$H$16:$J$29,3,1)+SUM($I$37:I596),J595),VLOOKUP(MAX($E$1237:$E$1048576),$H$16:$J$29,3,1)+SUM($I$37:I596)))))</f>
        <v/>
      </c>
      <c r="K596" s="2"/>
      <c r="L596" s="2"/>
      <c r="M596" s="2"/>
      <c r="N596" s="2"/>
      <c r="O596" s="2"/>
      <c r="P596" s="2"/>
      <c r="Q596" s="2"/>
      <c r="R596" s="2"/>
      <c r="S596" s="2"/>
      <c r="T596" s="2"/>
      <c r="U596" s="2"/>
      <c r="V596" s="2"/>
      <c r="W596" s="2"/>
      <c r="X596" s="2"/>
      <c r="Y596" s="2"/>
    </row>
    <row r="597" spans="1:25" x14ac:dyDescent="0.2">
      <c r="A597" s="2"/>
      <c r="B597" s="2"/>
      <c r="C597" s="2"/>
      <c r="D597" s="2"/>
      <c r="E597" s="2"/>
      <c r="F597" s="2"/>
      <c r="G597" s="7" t="str">
        <f t="shared" si="26"/>
        <v/>
      </c>
      <c r="H597" s="8" t="str">
        <f t="shared" si="24"/>
        <v/>
      </c>
      <c r="I597" s="8" t="str">
        <f t="shared" si="25"/>
        <v/>
      </c>
      <c r="J597" s="9" t="str">
        <f>IF(LARGE($I$16:$I$29,1)=G597,J596,IF(G597="","",IF(ROUND(G597/12,1)&lt;1,H597,IFERROR(IF(OR(ROUNDUP(G598/12,0)&lt;&gt;ROUNDUP(G597/12,0),H596&lt;&gt;H597),VLOOKUP($G597,$H$16:$J$29,3,1)+SUM($I$37:I597),J596),VLOOKUP(MAX($E$1237:$E$1048576),$H$16:$J$29,3,1)+SUM($I$37:I597)))))</f>
        <v/>
      </c>
      <c r="K597" s="2"/>
      <c r="L597" s="2"/>
      <c r="M597" s="2"/>
      <c r="N597" s="2"/>
      <c r="O597" s="2"/>
      <c r="P597" s="2"/>
      <c r="Q597" s="2"/>
      <c r="R597" s="2"/>
      <c r="S597" s="2"/>
      <c r="T597" s="2"/>
      <c r="U597" s="2"/>
      <c r="V597" s="2"/>
      <c r="W597" s="2"/>
      <c r="X597" s="2"/>
      <c r="Y597" s="2"/>
    </row>
    <row r="598" spans="1:25" x14ac:dyDescent="0.2">
      <c r="A598" s="2"/>
      <c r="B598" s="2"/>
      <c r="C598" s="2"/>
      <c r="D598" s="2"/>
      <c r="E598" s="2"/>
      <c r="F598" s="2"/>
      <c r="G598" s="7" t="str">
        <f t="shared" si="26"/>
        <v/>
      </c>
      <c r="H598" s="8" t="str">
        <f t="shared" si="24"/>
        <v/>
      </c>
      <c r="I598" s="8" t="str">
        <f t="shared" si="25"/>
        <v/>
      </c>
      <c r="J598" s="9" t="str">
        <f>IF(LARGE($I$16:$I$29,1)=G598,J597,IF(G598="","",IF(ROUND(G598/12,1)&lt;1,H598,IFERROR(IF(OR(ROUNDUP(G599/12,0)&lt;&gt;ROUNDUP(G598/12,0),H597&lt;&gt;H598),VLOOKUP($G598,$H$16:$J$29,3,1)+SUM($I$37:I598),J597),VLOOKUP(MAX($E$1237:$E$1048576),$H$16:$J$29,3,1)+SUM($I$37:I598)))))</f>
        <v/>
      </c>
      <c r="K598" s="2"/>
      <c r="L598" s="2"/>
      <c r="M598" s="2"/>
      <c r="N598" s="2"/>
      <c r="O598" s="2"/>
      <c r="P598" s="2"/>
      <c r="Q598" s="2"/>
      <c r="R598" s="2"/>
      <c r="S598" s="2"/>
      <c r="T598" s="2"/>
      <c r="U598" s="2"/>
      <c r="V598" s="2"/>
      <c r="W598" s="2"/>
      <c r="X598" s="2"/>
      <c r="Y598" s="2"/>
    </row>
    <row r="599" spans="1:25" x14ac:dyDescent="0.2">
      <c r="A599" s="2"/>
      <c r="B599" s="2"/>
      <c r="C599" s="2"/>
      <c r="D599" s="2"/>
      <c r="E599" s="2"/>
      <c r="F599" s="2"/>
      <c r="G599" s="7" t="str">
        <f t="shared" si="26"/>
        <v/>
      </c>
      <c r="H599" s="8" t="str">
        <f t="shared" si="24"/>
        <v/>
      </c>
      <c r="I599" s="8" t="str">
        <f t="shared" si="25"/>
        <v/>
      </c>
      <c r="J599" s="9" t="str">
        <f>IF(LARGE($I$16:$I$29,1)=G599,J598,IF(G599="","",IF(ROUND(G599/12,1)&lt;1,H599,IFERROR(IF(OR(ROUNDUP(G600/12,0)&lt;&gt;ROUNDUP(G599/12,0),H598&lt;&gt;H599),VLOOKUP($G599,$H$16:$J$29,3,1)+SUM($I$37:I599),J598),VLOOKUP(MAX($E$1237:$E$1048576),$H$16:$J$29,3,1)+SUM($I$37:I599)))))</f>
        <v/>
      </c>
      <c r="K599" s="2"/>
      <c r="L599" s="2"/>
      <c r="M599" s="2"/>
      <c r="N599" s="2"/>
      <c r="O599" s="2"/>
      <c r="P599" s="2"/>
      <c r="Q599" s="2"/>
      <c r="R599" s="2"/>
      <c r="S599" s="2"/>
      <c r="T599" s="2"/>
      <c r="U599" s="2"/>
      <c r="V599" s="2"/>
      <c r="W599" s="2"/>
      <c r="X599" s="2"/>
      <c r="Y599" s="2"/>
    </row>
    <row r="600" spans="1:25" x14ac:dyDescent="0.2">
      <c r="A600" s="2"/>
      <c r="B600" s="2"/>
      <c r="C600" s="2"/>
      <c r="D600" s="2"/>
      <c r="E600" s="2"/>
      <c r="F600" s="2"/>
      <c r="G600" s="7" t="str">
        <f t="shared" si="26"/>
        <v/>
      </c>
      <c r="H600" s="8" t="str">
        <f t="shared" si="24"/>
        <v/>
      </c>
      <c r="I600" s="8" t="str">
        <f t="shared" si="25"/>
        <v/>
      </c>
      <c r="J600" s="9" t="str">
        <f>IF(LARGE($I$16:$I$29,1)=G600,J599,IF(G600="","",IF(ROUND(G600/12,1)&lt;1,H600,IFERROR(IF(OR(ROUNDUP(G601/12,0)&lt;&gt;ROUNDUP(G600/12,0),H599&lt;&gt;H600),VLOOKUP($G600,$H$16:$J$29,3,1)+SUM($I$37:I600),J599),VLOOKUP(MAX($E$1237:$E$1048576),$H$16:$J$29,3,1)+SUM($I$37:I600)))))</f>
        <v/>
      </c>
      <c r="K600" s="2"/>
      <c r="L600" s="2"/>
      <c r="M600" s="2"/>
      <c r="N600" s="2"/>
      <c r="O600" s="2"/>
      <c r="P600" s="2"/>
      <c r="Q600" s="2"/>
      <c r="R600" s="2"/>
      <c r="S600" s="2"/>
      <c r="T600" s="2"/>
      <c r="U600" s="2"/>
      <c r="V600" s="2"/>
      <c r="W600" s="2"/>
      <c r="X600" s="2"/>
      <c r="Y600" s="2"/>
    </row>
    <row r="601" spans="1:25" x14ac:dyDescent="0.2">
      <c r="A601" s="2"/>
      <c r="B601" s="2"/>
      <c r="C601" s="2"/>
      <c r="D601" s="2"/>
      <c r="E601" s="2"/>
      <c r="F601" s="2"/>
      <c r="G601" s="7" t="str">
        <f t="shared" si="26"/>
        <v/>
      </c>
      <c r="H601" s="8" t="str">
        <f t="shared" si="24"/>
        <v/>
      </c>
      <c r="I601" s="8" t="str">
        <f t="shared" si="25"/>
        <v/>
      </c>
      <c r="J601" s="9" t="str">
        <f>IF(LARGE($I$16:$I$29,1)=G601,J600,IF(G601="","",IF(ROUND(G601/12,1)&lt;1,H601,IFERROR(IF(OR(ROUNDUP(G602/12,0)&lt;&gt;ROUNDUP(G601/12,0),H600&lt;&gt;H601),VLOOKUP($G601,$H$16:$J$29,3,1)+SUM($I$37:I601),J600),VLOOKUP(MAX($E$1237:$E$1048576),$H$16:$J$29,3,1)+SUM($I$37:I601)))))</f>
        <v/>
      </c>
      <c r="K601" s="2"/>
      <c r="L601" s="2"/>
      <c r="M601" s="2"/>
      <c r="N601" s="2"/>
      <c r="O601" s="2"/>
      <c r="P601" s="2"/>
      <c r="Q601" s="2"/>
      <c r="R601" s="2"/>
      <c r="S601" s="2"/>
      <c r="T601" s="2"/>
      <c r="U601" s="2"/>
      <c r="V601" s="2"/>
      <c r="W601" s="2"/>
      <c r="X601" s="2"/>
      <c r="Y601" s="2"/>
    </row>
    <row r="602" spans="1:25" x14ac:dyDescent="0.2">
      <c r="A602" s="2"/>
      <c r="B602" s="2"/>
      <c r="C602" s="2"/>
      <c r="D602" s="2"/>
      <c r="E602" s="2"/>
      <c r="F602" s="2"/>
      <c r="G602" s="7" t="str">
        <f t="shared" si="26"/>
        <v/>
      </c>
      <c r="H602" s="8" t="str">
        <f t="shared" si="24"/>
        <v/>
      </c>
      <c r="I602" s="8" t="str">
        <f t="shared" si="25"/>
        <v/>
      </c>
      <c r="J602" s="9" t="str">
        <f>IF(LARGE($I$16:$I$29,1)=G602,J601,IF(G602="","",IF(ROUND(G602/12,1)&lt;1,H602,IFERROR(IF(OR(ROUNDUP(G603/12,0)&lt;&gt;ROUNDUP(G602/12,0),H601&lt;&gt;H602),VLOOKUP($G602,$H$16:$J$29,3,1)+SUM($I$37:I602),J601),VLOOKUP(MAX($E$1237:$E$1048576),$H$16:$J$29,3,1)+SUM($I$37:I602)))))</f>
        <v/>
      </c>
      <c r="K602" s="2"/>
      <c r="L602" s="2"/>
      <c r="M602" s="2"/>
      <c r="N602" s="2"/>
      <c r="O602" s="2"/>
      <c r="P602" s="2"/>
      <c r="Q602" s="2"/>
      <c r="R602" s="2"/>
      <c r="S602" s="2"/>
      <c r="T602" s="2"/>
      <c r="U602" s="2"/>
      <c r="V602" s="2"/>
      <c r="W602" s="2"/>
      <c r="X602" s="2"/>
      <c r="Y602" s="2"/>
    </row>
    <row r="603" spans="1:25" x14ac:dyDescent="0.2">
      <c r="A603" s="2"/>
      <c r="B603" s="2"/>
      <c r="C603" s="2"/>
      <c r="D603" s="2"/>
      <c r="E603" s="2"/>
      <c r="F603" s="2"/>
      <c r="G603" s="7" t="str">
        <f t="shared" si="26"/>
        <v/>
      </c>
      <c r="H603" s="8" t="str">
        <f t="shared" si="24"/>
        <v/>
      </c>
      <c r="I603" s="8" t="str">
        <f t="shared" si="25"/>
        <v/>
      </c>
      <c r="J603" s="9" t="str">
        <f>IF(LARGE($I$16:$I$29,1)=G603,J602,IF(G603="","",IF(ROUND(G603/12,1)&lt;1,H603,IFERROR(IF(OR(ROUNDUP(G604/12,0)&lt;&gt;ROUNDUP(G603/12,0),H602&lt;&gt;H603),VLOOKUP($G603,$H$16:$J$29,3,1)+SUM($I$37:I603),J602),VLOOKUP(MAX($E$1237:$E$1048576),$H$16:$J$29,3,1)+SUM($I$37:I603)))))</f>
        <v/>
      </c>
      <c r="K603" s="2"/>
      <c r="L603" s="2"/>
      <c r="M603" s="2"/>
      <c r="N603" s="2"/>
      <c r="O603" s="2"/>
      <c r="P603" s="2"/>
      <c r="Q603" s="2"/>
      <c r="R603" s="2"/>
      <c r="S603" s="2"/>
      <c r="T603" s="2"/>
      <c r="U603" s="2"/>
      <c r="V603" s="2"/>
      <c r="W603" s="2"/>
      <c r="X603" s="2"/>
      <c r="Y603" s="2"/>
    </row>
    <row r="604" spans="1:25" x14ac:dyDescent="0.2">
      <c r="A604" s="2"/>
      <c r="B604" s="2"/>
      <c r="C604" s="2"/>
      <c r="D604" s="2"/>
      <c r="E604" s="2"/>
      <c r="F604" s="2"/>
      <c r="G604" s="7" t="str">
        <f t="shared" si="26"/>
        <v/>
      </c>
      <c r="H604" s="8" t="str">
        <f t="shared" si="24"/>
        <v/>
      </c>
      <c r="I604" s="8" t="str">
        <f t="shared" si="25"/>
        <v/>
      </c>
      <c r="J604" s="9" t="str">
        <f>IF(LARGE($I$16:$I$29,1)=G604,J603,IF(G604="","",IF(ROUND(G604/12,1)&lt;1,H604,IFERROR(IF(OR(ROUNDUP(G605/12,0)&lt;&gt;ROUNDUP(G604/12,0),H603&lt;&gt;H604),VLOOKUP($G604,$H$16:$J$29,3,1)+SUM($I$37:I604),J603),VLOOKUP(MAX($E$1237:$E$1048576),$H$16:$J$29,3,1)+SUM($I$37:I604)))))</f>
        <v/>
      </c>
      <c r="K604" s="2"/>
      <c r="L604" s="2"/>
      <c r="M604" s="2"/>
      <c r="N604" s="2"/>
      <c r="O604" s="2"/>
      <c r="P604" s="2"/>
      <c r="Q604" s="2"/>
      <c r="R604" s="2"/>
      <c r="S604" s="2"/>
      <c r="T604" s="2"/>
      <c r="U604" s="2"/>
      <c r="V604" s="2"/>
      <c r="W604" s="2"/>
      <c r="X604" s="2"/>
      <c r="Y604" s="2"/>
    </row>
    <row r="605" spans="1:25" x14ac:dyDescent="0.2">
      <c r="A605" s="2"/>
      <c r="B605" s="2"/>
      <c r="C605" s="2"/>
      <c r="D605" s="2"/>
      <c r="E605" s="2"/>
      <c r="F605" s="2"/>
      <c r="G605" s="7" t="str">
        <f t="shared" si="26"/>
        <v/>
      </c>
      <c r="H605" s="8" t="str">
        <f t="shared" si="24"/>
        <v/>
      </c>
      <c r="I605" s="8" t="str">
        <f t="shared" si="25"/>
        <v/>
      </c>
      <c r="J605" s="9" t="str">
        <f>IF(LARGE($I$16:$I$29,1)=G605,J604,IF(G605="","",IF(ROUND(G605/12,1)&lt;1,H605,IFERROR(IF(OR(ROUNDUP(G606/12,0)&lt;&gt;ROUNDUP(G605/12,0),H604&lt;&gt;H605),VLOOKUP($G605,$H$16:$J$29,3,1)+SUM($I$37:I605),J604),VLOOKUP(MAX($E$1237:$E$1048576),$H$16:$J$29,3,1)+SUM($I$37:I605)))))</f>
        <v/>
      </c>
      <c r="K605" s="2"/>
      <c r="L605" s="2"/>
      <c r="M605" s="2"/>
      <c r="N605" s="2"/>
      <c r="O605" s="2"/>
      <c r="P605" s="2"/>
      <c r="Q605" s="2"/>
      <c r="R605" s="2"/>
      <c r="S605" s="2"/>
      <c r="T605" s="2"/>
      <c r="U605" s="2"/>
      <c r="V605" s="2"/>
      <c r="W605" s="2"/>
      <c r="X605" s="2"/>
      <c r="Y605" s="2"/>
    </row>
    <row r="606" spans="1:25" x14ac:dyDescent="0.2">
      <c r="A606" s="2"/>
      <c r="B606" s="2"/>
      <c r="C606" s="2"/>
      <c r="D606" s="2"/>
      <c r="E606" s="2"/>
      <c r="F606" s="2"/>
      <c r="G606" s="7" t="str">
        <f t="shared" si="26"/>
        <v/>
      </c>
      <c r="H606" s="8" t="str">
        <f t="shared" si="24"/>
        <v/>
      </c>
      <c r="I606" s="8" t="str">
        <f t="shared" si="25"/>
        <v/>
      </c>
      <c r="J606" s="9" t="str">
        <f>IF(LARGE($I$16:$I$29,1)=G606,J605,IF(G606="","",IF(ROUND(G606/12,1)&lt;1,H606,IFERROR(IF(OR(ROUNDUP(G607/12,0)&lt;&gt;ROUNDUP(G606/12,0),H605&lt;&gt;H606),VLOOKUP($G606,$H$16:$J$29,3,1)+SUM($I$37:I606),J605),VLOOKUP(MAX($E$1237:$E$1048576),$H$16:$J$29,3,1)+SUM($I$37:I606)))))</f>
        <v/>
      </c>
      <c r="K606" s="2"/>
      <c r="L606" s="2"/>
      <c r="M606" s="2"/>
      <c r="N606" s="2"/>
      <c r="O606" s="2"/>
      <c r="P606" s="2"/>
      <c r="Q606" s="2"/>
      <c r="R606" s="2"/>
      <c r="S606" s="2"/>
      <c r="T606" s="2"/>
      <c r="U606" s="2"/>
      <c r="V606" s="2"/>
      <c r="W606" s="2"/>
      <c r="X606" s="2"/>
      <c r="Y606" s="2"/>
    </row>
    <row r="607" spans="1:25" x14ac:dyDescent="0.2">
      <c r="A607" s="2"/>
      <c r="B607" s="2"/>
      <c r="C607" s="2"/>
      <c r="D607" s="2"/>
      <c r="E607" s="2"/>
      <c r="F607" s="2"/>
      <c r="G607" s="7" t="str">
        <f t="shared" si="26"/>
        <v/>
      </c>
      <c r="H607" s="8" t="str">
        <f t="shared" si="24"/>
        <v/>
      </c>
      <c r="I607" s="8" t="str">
        <f t="shared" si="25"/>
        <v/>
      </c>
      <c r="J607" s="9" t="str">
        <f>IF(LARGE($I$16:$I$29,1)=G607,J606,IF(G607="","",IF(ROUND(G607/12,1)&lt;1,H607,IFERROR(IF(OR(ROUNDUP(G608/12,0)&lt;&gt;ROUNDUP(G607/12,0),H606&lt;&gt;H607),VLOOKUP($G607,$H$16:$J$29,3,1)+SUM($I$37:I607),J606),VLOOKUP(MAX($E$1237:$E$1048576),$H$16:$J$29,3,1)+SUM($I$37:I607)))))</f>
        <v/>
      </c>
      <c r="K607" s="2"/>
      <c r="L607" s="2"/>
      <c r="M607" s="2"/>
      <c r="N607" s="2"/>
      <c r="O607" s="2"/>
      <c r="P607" s="2"/>
      <c r="Q607" s="2"/>
      <c r="R607" s="2"/>
      <c r="S607" s="2"/>
      <c r="T607" s="2"/>
      <c r="U607" s="2"/>
      <c r="V607" s="2"/>
      <c r="W607" s="2"/>
      <c r="X607" s="2"/>
      <c r="Y607" s="2"/>
    </row>
    <row r="608" spans="1:25" x14ac:dyDescent="0.2">
      <c r="A608" s="2"/>
      <c r="B608" s="2"/>
      <c r="C608" s="2"/>
      <c r="D608" s="2"/>
      <c r="E608" s="2"/>
      <c r="F608" s="2"/>
      <c r="G608" s="7" t="str">
        <f t="shared" si="26"/>
        <v/>
      </c>
      <c r="H608" s="8" t="str">
        <f t="shared" si="24"/>
        <v/>
      </c>
      <c r="I608" s="8" t="str">
        <f t="shared" si="25"/>
        <v/>
      </c>
      <c r="J608" s="9" t="str">
        <f>IF(LARGE($I$16:$I$29,1)=G608,J607,IF(G608="","",IF(ROUND(G608/12,1)&lt;1,H608,IFERROR(IF(OR(ROUNDUP(G609/12,0)&lt;&gt;ROUNDUP(G608/12,0),H607&lt;&gt;H608),VLOOKUP($G608,$H$16:$J$29,3,1)+SUM($I$37:I608),J607),VLOOKUP(MAX($E$1237:$E$1048576),$H$16:$J$29,3,1)+SUM($I$37:I608)))))</f>
        <v/>
      </c>
      <c r="K608" s="2"/>
      <c r="L608" s="2"/>
      <c r="M608" s="2"/>
      <c r="N608" s="2"/>
      <c r="O608" s="2"/>
      <c r="P608" s="2"/>
      <c r="Q608" s="2"/>
      <c r="R608" s="2"/>
      <c r="S608" s="2"/>
      <c r="T608" s="2"/>
      <c r="U608" s="2"/>
      <c r="V608" s="2"/>
      <c r="W608" s="2"/>
      <c r="X608" s="2"/>
      <c r="Y608" s="2"/>
    </row>
    <row r="609" spans="1:25" x14ac:dyDescent="0.2">
      <c r="A609" s="2"/>
      <c r="B609" s="2"/>
      <c r="C609" s="2"/>
      <c r="D609" s="2"/>
      <c r="E609" s="2"/>
      <c r="F609" s="2"/>
      <c r="G609" s="7" t="str">
        <f t="shared" si="26"/>
        <v/>
      </c>
      <c r="H609" s="8" t="str">
        <f t="shared" si="24"/>
        <v/>
      </c>
      <c r="I609" s="8" t="str">
        <f t="shared" si="25"/>
        <v/>
      </c>
      <c r="J609" s="9" t="str">
        <f>IF(LARGE($I$16:$I$29,1)=G609,J608,IF(G609="","",IF(ROUND(G609/12,1)&lt;1,H609,IFERROR(IF(OR(ROUNDUP(G610/12,0)&lt;&gt;ROUNDUP(G609/12,0),H608&lt;&gt;H609),VLOOKUP($G609,$H$16:$J$29,3,1)+SUM($I$37:I609),J608),VLOOKUP(MAX($E$1237:$E$1048576),$H$16:$J$29,3,1)+SUM($I$37:I609)))))</f>
        <v/>
      </c>
      <c r="K609" s="2"/>
      <c r="L609" s="2"/>
      <c r="M609" s="2"/>
      <c r="N609" s="2"/>
      <c r="O609" s="2"/>
      <c r="P609" s="2"/>
      <c r="Q609" s="2"/>
      <c r="R609" s="2"/>
      <c r="S609" s="2"/>
      <c r="T609" s="2"/>
      <c r="U609" s="2"/>
      <c r="V609" s="2"/>
      <c r="W609" s="2"/>
      <c r="X609" s="2"/>
      <c r="Y609" s="2"/>
    </row>
    <row r="610" spans="1:25" x14ac:dyDescent="0.2">
      <c r="A610" s="2"/>
      <c r="B610" s="2"/>
      <c r="C610" s="2"/>
      <c r="D610" s="2"/>
      <c r="E610" s="2"/>
      <c r="F610" s="2"/>
      <c r="G610" s="7" t="str">
        <f t="shared" si="26"/>
        <v/>
      </c>
      <c r="H610" s="8" t="str">
        <f t="shared" si="24"/>
        <v/>
      </c>
      <c r="I610" s="8" t="str">
        <f t="shared" si="25"/>
        <v/>
      </c>
      <c r="J610" s="9" t="str">
        <f>IF(LARGE($I$16:$I$29,1)=G610,J609,IF(G610="","",IF(ROUND(G610/12,1)&lt;1,H610,IFERROR(IF(OR(ROUNDUP(G611/12,0)&lt;&gt;ROUNDUP(G610/12,0),H609&lt;&gt;H610),VLOOKUP($G610,$H$16:$J$29,3,1)+SUM($I$37:I610),J609),VLOOKUP(MAX($E$1237:$E$1048576),$H$16:$J$29,3,1)+SUM($I$37:I610)))))</f>
        <v/>
      </c>
      <c r="K610" s="2"/>
      <c r="L610" s="2"/>
      <c r="M610" s="2"/>
      <c r="N610" s="2"/>
      <c r="O610" s="2"/>
      <c r="P610" s="2"/>
      <c r="Q610" s="2"/>
      <c r="R610" s="2"/>
      <c r="S610" s="2"/>
      <c r="T610" s="2"/>
      <c r="U610" s="2"/>
      <c r="V610" s="2"/>
      <c r="W610" s="2"/>
      <c r="X610" s="2"/>
      <c r="Y610" s="2"/>
    </row>
    <row r="611" spans="1:25" x14ac:dyDescent="0.2">
      <c r="A611" s="2"/>
      <c r="B611" s="2"/>
      <c r="C611" s="2"/>
      <c r="D611" s="2"/>
      <c r="E611" s="2"/>
      <c r="F611" s="2"/>
      <c r="G611" s="7" t="str">
        <f t="shared" si="26"/>
        <v/>
      </c>
      <c r="H611" s="8" t="str">
        <f t="shared" si="24"/>
        <v/>
      </c>
      <c r="I611" s="8" t="str">
        <f t="shared" si="25"/>
        <v/>
      </c>
      <c r="J611" s="9" t="str">
        <f>IF(LARGE($I$16:$I$29,1)=G611,J610,IF(G611="","",IF(ROUND(G611/12,1)&lt;1,H611,IFERROR(IF(OR(ROUNDUP(G612/12,0)&lt;&gt;ROUNDUP(G611/12,0),H610&lt;&gt;H611),VLOOKUP($G611,$H$16:$J$29,3,1)+SUM($I$37:I611),J610),VLOOKUP(MAX($E$1237:$E$1048576),$H$16:$J$29,3,1)+SUM($I$37:I611)))))</f>
        <v/>
      </c>
      <c r="K611" s="2"/>
      <c r="L611" s="2"/>
      <c r="M611" s="2"/>
      <c r="N611" s="2"/>
      <c r="O611" s="2"/>
      <c r="P611" s="2"/>
      <c r="Q611" s="2"/>
      <c r="R611" s="2"/>
      <c r="S611" s="2"/>
      <c r="T611" s="2"/>
      <c r="U611" s="2"/>
      <c r="V611" s="2"/>
      <c r="W611" s="2"/>
      <c r="X611" s="2"/>
      <c r="Y611" s="2"/>
    </row>
    <row r="612" spans="1:25" x14ac:dyDescent="0.2">
      <c r="A612" s="2"/>
      <c r="B612" s="2"/>
      <c r="C612" s="2"/>
      <c r="D612" s="2"/>
      <c r="E612" s="2"/>
      <c r="F612" s="2"/>
      <c r="G612" s="7" t="str">
        <f t="shared" si="26"/>
        <v/>
      </c>
      <c r="H612" s="8" t="str">
        <f t="shared" si="24"/>
        <v/>
      </c>
      <c r="I612" s="8" t="str">
        <f t="shared" si="25"/>
        <v/>
      </c>
      <c r="J612" s="9" t="str">
        <f>IF(LARGE($I$16:$I$29,1)=G612,J611,IF(G612="","",IF(ROUND(G612/12,1)&lt;1,H612,IFERROR(IF(OR(ROUNDUP(G613/12,0)&lt;&gt;ROUNDUP(G612/12,0),H611&lt;&gt;H612),VLOOKUP($G612,$H$16:$J$29,3,1)+SUM($I$37:I612),J611),VLOOKUP(MAX($E$1237:$E$1048576),$H$16:$J$29,3,1)+SUM($I$37:I612)))))</f>
        <v/>
      </c>
      <c r="K612" s="2"/>
      <c r="L612" s="2"/>
      <c r="M612" s="2"/>
      <c r="N612" s="2"/>
      <c r="O612" s="2"/>
      <c r="P612" s="2"/>
      <c r="Q612" s="2"/>
      <c r="R612" s="2"/>
      <c r="S612" s="2"/>
      <c r="T612" s="2"/>
      <c r="U612" s="2"/>
      <c r="V612" s="2"/>
      <c r="W612" s="2"/>
      <c r="X612" s="2"/>
      <c r="Y612" s="2"/>
    </row>
    <row r="613" spans="1:25" x14ac:dyDescent="0.2">
      <c r="A613" s="2"/>
      <c r="B613" s="2"/>
      <c r="C613" s="2"/>
      <c r="D613" s="2"/>
      <c r="E613" s="2"/>
      <c r="F613" s="2"/>
      <c r="G613" s="7" t="str">
        <f t="shared" si="26"/>
        <v/>
      </c>
      <c r="H613" s="8" t="str">
        <f t="shared" ref="H613:H676" si="27">IF(G613="","",VLOOKUP($G613,$H$16:$J$27,3,1))</f>
        <v/>
      </c>
      <c r="I613" s="8" t="str">
        <f t="shared" ref="I613:I676" si="28">IF(G613="","",VLOOKUP($G613,$H$16:$J$27,3,1)*($E$27))</f>
        <v/>
      </c>
      <c r="J613" s="9" t="str">
        <f>IF(LARGE($I$16:$I$29,1)=G613,J612,IF(G613="","",IF(ROUND(G613/12,1)&lt;1,H613,IFERROR(IF(OR(ROUNDUP(G614/12,0)&lt;&gt;ROUNDUP(G613/12,0),H612&lt;&gt;H613),VLOOKUP($G613,$H$16:$J$29,3,1)+SUM($I$37:I613),J612),VLOOKUP(MAX($E$1237:$E$1048576),$H$16:$J$29,3,1)+SUM($I$37:I613)))))</f>
        <v/>
      </c>
      <c r="K613" s="2"/>
      <c r="L613" s="2"/>
      <c r="M613" s="2"/>
      <c r="N613" s="2"/>
      <c r="O613" s="2"/>
      <c r="P613" s="2"/>
      <c r="Q613" s="2"/>
      <c r="R613" s="2"/>
      <c r="S613" s="2"/>
      <c r="T613" s="2"/>
      <c r="U613" s="2"/>
      <c r="V613" s="2"/>
      <c r="W613" s="2"/>
      <c r="X613" s="2"/>
      <c r="Y613" s="2"/>
    </row>
    <row r="614" spans="1:25" x14ac:dyDescent="0.2">
      <c r="A614" s="2"/>
      <c r="B614" s="2"/>
      <c r="C614" s="2"/>
      <c r="D614" s="2"/>
      <c r="E614" s="2"/>
      <c r="F614" s="2"/>
      <c r="G614" s="7" t="str">
        <f t="shared" ref="G614:G677" si="29">IFERROR(IF(G613+1&gt;MAX($I$16:$I$25),"",G613+1),"")</f>
        <v/>
      </c>
      <c r="H614" s="8" t="str">
        <f t="shared" si="27"/>
        <v/>
      </c>
      <c r="I614" s="8" t="str">
        <f t="shared" si="28"/>
        <v/>
      </c>
      <c r="J614" s="9" t="str">
        <f>IF(LARGE($I$16:$I$29,1)=G614,J613,IF(G614="","",IF(ROUND(G614/12,1)&lt;1,H614,IFERROR(IF(OR(ROUNDUP(G615/12,0)&lt;&gt;ROUNDUP(G614/12,0),H613&lt;&gt;H614),VLOOKUP($G614,$H$16:$J$29,3,1)+SUM($I$37:I614),J613),VLOOKUP(MAX($E$1237:$E$1048576),$H$16:$J$29,3,1)+SUM($I$37:I614)))))</f>
        <v/>
      </c>
      <c r="K614" s="2"/>
      <c r="L614" s="2"/>
      <c r="M614" s="2"/>
      <c r="N614" s="2"/>
      <c r="O614" s="2"/>
      <c r="P614" s="2"/>
      <c r="Q614" s="2"/>
      <c r="R614" s="2"/>
      <c r="S614" s="2"/>
      <c r="T614" s="2"/>
      <c r="U614" s="2"/>
      <c r="V614" s="2"/>
      <c r="W614" s="2"/>
      <c r="X614" s="2"/>
      <c r="Y614" s="2"/>
    </row>
    <row r="615" spans="1:25" x14ac:dyDescent="0.2">
      <c r="A615" s="2"/>
      <c r="B615" s="2"/>
      <c r="C615" s="2"/>
      <c r="D615" s="2"/>
      <c r="E615" s="2"/>
      <c r="F615" s="2"/>
      <c r="G615" s="7" t="str">
        <f t="shared" si="29"/>
        <v/>
      </c>
      <c r="H615" s="8" t="str">
        <f t="shared" si="27"/>
        <v/>
      </c>
      <c r="I615" s="8" t="str">
        <f t="shared" si="28"/>
        <v/>
      </c>
      <c r="J615" s="9" t="str">
        <f>IF(LARGE($I$16:$I$29,1)=G615,J614,IF(G615="","",IF(ROUND(G615/12,1)&lt;1,H615,IFERROR(IF(OR(ROUNDUP(G616/12,0)&lt;&gt;ROUNDUP(G615/12,0),H614&lt;&gt;H615),VLOOKUP($G615,$H$16:$J$29,3,1)+SUM($I$37:I615),J614),VLOOKUP(MAX($E$1237:$E$1048576),$H$16:$J$29,3,1)+SUM($I$37:I615)))))</f>
        <v/>
      </c>
      <c r="K615" s="2"/>
      <c r="L615" s="2"/>
      <c r="M615" s="2"/>
      <c r="N615" s="2"/>
      <c r="O615" s="2"/>
      <c r="P615" s="2"/>
      <c r="Q615" s="2"/>
      <c r="R615" s="2"/>
      <c r="S615" s="2"/>
      <c r="T615" s="2"/>
      <c r="U615" s="2"/>
      <c r="V615" s="2"/>
      <c r="W615" s="2"/>
      <c r="X615" s="2"/>
      <c r="Y615" s="2"/>
    </row>
    <row r="616" spans="1:25" x14ac:dyDescent="0.2">
      <c r="A616" s="2"/>
      <c r="B616" s="2"/>
      <c r="C616" s="2"/>
      <c r="D616" s="2"/>
      <c r="E616" s="2"/>
      <c r="F616" s="2"/>
      <c r="G616" s="7" t="str">
        <f t="shared" si="29"/>
        <v/>
      </c>
      <c r="H616" s="8" t="str">
        <f t="shared" si="27"/>
        <v/>
      </c>
      <c r="I616" s="8" t="str">
        <f t="shared" si="28"/>
        <v/>
      </c>
      <c r="J616" s="9" t="str">
        <f>IF(LARGE($I$16:$I$29,1)=G616,J615,IF(G616="","",IF(ROUND(G616/12,1)&lt;1,H616,IFERROR(IF(OR(ROUNDUP(G617/12,0)&lt;&gt;ROUNDUP(G616/12,0),H615&lt;&gt;H616),VLOOKUP($G616,$H$16:$J$29,3,1)+SUM($I$37:I616),J615),VLOOKUP(MAX($E$1237:$E$1048576),$H$16:$J$29,3,1)+SUM($I$37:I616)))))</f>
        <v/>
      </c>
      <c r="K616" s="2"/>
      <c r="L616" s="2"/>
      <c r="M616" s="2"/>
      <c r="N616" s="2"/>
      <c r="O616" s="2"/>
      <c r="P616" s="2"/>
      <c r="Q616" s="2"/>
      <c r="R616" s="2"/>
      <c r="S616" s="2"/>
      <c r="T616" s="2"/>
      <c r="U616" s="2"/>
      <c r="V616" s="2"/>
      <c r="W616" s="2"/>
      <c r="X616" s="2"/>
      <c r="Y616" s="2"/>
    </row>
    <row r="617" spans="1:25" x14ac:dyDescent="0.2">
      <c r="A617" s="2"/>
      <c r="B617" s="2"/>
      <c r="C617" s="2"/>
      <c r="D617" s="2"/>
      <c r="E617" s="2"/>
      <c r="F617" s="2"/>
      <c r="G617" s="7" t="str">
        <f t="shared" si="29"/>
        <v/>
      </c>
      <c r="H617" s="8" t="str">
        <f t="shared" si="27"/>
        <v/>
      </c>
      <c r="I617" s="8" t="str">
        <f t="shared" si="28"/>
        <v/>
      </c>
      <c r="J617" s="9" t="str">
        <f>IF(LARGE($I$16:$I$29,1)=G617,J616,IF(G617="","",IF(ROUND(G617/12,1)&lt;1,H617,IFERROR(IF(OR(ROUNDUP(G618/12,0)&lt;&gt;ROUNDUP(G617/12,0),H616&lt;&gt;H617),VLOOKUP($G617,$H$16:$J$29,3,1)+SUM($I$37:I617),J616),VLOOKUP(MAX($E$1237:$E$1048576),$H$16:$J$29,3,1)+SUM($I$37:I617)))))</f>
        <v/>
      </c>
      <c r="K617" s="2"/>
      <c r="L617" s="2"/>
      <c r="M617" s="2"/>
      <c r="N617" s="2"/>
      <c r="O617" s="2"/>
      <c r="P617" s="2"/>
      <c r="Q617" s="2"/>
      <c r="R617" s="2"/>
      <c r="S617" s="2"/>
      <c r="T617" s="2"/>
      <c r="U617" s="2"/>
      <c r="V617" s="2"/>
      <c r="W617" s="2"/>
      <c r="X617" s="2"/>
      <c r="Y617" s="2"/>
    </row>
    <row r="618" spans="1:25" x14ac:dyDescent="0.2">
      <c r="A618" s="2"/>
      <c r="B618" s="2"/>
      <c r="C618" s="2"/>
      <c r="D618" s="2"/>
      <c r="E618" s="2"/>
      <c r="F618" s="2"/>
      <c r="G618" s="7" t="str">
        <f t="shared" si="29"/>
        <v/>
      </c>
      <c r="H618" s="8" t="str">
        <f t="shared" si="27"/>
        <v/>
      </c>
      <c r="I618" s="8" t="str">
        <f t="shared" si="28"/>
        <v/>
      </c>
      <c r="J618" s="9" t="str">
        <f>IF(LARGE($I$16:$I$29,1)=G618,J617,IF(G618="","",IF(ROUND(G618/12,1)&lt;1,H618,IFERROR(IF(OR(ROUNDUP(G619/12,0)&lt;&gt;ROUNDUP(G618/12,0),H617&lt;&gt;H618),VLOOKUP($G618,$H$16:$J$29,3,1)+SUM($I$37:I618),J617),VLOOKUP(MAX($E$1237:$E$1048576),$H$16:$J$29,3,1)+SUM($I$37:I618)))))</f>
        <v/>
      </c>
      <c r="K618" s="2"/>
      <c r="L618" s="2"/>
      <c r="M618" s="2"/>
      <c r="N618" s="2"/>
      <c r="O618" s="2"/>
      <c r="P618" s="2"/>
      <c r="Q618" s="2"/>
      <c r="R618" s="2"/>
      <c r="S618" s="2"/>
      <c r="T618" s="2"/>
      <c r="U618" s="2"/>
      <c r="V618" s="2"/>
      <c r="W618" s="2"/>
      <c r="X618" s="2"/>
      <c r="Y618" s="2"/>
    </row>
    <row r="619" spans="1:25" x14ac:dyDescent="0.2">
      <c r="A619" s="2"/>
      <c r="B619" s="2"/>
      <c r="C619" s="2"/>
      <c r="D619" s="2"/>
      <c r="E619" s="2"/>
      <c r="F619" s="2"/>
      <c r="G619" s="7" t="str">
        <f t="shared" si="29"/>
        <v/>
      </c>
      <c r="H619" s="8" t="str">
        <f t="shared" si="27"/>
        <v/>
      </c>
      <c r="I619" s="8" t="str">
        <f t="shared" si="28"/>
        <v/>
      </c>
      <c r="J619" s="9" t="str">
        <f>IF(LARGE($I$16:$I$29,1)=G619,J618,IF(G619="","",IF(ROUND(G619/12,1)&lt;1,H619,IFERROR(IF(OR(ROUNDUP(G620/12,0)&lt;&gt;ROUNDUP(G619/12,0),H618&lt;&gt;H619),VLOOKUP($G619,$H$16:$J$29,3,1)+SUM($I$37:I619),J618),VLOOKUP(MAX($E$1237:$E$1048576),$H$16:$J$29,3,1)+SUM($I$37:I619)))))</f>
        <v/>
      </c>
      <c r="K619" s="2"/>
      <c r="L619" s="2"/>
      <c r="M619" s="2"/>
      <c r="N619" s="2"/>
      <c r="O619" s="2"/>
      <c r="P619" s="2"/>
      <c r="Q619" s="2"/>
      <c r="R619" s="2"/>
      <c r="S619" s="2"/>
      <c r="T619" s="2"/>
      <c r="U619" s="2"/>
      <c r="V619" s="2"/>
      <c r="W619" s="2"/>
      <c r="X619" s="2"/>
      <c r="Y619" s="2"/>
    </row>
    <row r="620" spans="1:25" x14ac:dyDescent="0.2">
      <c r="A620" s="2"/>
      <c r="B620" s="2"/>
      <c r="C620" s="2"/>
      <c r="D620" s="2"/>
      <c r="E620" s="2"/>
      <c r="F620" s="2"/>
      <c r="G620" s="7" t="str">
        <f t="shared" si="29"/>
        <v/>
      </c>
      <c r="H620" s="8" t="str">
        <f t="shared" si="27"/>
        <v/>
      </c>
      <c r="I620" s="8" t="str">
        <f t="shared" si="28"/>
        <v/>
      </c>
      <c r="J620" s="9" t="str">
        <f>IF(LARGE($I$16:$I$29,1)=G620,J619,IF(G620="","",IF(ROUND(G620/12,1)&lt;1,H620,IFERROR(IF(OR(ROUNDUP(G621/12,0)&lt;&gt;ROUNDUP(G620/12,0),H619&lt;&gt;H620),VLOOKUP($G620,$H$16:$J$29,3,1)+SUM($I$37:I620),J619),VLOOKUP(MAX($E$1237:$E$1048576),$H$16:$J$29,3,1)+SUM($I$37:I620)))))</f>
        <v/>
      </c>
      <c r="K620" s="2"/>
      <c r="L620" s="2"/>
      <c r="M620" s="2"/>
      <c r="N620" s="2"/>
      <c r="O620" s="2"/>
      <c r="P620" s="2"/>
      <c r="Q620" s="2"/>
      <c r="R620" s="2"/>
      <c r="S620" s="2"/>
      <c r="T620" s="2"/>
      <c r="U620" s="2"/>
      <c r="V620" s="2"/>
      <c r="W620" s="2"/>
      <c r="X620" s="2"/>
      <c r="Y620" s="2"/>
    </row>
    <row r="621" spans="1:25" x14ac:dyDescent="0.2">
      <c r="A621" s="2"/>
      <c r="B621" s="2"/>
      <c r="C621" s="2"/>
      <c r="D621" s="2"/>
      <c r="E621" s="2"/>
      <c r="F621" s="2"/>
      <c r="G621" s="7" t="str">
        <f t="shared" si="29"/>
        <v/>
      </c>
      <c r="H621" s="8" t="str">
        <f t="shared" si="27"/>
        <v/>
      </c>
      <c r="I621" s="8" t="str">
        <f t="shared" si="28"/>
        <v/>
      </c>
      <c r="J621" s="9" t="str">
        <f>IF(LARGE($I$16:$I$29,1)=G621,J620,IF(G621="","",IF(ROUND(G621/12,1)&lt;1,H621,IFERROR(IF(OR(ROUNDUP(G622/12,0)&lt;&gt;ROUNDUP(G621/12,0),H620&lt;&gt;H621),VLOOKUP($G621,$H$16:$J$29,3,1)+SUM($I$37:I621),J620),VLOOKUP(MAX($E$1237:$E$1048576),$H$16:$J$29,3,1)+SUM($I$37:I621)))))</f>
        <v/>
      </c>
      <c r="K621" s="2"/>
      <c r="L621" s="2"/>
      <c r="M621" s="2"/>
      <c r="N621" s="2"/>
      <c r="O621" s="2"/>
      <c r="P621" s="2"/>
      <c r="Q621" s="2"/>
      <c r="R621" s="2"/>
      <c r="S621" s="2"/>
      <c r="T621" s="2"/>
      <c r="U621" s="2"/>
      <c r="V621" s="2"/>
      <c r="W621" s="2"/>
      <c r="X621" s="2"/>
      <c r="Y621" s="2"/>
    </row>
    <row r="622" spans="1:25" x14ac:dyDescent="0.2">
      <c r="A622" s="2"/>
      <c r="B622" s="2"/>
      <c r="C622" s="2"/>
      <c r="D622" s="2"/>
      <c r="E622" s="2"/>
      <c r="F622" s="2"/>
      <c r="G622" s="7" t="str">
        <f t="shared" si="29"/>
        <v/>
      </c>
      <c r="H622" s="8" t="str">
        <f t="shared" si="27"/>
        <v/>
      </c>
      <c r="I622" s="8" t="str">
        <f t="shared" si="28"/>
        <v/>
      </c>
      <c r="J622" s="9" t="str">
        <f>IF(LARGE($I$16:$I$29,1)=G622,J621,IF(G622="","",IF(ROUND(G622/12,1)&lt;1,H622,IFERROR(IF(OR(ROUNDUP(G623/12,0)&lt;&gt;ROUNDUP(G622/12,0),H621&lt;&gt;H622),VLOOKUP($G622,$H$16:$J$29,3,1)+SUM($I$37:I622),J621),VLOOKUP(MAX($E$1237:$E$1048576),$H$16:$J$29,3,1)+SUM($I$37:I622)))))</f>
        <v/>
      </c>
      <c r="K622" s="2"/>
      <c r="L622" s="2"/>
      <c r="M622" s="2"/>
      <c r="N622" s="2"/>
      <c r="O622" s="2"/>
      <c r="P622" s="2"/>
      <c r="Q622" s="2"/>
      <c r="R622" s="2"/>
      <c r="S622" s="2"/>
      <c r="T622" s="2"/>
      <c r="U622" s="2"/>
      <c r="V622" s="2"/>
      <c r="W622" s="2"/>
      <c r="X622" s="2"/>
      <c r="Y622" s="2"/>
    </row>
    <row r="623" spans="1:25" x14ac:dyDescent="0.2">
      <c r="A623" s="2"/>
      <c r="B623" s="2"/>
      <c r="C623" s="2"/>
      <c r="D623" s="2"/>
      <c r="E623" s="2"/>
      <c r="F623" s="2"/>
      <c r="G623" s="7" t="str">
        <f t="shared" si="29"/>
        <v/>
      </c>
      <c r="H623" s="8" t="str">
        <f t="shared" si="27"/>
        <v/>
      </c>
      <c r="I623" s="8" t="str">
        <f t="shared" si="28"/>
        <v/>
      </c>
      <c r="J623" s="9" t="str">
        <f>IF(LARGE($I$16:$I$29,1)=G623,J622,IF(G623="","",IF(ROUND(G623/12,1)&lt;1,H623,IFERROR(IF(OR(ROUNDUP(G624/12,0)&lt;&gt;ROUNDUP(G623/12,0),H622&lt;&gt;H623),VLOOKUP($G623,$H$16:$J$29,3,1)+SUM($I$37:I623),J622),VLOOKUP(MAX($E$1237:$E$1048576),$H$16:$J$29,3,1)+SUM($I$37:I623)))))</f>
        <v/>
      </c>
      <c r="K623" s="2"/>
      <c r="L623" s="2"/>
      <c r="M623" s="2"/>
      <c r="N623" s="2"/>
      <c r="O623" s="2"/>
      <c r="P623" s="2"/>
      <c r="Q623" s="2"/>
      <c r="R623" s="2"/>
      <c r="S623" s="2"/>
      <c r="T623" s="2"/>
      <c r="U623" s="2"/>
      <c r="V623" s="2"/>
      <c r="W623" s="2"/>
      <c r="X623" s="2"/>
      <c r="Y623" s="2"/>
    </row>
    <row r="624" spans="1:25" x14ac:dyDescent="0.2">
      <c r="A624" s="2"/>
      <c r="B624" s="2"/>
      <c r="C624" s="2"/>
      <c r="D624" s="2"/>
      <c r="E624" s="2"/>
      <c r="F624" s="2"/>
      <c r="G624" s="7" t="str">
        <f t="shared" si="29"/>
        <v/>
      </c>
      <c r="H624" s="8" t="str">
        <f t="shared" si="27"/>
        <v/>
      </c>
      <c r="I624" s="8" t="str">
        <f t="shared" si="28"/>
        <v/>
      </c>
      <c r="J624" s="9" t="str">
        <f>IF(LARGE($I$16:$I$29,1)=G624,J623,IF(G624="","",IF(ROUND(G624/12,1)&lt;1,H624,IFERROR(IF(OR(ROUNDUP(G625/12,0)&lt;&gt;ROUNDUP(G624/12,0),H623&lt;&gt;H624),VLOOKUP($G624,$H$16:$J$29,3,1)+SUM($I$37:I624),J623),VLOOKUP(MAX($E$1237:$E$1048576),$H$16:$J$29,3,1)+SUM($I$37:I624)))))</f>
        <v/>
      </c>
      <c r="K624" s="2"/>
      <c r="L624" s="2"/>
      <c r="M624" s="2"/>
      <c r="N624" s="2"/>
      <c r="O624" s="2"/>
      <c r="P624" s="2"/>
      <c r="Q624" s="2"/>
      <c r="R624" s="2"/>
      <c r="S624" s="2"/>
      <c r="T624" s="2"/>
      <c r="U624" s="2"/>
      <c r="V624" s="2"/>
      <c r="W624" s="2"/>
      <c r="X624" s="2"/>
      <c r="Y624" s="2"/>
    </row>
    <row r="625" spans="1:25" x14ac:dyDescent="0.2">
      <c r="A625" s="2"/>
      <c r="B625" s="2"/>
      <c r="C625" s="2"/>
      <c r="D625" s="2"/>
      <c r="E625" s="2"/>
      <c r="F625" s="2"/>
      <c r="G625" s="7" t="str">
        <f t="shared" si="29"/>
        <v/>
      </c>
      <c r="H625" s="8" t="str">
        <f t="shared" si="27"/>
        <v/>
      </c>
      <c r="I625" s="8" t="str">
        <f t="shared" si="28"/>
        <v/>
      </c>
      <c r="J625" s="9" t="str">
        <f>IF(LARGE($I$16:$I$29,1)=G625,J624,IF(G625="","",IF(ROUND(G625/12,1)&lt;1,H625,IFERROR(IF(OR(ROUNDUP(G626/12,0)&lt;&gt;ROUNDUP(G625/12,0),H624&lt;&gt;H625),VLOOKUP($G625,$H$16:$J$29,3,1)+SUM($I$37:I625),J624),VLOOKUP(MAX($E$1237:$E$1048576),$H$16:$J$29,3,1)+SUM($I$37:I625)))))</f>
        <v/>
      </c>
      <c r="K625" s="2"/>
      <c r="L625" s="2"/>
      <c r="M625" s="2"/>
      <c r="N625" s="2"/>
      <c r="O625" s="2"/>
      <c r="P625" s="2"/>
      <c r="Q625" s="2"/>
      <c r="R625" s="2"/>
      <c r="S625" s="2"/>
      <c r="T625" s="2"/>
      <c r="U625" s="2"/>
      <c r="V625" s="2"/>
      <c r="W625" s="2"/>
      <c r="X625" s="2"/>
      <c r="Y625" s="2"/>
    </row>
    <row r="626" spans="1:25" x14ac:dyDescent="0.2">
      <c r="A626" s="2"/>
      <c r="B626" s="2"/>
      <c r="C626" s="2"/>
      <c r="D626" s="2"/>
      <c r="E626" s="2"/>
      <c r="F626" s="2"/>
      <c r="G626" s="7" t="str">
        <f t="shared" si="29"/>
        <v/>
      </c>
      <c r="H626" s="8" t="str">
        <f t="shared" si="27"/>
        <v/>
      </c>
      <c r="I626" s="8" t="str">
        <f t="shared" si="28"/>
        <v/>
      </c>
      <c r="J626" s="9" t="str">
        <f>IF(LARGE($I$16:$I$29,1)=G626,J625,IF(G626="","",IF(ROUND(G626/12,1)&lt;1,H626,IFERROR(IF(OR(ROUNDUP(G627/12,0)&lt;&gt;ROUNDUP(G626/12,0),H625&lt;&gt;H626),VLOOKUP($G626,$H$16:$J$29,3,1)+SUM($I$37:I626),J625),VLOOKUP(MAX($E$1237:$E$1048576),$H$16:$J$29,3,1)+SUM($I$37:I626)))))</f>
        <v/>
      </c>
      <c r="K626" s="2"/>
      <c r="L626" s="2"/>
      <c r="M626" s="2"/>
      <c r="N626" s="2"/>
      <c r="O626" s="2"/>
      <c r="P626" s="2"/>
      <c r="Q626" s="2"/>
      <c r="R626" s="2"/>
      <c r="S626" s="2"/>
      <c r="T626" s="2"/>
      <c r="U626" s="2"/>
      <c r="V626" s="2"/>
      <c r="W626" s="2"/>
      <c r="X626" s="2"/>
      <c r="Y626" s="2"/>
    </row>
    <row r="627" spans="1:25" x14ac:dyDescent="0.2">
      <c r="A627" s="2"/>
      <c r="B627" s="2"/>
      <c r="C627" s="2"/>
      <c r="D627" s="2"/>
      <c r="E627" s="2"/>
      <c r="F627" s="2"/>
      <c r="G627" s="7" t="str">
        <f t="shared" si="29"/>
        <v/>
      </c>
      <c r="H627" s="8" t="str">
        <f t="shared" si="27"/>
        <v/>
      </c>
      <c r="I627" s="8" t="str">
        <f t="shared" si="28"/>
        <v/>
      </c>
      <c r="J627" s="9" t="str">
        <f>IF(LARGE($I$16:$I$29,1)=G627,J626,IF(G627="","",IF(ROUND(G627/12,1)&lt;1,H627,IFERROR(IF(OR(ROUNDUP(G628/12,0)&lt;&gt;ROUNDUP(G627/12,0),H626&lt;&gt;H627),VLOOKUP($G627,$H$16:$J$29,3,1)+SUM($I$37:I627),J626),VLOOKUP(MAX($E$1237:$E$1048576),$H$16:$J$29,3,1)+SUM($I$37:I627)))))</f>
        <v/>
      </c>
      <c r="K627" s="2"/>
      <c r="L627" s="2"/>
      <c r="M627" s="2"/>
      <c r="N627" s="2"/>
      <c r="O627" s="2"/>
      <c r="P627" s="2"/>
      <c r="Q627" s="2"/>
      <c r="R627" s="2"/>
      <c r="S627" s="2"/>
      <c r="T627" s="2"/>
      <c r="U627" s="2"/>
      <c r="V627" s="2"/>
      <c r="W627" s="2"/>
      <c r="X627" s="2"/>
      <c r="Y627" s="2"/>
    </row>
    <row r="628" spans="1:25" x14ac:dyDescent="0.2">
      <c r="A628" s="2"/>
      <c r="B628" s="2"/>
      <c r="C628" s="2"/>
      <c r="D628" s="2"/>
      <c r="E628" s="2"/>
      <c r="F628" s="2"/>
      <c r="G628" s="7" t="str">
        <f t="shared" si="29"/>
        <v/>
      </c>
      <c r="H628" s="8" t="str">
        <f t="shared" si="27"/>
        <v/>
      </c>
      <c r="I628" s="8" t="str">
        <f t="shared" si="28"/>
        <v/>
      </c>
      <c r="J628" s="9" t="str">
        <f>IF(LARGE($I$16:$I$29,1)=G628,J627,IF(G628="","",IF(ROUND(G628/12,1)&lt;1,H628,IFERROR(IF(OR(ROUNDUP(G629/12,0)&lt;&gt;ROUNDUP(G628/12,0),H627&lt;&gt;H628),VLOOKUP($G628,$H$16:$J$29,3,1)+SUM($I$37:I628),J627),VLOOKUP(MAX($E$1237:$E$1048576),$H$16:$J$29,3,1)+SUM($I$37:I628)))))</f>
        <v/>
      </c>
      <c r="K628" s="2"/>
      <c r="L628" s="2"/>
      <c r="M628" s="2"/>
      <c r="N628" s="2"/>
      <c r="O628" s="2"/>
      <c r="P628" s="2"/>
      <c r="Q628" s="2"/>
      <c r="R628" s="2"/>
      <c r="S628" s="2"/>
      <c r="T628" s="2"/>
      <c r="U628" s="2"/>
      <c r="V628" s="2"/>
      <c r="W628" s="2"/>
      <c r="X628" s="2"/>
      <c r="Y628" s="2"/>
    </row>
    <row r="629" spans="1:25" x14ac:dyDescent="0.2">
      <c r="A629" s="2"/>
      <c r="B629" s="2"/>
      <c r="C629" s="2"/>
      <c r="D629" s="2"/>
      <c r="E629" s="2"/>
      <c r="F629" s="2"/>
      <c r="G629" s="7" t="str">
        <f t="shared" si="29"/>
        <v/>
      </c>
      <c r="H629" s="8" t="str">
        <f t="shared" si="27"/>
        <v/>
      </c>
      <c r="I629" s="8" t="str">
        <f t="shared" si="28"/>
        <v/>
      </c>
      <c r="J629" s="9" t="str">
        <f>IF(LARGE($I$16:$I$29,1)=G629,J628,IF(G629="","",IF(ROUND(G629/12,1)&lt;1,H629,IFERROR(IF(OR(ROUNDUP(G630/12,0)&lt;&gt;ROUNDUP(G629/12,0),H628&lt;&gt;H629),VLOOKUP($G629,$H$16:$J$29,3,1)+SUM($I$37:I629),J628),VLOOKUP(MAX($E$1237:$E$1048576),$H$16:$J$29,3,1)+SUM($I$37:I629)))))</f>
        <v/>
      </c>
      <c r="K629" s="2"/>
      <c r="L629" s="2"/>
      <c r="M629" s="2"/>
      <c r="N629" s="2"/>
      <c r="O629" s="2"/>
      <c r="P629" s="2"/>
      <c r="Q629" s="2"/>
      <c r="R629" s="2"/>
      <c r="S629" s="2"/>
      <c r="T629" s="2"/>
      <c r="U629" s="2"/>
      <c r="V629" s="2"/>
      <c r="W629" s="2"/>
      <c r="X629" s="2"/>
      <c r="Y629" s="2"/>
    </row>
    <row r="630" spans="1:25" x14ac:dyDescent="0.2">
      <c r="A630" s="2"/>
      <c r="B630" s="2"/>
      <c r="C630" s="2"/>
      <c r="D630" s="2"/>
      <c r="E630" s="2"/>
      <c r="F630" s="2"/>
      <c r="G630" s="7" t="str">
        <f t="shared" si="29"/>
        <v/>
      </c>
      <c r="H630" s="8" t="str">
        <f t="shared" si="27"/>
        <v/>
      </c>
      <c r="I630" s="8" t="str">
        <f t="shared" si="28"/>
        <v/>
      </c>
      <c r="J630" s="9" t="str">
        <f>IF(LARGE($I$16:$I$29,1)=G630,J629,IF(G630="","",IF(ROUND(G630/12,1)&lt;1,H630,IFERROR(IF(OR(ROUNDUP(G631/12,0)&lt;&gt;ROUNDUP(G630/12,0),H629&lt;&gt;H630),VLOOKUP($G630,$H$16:$J$29,3,1)+SUM($I$37:I630),J629),VLOOKUP(MAX($E$1237:$E$1048576),$H$16:$J$29,3,1)+SUM($I$37:I630)))))</f>
        <v/>
      </c>
      <c r="K630" s="2"/>
      <c r="L630" s="2"/>
      <c r="M630" s="2"/>
      <c r="N630" s="2"/>
      <c r="O630" s="2"/>
      <c r="P630" s="2"/>
      <c r="Q630" s="2"/>
      <c r="R630" s="2"/>
      <c r="S630" s="2"/>
      <c r="T630" s="2"/>
      <c r="U630" s="2"/>
      <c r="V630" s="2"/>
      <c r="W630" s="2"/>
      <c r="X630" s="2"/>
      <c r="Y630" s="2"/>
    </row>
    <row r="631" spans="1:25" x14ac:dyDescent="0.2">
      <c r="A631" s="2"/>
      <c r="B631" s="2"/>
      <c r="C631" s="2"/>
      <c r="D631" s="2"/>
      <c r="E631" s="2"/>
      <c r="F631" s="2"/>
      <c r="G631" s="7" t="str">
        <f t="shared" si="29"/>
        <v/>
      </c>
      <c r="H631" s="8" t="str">
        <f t="shared" si="27"/>
        <v/>
      </c>
      <c r="I631" s="8" t="str">
        <f t="shared" si="28"/>
        <v/>
      </c>
      <c r="J631" s="9" t="str">
        <f>IF(LARGE($I$16:$I$29,1)=G631,J630,IF(G631="","",IF(ROUND(G631/12,1)&lt;1,H631,IFERROR(IF(OR(ROUNDUP(G632/12,0)&lt;&gt;ROUNDUP(G631/12,0),H630&lt;&gt;H631),VLOOKUP($G631,$H$16:$J$29,3,1)+SUM($I$37:I631),J630),VLOOKUP(MAX($E$1237:$E$1048576),$H$16:$J$29,3,1)+SUM($I$37:I631)))))</f>
        <v/>
      </c>
      <c r="K631" s="2"/>
      <c r="L631" s="2"/>
      <c r="M631" s="2"/>
      <c r="N631" s="2"/>
      <c r="O631" s="2"/>
      <c r="P631" s="2"/>
      <c r="Q631" s="2"/>
      <c r="R631" s="2"/>
      <c r="S631" s="2"/>
      <c r="T631" s="2"/>
      <c r="U631" s="2"/>
      <c r="V631" s="2"/>
      <c r="W631" s="2"/>
      <c r="X631" s="2"/>
      <c r="Y631" s="2"/>
    </row>
    <row r="632" spans="1:25" x14ac:dyDescent="0.2">
      <c r="A632" s="2"/>
      <c r="B632" s="2"/>
      <c r="C632" s="2"/>
      <c r="D632" s="2"/>
      <c r="E632" s="2"/>
      <c r="F632" s="2"/>
      <c r="G632" s="7" t="str">
        <f t="shared" si="29"/>
        <v/>
      </c>
      <c r="H632" s="8" t="str">
        <f t="shared" si="27"/>
        <v/>
      </c>
      <c r="I632" s="8" t="str">
        <f t="shared" si="28"/>
        <v/>
      </c>
      <c r="J632" s="9" t="str">
        <f>IF(LARGE($I$16:$I$29,1)=G632,J631,IF(G632="","",IF(ROUND(G632/12,1)&lt;1,H632,IFERROR(IF(OR(ROUNDUP(G633/12,0)&lt;&gt;ROUNDUP(G632/12,0),H631&lt;&gt;H632),VLOOKUP($G632,$H$16:$J$29,3,1)+SUM($I$37:I632),J631),VLOOKUP(MAX($E$1237:$E$1048576),$H$16:$J$29,3,1)+SUM($I$37:I632)))))</f>
        <v/>
      </c>
      <c r="K632" s="2"/>
      <c r="L632" s="2"/>
      <c r="M632" s="2"/>
      <c r="N632" s="2"/>
      <c r="O632" s="2"/>
      <c r="P632" s="2"/>
      <c r="Q632" s="2"/>
      <c r="R632" s="2"/>
      <c r="S632" s="2"/>
      <c r="T632" s="2"/>
      <c r="U632" s="2"/>
      <c r="V632" s="2"/>
      <c r="W632" s="2"/>
      <c r="X632" s="2"/>
      <c r="Y632" s="2"/>
    </row>
    <row r="633" spans="1:25" x14ac:dyDescent="0.2">
      <c r="A633" s="2"/>
      <c r="B633" s="2"/>
      <c r="C633" s="2"/>
      <c r="D633" s="2"/>
      <c r="E633" s="2"/>
      <c r="F633" s="2"/>
      <c r="G633" s="7" t="str">
        <f t="shared" si="29"/>
        <v/>
      </c>
      <c r="H633" s="8" t="str">
        <f t="shared" si="27"/>
        <v/>
      </c>
      <c r="I633" s="8" t="str">
        <f t="shared" si="28"/>
        <v/>
      </c>
      <c r="J633" s="9" t="str">
        <f>IF(LARGE($I$16:$I$29,1)=G633,J632,IF(G633="","",IF(ROUND(G633/12,1)&lt;1,H633,IFERROR(IF(OR(ROUNDUP(G634/12,0)&lt;&gt;ROUNDUP(G633/12,0),H632&lt;&gt;H633),VLOOKUP($G633,$H$16:$J$29,3,1)+SUM($I$37:I633),J632),VLOOKUP(MAX($E$1237:$E$1048576),$H$16:$J$29,3,1)+SUM($I$37:I633)))))</f>
        <v/>
      </c>
      <c r="K633" s="2"/>
      <c r="L633" s="2"/>
      <c r="M633" s="2"/>
      <c r="N633" s="2"/>
      <c r="O633" s="2"/>
      <c r="P633" s="2"/>
      <c r="Q633" s="2"/>
      <c r="R633" s="2"/>
      <c r="S633" s="2"/>
      <c r="T633" s="2"/>
      <c r="U633" s="2"/>
      <c r="V633" s="2"/>
      <c r="W633" s="2"/>
      <c r="X633" s="2"/>
      <c r="Y633" s="2"/>
    </row>
    <row r="634" spans="1:25" x14ac:dyDescent="0.2">
      <c r="A634" s="2"/>
      <c r="B634" s="2"/>
      <c r="C634" s="2"/>
      <c r="D634" s="2"/>
      <c r="E634" s="2"/>
      <c r="F634" s="2"/>
      <c r="G634" s="7" t="str">
        <f t="shared" si="29"/>
        <v/>
      </c>
      <c r="H634" s="8" t="str">
        <f t="shared" si="27"/>
        <v/>
      </c>
      <c r="I634" s="8" t="str">
        <f t="shared" si="28"/>
        <v/>
      </c>
      <c r="J634" s="9" t="str">
        <f>IF(LARGE($I$16:$I$29,1)=G634,J633,IF(G634="","",IF(ROUND(G634/12,1)&lt;1,H634,IFERROR(IF(OR(ROUNDUP(G635/12,0)&lt;&gt;ROUNDUP(G634/12,0),H633&lt;&gt;H634),VLOOKUP($G634,$H$16:$J$29,3,1)+SUM($I$37:I634),J633),VLOOKUP(MAX($E$1237:$E$1048576),$H$16:$J$29,3,1)+SUM($I$37:I634)))))</f>
        <v/>
      </c>
      <c r="K634" s="2"/>
      <c r="L634" s="2"/>
      <c r="M634" s="2"/>
      <c r="N634" s="2"/>
      <c r="O634" s="2"/>
      <c r="P634" s="2"/>
      <c r="Q634" s="2"/>
      <c r="R634" s="2"/>
      <c r="S634" s="2"/>
      <c r="T634" s="2"/>
      <c r="U634" s="2"/>
      <c r="V634" s="2"/>
      <c r="W634" s="2"/>
      <c r="X634" s="2"/>
      <c r="Y634" s="2"/>
    </row>
    <row r="635" spans="1:25" x14ac:dyDescent="0.2">
      <c r="A635" s="2"/>
      <c r="B635" s="2"/>
      <c r="C635" s="2"/>
      <c r="D635" s="2"/>
      <c r="E635" s="2"/>
      <c r="F635" s="2"/>
      <c r="G635" s="7" t="str">
        <f t="shared" si="29"/>
        <v/>
      </c>
      <c r="H635" s="8" t="str">
        <f t="shared" si="27"/>
        <v/>
      </c>
      <c r="I635" s="8" t="str">
        <f t="shared" si="28"/>
        <v/>
      </c>
      <c r="J635" s="9" t="str">
        <f>IF(LARGE($I$16:$I$29,1)=G635,J634,IF(G635="","",IF(ROUND(G635/12,1)&lt;1,H635,IFERROR(IF(OR(ROUNDUP(G636/12,0)&lt;&gt;ROUNDUP(G635/12,0),H634&lt;&gt;H635),VLOOKUP($G635,$H$16:$J$29,3,1)+SUM($I$37:I635),J634),VLOOKUP(MAX($E$1237:$E$1048576),$H$16:$J$29,3,1)+SUM($I$37:I635)))))</f>
        <v/>
      </c>
      <c r="K635" s="2"/>
      <c r="L635" s="2"/>
      <c r="M635" s="2"/>
      <c r="N635" s="2"/>
      <c r="O635" s="2"/>
      <c r="P635" s="2"/>
      <c r="Q635" s="2"/>
      <c r="R635" s="2"/>
      <c r="S635" s="2"/>
      <c r="T635" s="2"/>
      <c r="U635" s="2"/>
      <c r="V635" s="2"/>
      <c r="W635" s="2"/>
      <c r="X635" s="2"/>
      <c r="Y635" s="2"/>
    </row>
    <row r="636" spans="1:25" x14ac:dyDescent="0.2">
      <c r="A636" s="2"/>
      <c r="B636" s="2"/>
      <c r="C636" s="2"/>
      <c r="D636" s="2"/>
      <c r="E636" s="2"/>
      <c r="F636" s="2"/>
      <c r="G636" s="7" t="str">
        <f t="shared" si="29"/>
        <v/>
      </c>
      <c r="H636" s="8" t="str">
        <f t="shared" si="27"/>
        <v/>
      </c>
      <c r="I636" s="8" t="str">
        <f t="shared" si="28"/>
        <v/>
      </c>
      <c r="J636" s="9" t="str">
        <f>IF(LARGE($I$16:$I$29,1)=G636,J635,IF(G636="","",IF(ROUND(G636/12,1)&lt;1,H636,IFERROR(IF(OR(ROUNDUP(G637/12,0)&lt;&gt;ROUNDUP(G636/12,0),H635&lt;&gt;H636),VLOOKUP($G636,$H$16:$J$29,3,1)+SUM($I$37:I636),J635),VLOOKUP(MAX($E$1237:$E$1048576),$H$16:$J$29,3,1)+SUM($I$37:I636)))))</f>
        <v/>
      </c>
      <c r="K636" s="2"/>
      <c r="L636" s="2"/>
      <c r="M636" s="2"/>
      <c r="N636" s="2"/>
      <c r="O636" s="2"/>
      <c r="P636" s="2"/>
      <c r="Q636" s="2"/>
      <c r="R636" s="2"/>
      <c r="S636" s="2"/>
      <c r="T636" s="2"/>
      <c r="U636" s="2"/>
      <c r="V636" s="2"/>
      <c r="W636" s="2"/>
      <c r="X636" s="2"/>
      <c r="Y636" s="2"/>
    </row>
    <row r="637" spans="1:25" x14ac:dyDescent="0.2">
      <c r="A637" s="2"/>
      <c r="B637" s="2"/>
      <c r="C637" s="2"/>
      <c r="D637" s="2"/>
      <c r="E637" s="2"/>
      <c r="F637" s="2"/>
      <c r="G637" s="7" t="str">
        <f t="shared" si="29"/>
        <v/>
      </c>
      <c r="H637" s="8" t="str">
        <f t="shared" si="27"/>
        <v/>
      </c>
      <c r="I637" s="8" t="str">
        <f t="shared" si="28"/>
        <v/>
      </c>
      <c r="J637" s="9" t="str">
        <f>IF(LARGE($I$16:$I$29,1)=G637,J636,IF(G637="","",IF(ROUND(G637/12,1)&lt;1,H637,IFERROR(IF(OR(ROUNDUP(G638/12,0)&lt;&gt;ROUNDUP(G637/12,0),H636&lt;&gt;H637),VLOOKUP($G637,$H$16:$J$29,3,1)+SUM($I$37:I637),J636),VLOOKUP(MAX($E$1237:$E$1048576),$H$16:$J$29,3,1)+SUM($I$37:I637)))))</f>
        <v/>
      </c>
      <c r="K637" s="2"/>
      <c r="L637" s="2"/>
      <c r="M637" s="2"/>
      <c r="N637" s="2"/>
      <c r="O637" s="2"/>
      <c r="P637" s="2"/>
      <c r="Q637" s="2"/>
      <c r="R637" s="2"/>
      <c r="S637" s="2"/>
      <c r="T637" s="2"/>
      <c r="U637" s="2"/>
      <c r="V637" s="2"/>
      <c r="W637" s="2"/>
      <c r="X637" s="2"/>
      <c r="Y637" s="2"/>
    </row>
    <row r="638" spans="1:25" x14ac:dyDescent="0.2">
      <c r="A638" s="2"/>
      <c r="B638" s="2"/>
      <c r="C638" s="2"/>
      <c r="D638" s="2"/>
      <c r="E638" s="2"/>
      <c r="F638" s="2"/>
      <c r="G638" s="7" t="str">
        <f t="shared" si="29"/>
        <v/>
      </c>
      <c r="H638" s="8" t="str">
        <f t="shared" si="27"/>
        <v/>
      </c>
      <c r="I638" s="8" t="str">
        <f t="shared" si="28"/>
        <v/>
      </c>
      <c r="J638" s="9" t="str">
        <f>IF(LARGE($I$16:$I$29,1)=G638,J637,IF(G638="","",IF(ROUND(G638/12,1)&lt;1,H638,IFERROR(IF(OR(ROUNDUP(G639/12,0)&lt;&gt;ROUNDUP(G638/12,0),H637&lt;&gt;H638),VLOOKUP($G638,$H$16:$J$29,3,1)+SUM($I$37:I638),J637),VLOOKUP(MAX($E$1237:$E$1048576),$H$16:$J$29,3,1)+SUM($I$37:I638)))))</f>
        <v/>
      </c>
      <c r="K638" s="2"/>
      <c r="L638" s="2"/>
      <c r="M638" s="2"/>
      <c r="N638" s="2"/>
      <c r="O638" s="2"/>
      <c r="P638" s="2"/>
      <c r="Q638" s="2"/>
      <c r="R638" s="2"/>
      <c r="S638" s="2"/>
      <c r="T638" s="2"/>
      <c r="U638" s="2"/>
      <c r="V638" s="2"/>
      <c r="W638" s="2"/>
      <c r="X638" s="2"/>
      <c r="Y638" s="2"/>
    </row>
    <row r="639" spans="1:25" x14ac:dyDescent="0.2">
      <c r="A639" s="2"/>
      <c r="B639" s="2"/>
      <c r="C639" s="2"/>
      <c r="D639" s="2"/>
      <c r="E639" s="2"/>
      <c r="F639" s="2"/>
      <c r="G639" s="7" t="str">
        <f t="shared" si="29"/>
        <v/>
      </c>
      <c r="H639" s="8" t="str">
        <f t="shared" si="27"/>
        <v/>
      </c>
      <c r="I639" s="8" t="str">
        <f t="shared" si="28"/>
        <v/>
      </c>
      <c r="J639" s="9" t="str">
        <f>IF(LARGE($I$16:$I$29,1)=G639,J638,IF(G639="","",IF(ROUND(G639/12,1)&lt;1,H639,IFERROR(IF(OR(ROUNDUP(G640/12,0)&lt;&gt;ROUNDUP(G639/12,0),H638&lt;&gt;H639),VLOOKUP($G639,$H$16:$J$29,3,1)+SUM($I$37:I639),J638),VLOOKUP(MAX($E$1237:$E$1048576),$H$16:$J$29,3,1)+SUM($I$37:I639)))))</f>
        <v/>
      </c>
      <c r="K639" s="2"/>
      <c r="L639" s="2"/>
      <c r="M639" s="2"/>
      <c r="N639" s="2"/>
      <c r="O639" s="2"/>
      <c r="P639" s="2"/>
      <c r="Q639" s="2"/>
      <c r="R639" s="2"/>
      <c r="S639" s="2"/>
      <c r="T639" s="2"/>
      <c r="U639" s="2"/>
      <c r="V639" s="2"/>
      <c r="W639" s="2"/>
      <c r="X639" s="2"/>
      <c r="Y639" s="2"/>
    </row>
    <row r="640" spans="1:25" x14ac:dyDescent="0.2">
      <c r="A640" s="2"/>
      <c r="B640" s="2"/>
      <c r="C640" s="2"/>
      <c r="D640" s="2"/>
      <c r="E640" s="2"/>
      <c r="F640" s="2"/>
      <c r="G640" s="7" t="str">
        <f t="shared" si="29"/>
        <v/>
      </c>
      <c r="H640" s="8" t="str">
        <f t="shared" si="27"/>
        <v/>
      </c>
      <c r="I640" s="8" t="str">
        <f t="shared" si="28"/>
        <v/>
      </c>
      <c r="J640" s="9" t="str">
        <f>IF(LARGE($I$16:$I$29,1)=G640,J639,IF(G640="","",IF(ROUND(G640/12,1)&lt;1,H640,IFERROR(IF(OR(ROUNDUP(G641/12,0)&lt;&gt;ROUNDUP(G640/12,0),H639&lt;&gt;H640),VLOOKUP($G640,$H$16:$J$29,3,1)+SUM($I$37:I640),J639),VLOOKUP(MAX($E$1237:$E$1048576),$H$16:$J$29,3,1)+SUM($I$37:I640)))))</f>
        <v/>
      </c>
      <c r="K640" s="2"/>
      <c r="L640" s="2"/>
      <c r="M640" s="2"/>
      <c r="N640" s="2"/>
      <c r="O640" s="2"/>
      <c r="P640" s="2"/>
      <c r="Q640" s="2"/>
      <c r="R640" s="2"/>
      <c r="S640" s="2"/>
      <c r="T640" s="2"/>
      <c r="U640" s="2"/>
      <c r="V640" s="2"/>
      <c r="W640" s="2"/>
      <c r="X640" s="2"/>
      <c r="Y640" s="2"/>
    </row>
    <row r="641" spans="1:25" x14ac:dyDescent="0.2">
      <c r="A641" s="2"/>
      <c r="B641" s="2"/>
      <c r="C641" s="2"/>
      <c r="D641" s="2"/>
      <c r="E641" s="2"/>
      <c r="F641" s="2"/>
      <c r="G641" s="7" t="str">
        <f t="shared" si="29"/>
        <v/>
      </c>
      <c r="H641" s="8" t="str">
        <f t="shared" si="27"/>
        <v/>
      </c>
      <c r="I641" s="8" t="str">
        <f t="shared" si="28"/>
        <v/>
      </c>
      <c r="J641" s="9" t="str">
        <f>IF(LARGE($I$16:$I$29,1)=G641,J640,IF(G641="","",IF(ROUND(G641/12,1)&lt;1,H641,IFERROR(IF(OR(ROUNDUP(G642/12,0)&lt;&gt;ROUNDUP(G641/12,0),H640&lt;&gt;H641),VLOOKUP($G641,$H$16:$J$29,3,1)+SUM($I$37:I641),J640),VLOOKUP(MAX($E$1237:$E$1048576),$H$16:$J$29,3,1)+SUM($I$37:I641)))))</f>
        <v/>
      </c>
      <c r="K641" s="2"/>
      <c r="L641" s="2"/>
      <c r="M641" s="2"/>
      <c r="N641" s="2"/>
      <c r="O641" s="2"/>
      <c r="P641" s="2"/>
      <c r="Q641" s="2"/>
      <c r="R641" s="2"/>
      <c r="S641" s="2"/>
      <c r="T641" s="2"/>
      <c r="U641" s="2"/>
      <c r="V641" s="2"/>
      <c r="W641" s="2"/>
      <c r="X641" s="2"/>
      <c r="Y641" s="2"/>
    </row>
    <row r="642" spans="1:25" x14ac:dyDescent="0.2">
      <c r="A642" s="2"/>
      <c r="B642" s="2"/>
      <c r="C642" s="2"/>
      <c r="D642" s="2"/>
      <c r="E642" s="2"/>
      <c r="F642" s="2"/>
      <c r="G642" s="7" t="str">
        <f t="shared" si="29"/>
        <v/>
      </c>
      <c r="H642" s="8" t="str">
        <f t="shared" si="27"/>
        <v/>
      </c>
      <c r="I642" s="8" t="str">
        <f t="shared" si="28"/>
        <v/>
      </c>
      <c r="J642" s="9" t="str">
        <f>IF(LARGE($I$16:$I$29,1)=G642,J641,IF(G642="","",IF(ROUND(G642/12,1)&lt;1,H642,IFERROR(IF(OR(ROUNDUP(G643/12,0)&lt;&gt;ROUNDUP(G642/12,0),H641&lt;&gt;H642),VLOOKUP($G642,$H$16:$J$29,3,1)+SUM($I$37:I642),J641),VLOOKUP(MAX($E$1237:$E$1048576),$H$16:$J$29,3,1)+SUM($I$37:I642)))))</f>
        <v/>
      </c>
      <c r="K642" s="2"/>
      <c r="L642" s="2"/>
      <c r="M642" s="2"/>
      <c r="N642" s="2"/>
      <c r="O642" s="2"/>
      <c r="P642" s="2"/>
      <c r="Q642" s="2"/>
      <c r="R642" s="2"/>
      <c r="S642" s="2"/>
      <c r="T642" s="2"/>
      <c r="U642" s="2"/>
      <c r="V642" s="2"/>
      <c r="W642" s="2"/>
      <c r="X642" s="2"/>
      <c r="Y642" s="2"/>
    </row>
    <row r="643" spans="1:25" x14ac:dyDescent="0.2">
      <c r="A643" s="2"/>
      <c r="B643" s="2"/>
      <c r="C643" s="2"/>
      <c r="D643" s="2"/>
      <c r="E643" s="2"/>
      <c r="F643" s="2"/>
      <c r="G643" s="7" t="str">
        <f t="shared" si="29"/>
        <v/>
      </c>
      <c r="H643" s="8" t="str">
        <f t="shared" si="27"/>
        <v/>
      </c>
      <c r="I643" s="8" t="str">
        <f t="shared" si="28"/>
        <v/>
      </c>
      <c r="J643" s="9" t="str">
        <f>IF(LARGE($I$16:$I$29,1)=G643,J642,IF(G643="","",IF(ROUND(G643/12,1)&lt;1,H643,IFERROR(IF(OR(ROUNDUP(G644/12,0)&lt;&gt;ROUNDUP(G643/12,0),H642&lt;&gt;H643),VLOOKUP($G643,$H$16:$J$29,3,1)+SUM($I$37:I643),J642),VLOOKUP(MAX($E$1237:$E$1048576),$H$16:$J$29,3,1)+SUM($I$37:I643)))))</f>
        <v/>
      </c>
      <c r="K643" s="2"/>
      <c r="L643" s="2"/>
      <c r="M643" s="2"/>
      <c r="N643" s="2"/>
      <c r="O643" s="2"/>
      <c r="P643" s="2"/>
      <c r="Q643" s="2"/>
      <c r="R643" s="2"/>
      <c r="S643" s="2"/>
      <c r="T643" s="2"/>
      <c r="U643" s="2"/>
      <c r="V643" s="2"/>
      <c r="W643" s="2"/>
      <c r="X643" s="2"/>
      <c r="Y643" s="2"/>
    </row>
    <row r="644" spans="1:25" x14ac:dyDescent="0.2">
      <c r="A644" s="2"/>
      <c r="B644" s="2"/>
      <c r="C644" s="2"/>
      <c r="D644" s="2"/>
      <c r="E644" s="2"/>
      <c r="F644" s="2"/>
      <c r="G644" s="7" t="str">
        <f t="shared" si="29"/>
        <v/>
      </c>
      <c r="H644" s="8" t="str">
        <f t="shared" si="27"/>
        <v/>
      </c>
      <c r="I644" s="8" t="str">
        <f t="shared" si="28"/>
        <v/>
      </c>
      <c r="J644" s="9" t="str">
        <f>IF(LARGE($I$16:$I$29,1)=G644,J643,IF(G644="","",IF(ROUND(G644/12,1)&lt;1,H644,IFERROR(IF(OR(ROUNDUP(G645/12,0)&lt;&gt;ROUNDUP(G644/12,0),H643&lt;&gt;H644),VLOOKUP($G644,$H$16:$J$29,3,1)+SUM($I$37:I644),J643),VLOOKUP(MAX($E$1237:$E$1048576),$H$16:$J$29,3,1)+SUM($I$37:I644)))))</f>
        <v/>
      </c>
      <c r="K644" s="2"/>
      <c r="L644" s="2"/>
      <c r="M644" s="2"/>
      <c r="N644" s="2"/>
      <c r="O644" s="2"/>
      <c r="P644" s="2"/>
      <c r="Q644" s="2"/>
      <c r="R644" s="2"/>
      <c r="S644" s="2"/>
      <c r="T644" s="2"/>
      <c r="U644" s="2"/>
      <c r="V644" s="2"/>
      <c r="W644" s="2"/>
      <c r="X644" s="2"/>
      <c r="Y644" s="2"/>
    </row>
    <row r="645" spans="1:25" x14ac:dyDescent="0.2">
      <c r="A645" s="2"/>
      <c r="B645" s="2"/>
      <c r="C645" s="2"/>
      <c r="D645" s="2"/>
      <c r="E645" s="2"/>
      <c r="F645" s="2"/>
      <c r="G645" s="7" t="str">
        <f t="shared" si="29"/>
        <v/>
      </c>
      <c r="H645" s="8" t="str">
        <f t="shared" si="27"/>
        <v/>
      </c>
      <c r="I645" s="8" t="str">
        <f t="shared" si="28"/>
        <v/>
      </c>
      <c r="J645" s="9" t="str">
        <f>IF(LARGE($I$16:$I$29,1)=G645,J644,IF(G645="","",IF(ROUND(G645/12,1)&lt;1,H645,IFERROR(IF(OR(ROUNDUP(G646/12,0)&lt;&gt;ROUNDUP(G645/12,0),H644&lt;&gt;H645),VLOOKUP($G645,$H$16:$J$29,3,1)+SUM($I$37:I645),J644),VLOOKUP(MAX($E$1237:$E$1048576),$H$16:$J$29,3,1)+SUM($I$37:I645)))))</f>
        <v/>
      </c>
      <c r="K645" s="2"/>
      <c r="L645" s="2"/>
      <c r="M645" s="2"/>
      <c r="N645" s="2"/>
      <c r="O645" s="2"/>
      <c r="P645" s="2"/>
      <c r="Q645" s="2"/>
      <c r="R645" s="2"/>
      <c r="S645" s="2"/>
      <c r="T645" s="2"/>
      <c r="U645" s="2"/>
      <c r="V645" s="2"/>
      <c r="W645" s="2"/>
      <c r="X645" s="2"/>
      <c r="Y645" s="2"/>
    </row>
    <row r="646" spans="1:25" x14ac:dyDescent="0.2">
      <c r="A646" s="2"/>
      <c r="B646" s="2"/>
      <c r="C646" s="2"/>
      <c r="D646" s="2"/>
      <c r="E646" s="2"/>
      <c r="F646" s="2"/>
      <c r="G646" s="7" t="str">
        <f t="shared" si="29"/>
        <v/>
      </c>
      <c r="H646" s="8" t="str">
        <f t="shared" si="27"/>
        <v/>
      </c>
      <c r="I646" s="8" t="str">
        <f t="shared" si="28"/>
        <v/>
      </c>
      <c r="J646" s="9" t="str">
        <f>IF(LARGE($I$16:$I$29,1)=G646,J645,IF(G646="","",IF(ROUND(G646/12,1)&lt;1,H646,IFERROR(IF(OR(ROUNDUP(G647/12,0)&lt;&gt;ROUNDUP(G646/12,0),H645&lt;&gt;H646),VLOOKUP($G646,$H$16:$J$29,3,1)+SUM($I$37:I646),J645),VLOOKUP(MAX($E$1237:$E$1048576),$H$16:$J$29,3,1)+SUM($I$37:I646)))))</f>
        <v/>
      </c>
      <c r="K646" s="2"/>
      <c r="L646" s="2"/>
      <c r="M646" s="2"/>
      <c r="N646" s="2"/>
      <c r="O646" s="2"/>
      <c r="P646" s="2"/>
      <c r="Q646" s="2"/>
      <c r="R646" s="2"/>
      <c r="S646" s="2"/>
      <c r="T646" s="2"/>
      <c r="U646" s="2"/>
      <c r="V646" s="2"/>
      <c r="W646" s="2"/>
      <c r="X646" s="2"/>
      <c r="Y646" s="2"/>
    </row>
    <row r="647" spans="1:25" x14ac:dyDescent="0.2">
      <c r="A647" s="2"/>
      <c r="B647" s="2"/>
      <c r="C647" s="2"/>
      <c r="D647" s="2"/>
      <c r="E647" s="2"/>
      <c r="F647" s="2"/>
      <c r="G647" s="7" t="str">
        <f t="shared" si="29"/>
        <v/>
      </c>
      <c r="H647" s="8" t="str">
        <f t="shared" si="27"/>
        <v/>
      </c>
      <c r="I647" s="8" t="str">
        <f t="shared" si="28"/>
        <v/>
      </c>
      <c r="J647" s="9" t="str">
        <f>IF(LARGE($I$16:$I$29,1)=G647,J646,IF(G647="","",IF(ROUND(G647/12,1)&lt;1,H647,IFERROR(IF(OR(ROUNDUP(G648/12,0)&lt;&gt;ROUNDUP(G647/12,0),H646&lt;&gt;H647),VLOOKUP($G647,$H$16:$J$29,3,1)+SUM($I$37:I647),J646),VLOOKUP(MAX($E$1237:$E$1048576),$H$16:$J$29,3,1)+SUM($I$37:I647)))))</f>
        <v/>
      </c>
      <c r="K647" s="2"/>
      <c r="L647" s="2"/>
      <c r="M647" s="2"/>
      <c r="N647" s="2"/>
      <c r="O647" s="2"/>
      <c r="P647" s="2"/>
      <c r="Q647" s="2"/>
      <c r="R647" s="2"/>
      <c r="S647" s="2"/>
      <c r="T647" s="2"/>
      <c r="U647" s="2"/>
      <c r="V647" s="2"/>
      <c r="W647" s="2"/>
      <c r="X647" s="2"/>
      <c r="Y647" s="2"/>
    </row>
    <row r="648" spans="1:25" x14ac:dyDescent="0.2">
      <c r="A648" s="2"/>
      <c r="B648" s="2"/>
      <c r="C648" s="2"/>
      <c r="D648" s="2"/>
      <c r="E648" s="2"/>
      <c r="F648" s="2"/>
      <c r="G648" s="7" t="str">
        <f t="shared" si="29"/>
        <v/>
      </c>
      <c r="H648" s="8" t="str">
        <f t="shared" si="27"/>
        <v/>
      </c>
      <c r="I648" s="8" t="str">
        <f t="shared" si="28"/>
        <v/>
      </c>
      <c r="J648" s="9" t="str">
        <f>IF(LARGE($I$16:$I$29,1)=G648,J647,IF(G648="","",IF(ROUND(G648/12,1)&lt;1,H648,IFERROR(IF(OR(ROUNDUP(G649/12,0)&lt;&gt;ROUNDUP(G648/12,0),H647&lt;&gt;H648),VLOOKUP($G648,$H$16:$J$29,3,1)+SUM($I$37:I648),J647),VLOOKUP(MAX($E$1237:$E$1048576),$H$16:$J$29,3,1)+SUM($I$37:I648)))))</f>
        <v/>
      </c>
      <c r="K648" s="2"/>
      <c r="L648" s="2"/>
      <c r="M648" s="2"/>
      <c r="N648" s="2"/>
      <c r="O648" s="2"/>
      <c r="P648" s="2"/>
      <c r="Q648" s="2"/>
      <c r="R648" s="2"/>
      <c r="S648" s="2"/>
      <c r="T648" s="2"/>
      <c r="U648" s="2"/>
      <c r="V648" s="2"/>
      <c r="W648" s="2"/>
      <c r="X648" s="2"/>
      <c r="Y648" s="2"/>
    </row>
    <row r="649" spans="1:25" x14ac:dyDescent="0.2">
      <c r="A649" s="2"/>
      <c r="B649" s="2"/>
      <c r="C649" s="2"/>
      <c r="D649" s="2"/>
      <c r="E649" s="2"/>
      <c r="F649" s="2"/>
      <c r="G649" s="7" t="str">
        <f t="shared" si="29"/>
        <v/>
      </c>
      <c r="H649" s="8" t="str">
        <f t="shared" si="27"/>
        <v/>
      </c>
      <c r="I649" s="8" t="str">
        <f t="shared" si="28"/>
        <v/>
      </c>
      <c r="J649" s="9" t="str">
        <f>IF(LARGE($I$16:$I$29,1)=G649,J648,IF(G649="","",IF(ROUND(G649/12,1)&lt;1,H649,IFERROR(IF(OR(ROUNDUP(G650/12,0)&lt;&gt;ROUNDUP(G649/12,0),H648&lt;&gt;H649),VLOOKUP($G649,$H$16:$J$29,3,1)+SUM($I$37:I649),J648),VLOOKUP(MAX($E$1237:$E$1048576),$H$16:$J$29,3,1)+SUM($I$37:I649)))))</f>
        <v/>
      </c>
      <c r="K649" s="2"/>
      <c r="L649" s="2"/>
      <c r="M649" s="2"/>
      <c r="N649" s="2"/>
      <c r="O649" s="2"/>
      <c r="P649" s="2"/>
      <c r="Q649" s="2"/>
      <c r="R649" s="2"/>
      <c r="S649" s="2"/>
      <c r="T649" s="2"/>
      <c r="U649" s="2"/>
      <c r="V649" s="2"/>
      <c r="W649" s="2"/>
      <c r="X649" s="2"/>
      <c r="Y649" s="2"/>
    </row>
    <row r="650" spans="1:25" x14ac:dyDescent="0.2">
      <c r="A650" s="2"/>
      <c r="B650" s="2"/>
      <c r="C650" s="2"/>
      <c r="D650" s="2"/>
      <c r="E650" s="2"/>
      <c r="F650" s="2"/>
      <c r="G650" s="7" t="str">
        <f t="shared" si="29"/>
        <v/>
      </c>
      <c r="H650" s="8" t="str">
        <f t="shared" si="27"/>
        <v/>
      </c>
      <c r="I650" s="8" t="str">
        <f t="shared" si="28"/>
        <v/>
      </c>
      <c r="J650" s="9" t="str">
        <f>IF(LARGE($I$16:$I$29,1)=G650,J649,IF(G650="","",IF(ROUND(G650/12,1)&lt;1,H650,IFERROR(IF(OR(ROUNDUP(G651/12,0)&lt;&gt;ROUNDUP(G650/12,0),H649&lt;&gt;H650),VLOOKUP($G650,$H$16:$J$29,3,1)+SUM($I$37:I650),J649),VLOOKUP(MAX($E$1237:$E$1048576),$H$16:$J$29,3,1)+SUM($I$37:I650)))))</f>
        <v/>
      </c>
      <c r="K650" s="2"/>
      <c r="L650" s="2"/>
      <c r="M650" s="2"/>
      <c r="N650" s="2"/>
      <c r="O650" s="2"/>
      <c r="P650" s="2"/>
      <c r="Q650" s="2"/>
      <c r="R650" s="2"/>
      <c r="S650" s="2"/>
      <c r="T650" s="2"/>
      <c r="U650" s="2"/>
      <c r="V650" s="2"/>
      <c r="W650" s="2"/>
      <c r="X650" s="2"/>
      <c r="Y650" s="2"/>
    </row>
    <row r="651" spans="1:25" x14ac:dyDescent="0.2">
      <c r="A651" s="2"/>
      <c r="B651" s="2"/>
      <c r="C651" s="2"/>
      <c r="D651" s="2"/>
      <c r="E651" s="2"/>
      <c r="F651" s="2"/>
      <c r="G651" s="7" t="str">
        <f t="shared" si="29"/>
        <v/>
      </c>
      <c r="H651" s="8" t="str">
        <f t="shared" si="27"/>
        <v/>
      </c>
      <c r="I651" s="8" t="str">
        <f t="shared" si="28"/>
        <v/>
      </c>
      <c r="J651" s="9" t="str">
        <f>IF(LARGE($I$16:$I$29,1)=G651,J650,IF(G651="","",IF(ROUND(G651/12,1)&lt;1,H651,IFERROR(IF(OR(ROUNDUP(G652/12,0)&lt;&gt;ROUNDUP(G651/12,0),H650&lt;&gt;H651),VLOOKUP($G651,$H$16:$J$29,3,1)+SUM($I$37:I651),J650),VLOOKUP(MAX($E$1237:$E$1048576),$H$16:$J$29,3,1)+SUM($I$37:I651)))))</f>
        <v/>
      </c>
      <c r="K651" s="2"/>
      <c r="L651" s="2"/>
      <c r="M651" s="2"/>
      <c r="N651" s="2"/>
      <c r="O651" s="2"/>
      <c r="P651" s="2"/>
      <c r="Q651" s="2"/>
      <c r="R651" s="2"/>
      <c r="S651" s="2"/>
      <c r="T651" s="2"/>
      <c r="U651" s="2"/>
      <c r="V651" s="2"/>
      <c r="W651" s="2"/>
      <c r="X651" s="2"/>
      <c r="Y651" s="2"/>
    </row>
    <row r="652" spans="1:25" x14ac:dyDescent="0.2">
      <c r="A652" s="2"/>
      <c r="B652" s="2"/>
      <c r="C652" s="2"/>
      <c r="D652" s="2"/>
      <c r="E652" s="2"/>
      <c r="F652" s="2"/>
      <c r="G652" s="7" t="str">
        <f t="shared" si="29"/>
        <v/>
      </c>
      <c r="H652" s="8" t="str">
        <f t="shared" si="27"/>
        <v/>
      </c>
      <c r="I652" s="8" t="str">
        <f t="shared" si="28"/>
        <v/>
      </c>
      <c r="J652" s="9" t="str">
        <f>IF(LARGE($I$16:$I$29,1)=G652,J651,IF(G652="","",IF(ROUND(G652/12,1)&lt;1,H652,IFERROR(IF(OR(ROUNDUP(G653/12,0)&lt;&gt;ROUNDUP(G652/12,0),H651&lt;&gt;H652),VLOOKUP($G652,$H$16:$J$29,3,1)+SUM($I$37:I652),J651),VLOOKUP(MAX($E$1237:$E$1048576),$H$16:$J$29,3,1)+SUM($I$37:I652)))))</f>
        <v/>
      </c>
      <c r="K652" s="2"/>
      <c r="L652" s="2"/>
      <c r="M652" s="2"/>
      <c r="N652" s="2"/>
      <c r="O652" s="2"/>
      <c r="P652" s="2"/>
      <c r="Q652" s="2"/>
      <c r="R652" s="2"/>
      <c r="S652" s="2"/>
      <c r="T652" s="2"/>
      <c r="U652" s="2"/>
      <c r="V652" s="2"/>
      <c r="W652" s="2"/>
      <c r="X652" s="2"/>
      <c r="Y652" s="2"/>
    </row>
    <row r="653" spans="1:25" x14ac:dyDescent="0.2">
      <c r="A653" s="2"/>
      <c r="B653" s="2"/>
      <c r="C653" s="2"/>
      <c r="D653" s="2"/>
      <c r="E653" s="2"/>
      <c r="F653" s="2"/>
      <c r="G653" s="7" t="str">
        <f t="shared" si="29"/>
        <v/>
      </c>
      <c r="H653" s="8" t="str">
        <f t="shared" si="27"/>
        <v/>
      </c>
      <c r="I653" s="8" t="str">
        <f t="shared" si="28"/>
        <v/>
      </c>
      <c r="J653" s="9" t="str">
        <f>IF(LARGE($I$16:$I$29,1)=G653,J652,IF(G653="","",IF(ROUND(G653/12,1)&lt;1,H653,IFERROR(IF(OR(ROUNDUP(G654/12,0)&lt;&gt;ROUNDUP(G653/12,0),H652&lt;&gt;H653),VLOOKUP($G653,$H$16:$J$29,3,1)+SUM($I$37:I653),J652),VLOOKUP(MAX($E$1237:$E$1048576),$H$16:$J$29,3,1)+SUM($I$37:I653)))))</f>
        <v/>
      </c>
      <c r="K653" s="2"/>
      <c r="L653" s="2"/>
      <c r="M653" s="2"/>
      <c r="N653" s="2"/>
      <c r="O653" s="2"/>
      <c r="P653" s="2"/>
      <c r="Q653" s="2"/>
      <c r="R653" s="2"/>
      <c r="S653" s="2"/>
      <c r="T653" s="2"/>
      <c r="U653" s="2"/>
      <c r="V653" s="2"/>
      <c r="W653" s="2"/>
      <c r="X653" s="2"/>
      <c r="Y653" s="2"/>
    </row>
    <row r="654" spans="1:25" x14ac:dyDescent="0.2">
      <c r="A654" s="2"/>
      <c r="B654" s="2"/>
      <c r="C654" s="2"/>
      <c r="D654" s="2"/>
      <c r="E654" s="2"/>
      <c r="F654" s="2"/>
      <c r="G654" s="7" t="str">
        <f t="shared" si="29"/>
        <v/>
      </c>
      <c r="H654" s="8" t="str">
        <f t="shared" si="27"/>
        <v/>
      </c>
      <c r="I654" s="8" t="str">
        <f t="shared" si="28"/>
        <v/>
      </c>
      <c r="J654" s="9" t="str">
        <f>IF(LARGE($I$16:$I$29,1)=G654,J653,IF(G654="","",IF(ROUND(G654/12,1)&lt;1,H654,IFERROR(IF(OR(ROUNDUP(G655/12,0)&lt;&gt;ROUNDUP(G654/12,0),H653&lt;&gt;H654),VLOOKUP($G654,$H$16:$J$29,3,1)+SUM($I$37:I654),J653),VLOOKUP(MAX($E$1237:$E$1048576),$H$16:$J$29,3,1)+SUM($I$37:I654)))))</f>
        <v/>
      </c>
      <c r="K654" s="2"/>
      <c r="L654" s="2"/>
      <c r="M654" s="2"/>
      <c r="N654" s="2"/>
      <c r="O654" s="2"/>
      <c r="P654" s="2"/>
      <c r="Q654" s="2"/>
      <c r="R654" s="2"/>
      <c r="S654" s="2"/>
      <c r="T654" s="2"/>
      <c r="U654" s="2"/>
      <c r="V654" s="2"/>
      <c r="W654" s="2"/>
      <c r="X654" s="2"/>
      <c r="Y654" s="2"/>
    </row>
    <row r="655" spans="1:25" x14ac:dyDescent="0.2">
      <c r="A655" s="2"/>
      <c r="B655" s="2"/>
      <c r="C655" s="2"/>
      <c r="D655" s="2"/>
      <c r="E655" s="2"/>
      <c r="F655" s="2"/>
      <c r="G655" s="7" t="str">
        <f t="shared" si="29"/>
        <v/>
      </c>
      <c r="H655" s="8" t="str">
        <f t="shared" si="27"/>
        <v/>
      </c>
      <c r="I655" s="8" t="str">
        <f t="shared" si="28"/>
        <v/>
      </c>
      <c r="J655" s="9" t="str">
        <f>IF(LARGE($I$16:$I$29,1)=G655,J654,IF(G655="","",IF(ROUND(G655/12,1)&lt;1,H655,IFERROR(IF(OR(ROUNDUP(G656/12,0)&lt;&gt;ROUNDUP(G655/12,0),H654&lt;&gt;H655),VLOOKUP($G655,$H$16:$J$29,3,1)+SUM($I$37:I655),J654),VLOOKUP(MAX($E$1237:$E$1048576),$H$16:$J$29,3,1)+SUM($I$37:I655)))))</f>
        <v/>
      </c>
      <c r="K655" s="2"/>
      <c r="L655" s="2"/>
      <c r="M655" s="2"/>
      <c r="N655" s="2"/>
      <c r="O655" s="2"/>
      <c r="P655" s="2"/>
      <c r="Q655" s="2"/>
      <c r="R655" s="2"/>
      <c r="S655" s="2"/>
      <c r="T655" s="2"/>
      <c r="U655" s="2"/>
      <c r="V655" s="2"/>
      <c r="W655" s="2"/>
      <c r="X655" s="2"/>
      <c r="Y655" s="2"/>
    </row>
    <row r="656" spans="1:25" x14ac:dyDescent="0.2">
      <c r="A656" s="2"/>
      <c r="B656" s="2"/>
      <c r="C656" s="2"/>
      <c r="D656" s="2"/>
      <c r="E656" s="2"/>
      <c r="F656" s="2"/>
      <c r="G656" s="7" t="str">
        <f t="shared" si="29"/>
        <v/>
      </c>
      <c r="H656" s="8" t="str">
        <f t="shared" si="27"/>
        <v/>
      </c>
      <c r="I656" s="8" t="str">
        <f t="shared" si="28"/>
        <v/>
      </c>
      <c r="J656" s="9" t="str">
        <f>IF(LARGE($I$16:$I$29,1)=G656,J655,IF(G656="","",IF(ROUND(G656/12,1)&lt;1,H656,IFERROR(IF(OR(ROUNDUP(G657/12,0)&lt;&gt;ROUNDUP(G656/12,0),H655&lt;&gt;H656),VLOOKUP($G656,$H$16:$J$29,3,1)+SUM($I$37:I656),J655),VLOOKUP(MAX($E$1237:$E$1048576),$H$16:$J$29,3,1)+SUM($I$37:I656)))))</f>
        <v/>
      </c>
      <c r="K656" s="2"/>
      <c r="L656" s="2"/>
      <c r="M656" s="2"/>
      <c r="N656" s="2"/>
      <c r="O656" s="2"/>
      <c r="P656" s="2"/>
      <c r="Q656" s="2"/>
      <c r="R656" s="2"/>
      <c r="S656" s="2"/>
      <c r="T656" s="2"/>
      <c r="U656" s="2"/>
      <c r="V656" s="2"/>
      <c r="W656" s="2"/>
      <c r="X656" s="2"/>
      <c r="Y656" s="2"/>
    </row>
    <row r="657" spans="1:25" x14ac:dyDescent="0.2">
      <c r="A657" s="2"/>
      <c r="B657" s="2"/>
      <c r="C657" s="2"/>
      <c r="D657" s="2"/>
      <c r="E657" s="2"/>
      <c r="F657" s="2"/>
      <c r="G657" s="7" t="str">
        <f t="shared" si="29"/>
        <v/>
      </c>
      <c r="H657" s="8" t="str">
        <f t="shared" si="27"/>
        <v/>
      </c>
      <c r="I657" s="8" t="str">
        <f t="shared" si="28"/>
        <v/>
      </c>
      <c r="J657" s="9" t="str">
        <f>IF(LARGE($I$16:$I$29,1)=G657,J656,IF(G657="","",IF(ROUND(G657/12,1)&lt;1,H657,IFERROR(IF(OR(ROUNDUP(G658/12,0)&lt;&gt;ROUNDUP(G657/12,0),H656&lt;&gt;H657),VLOOKUP($G657,$H$16:$J$29,3,1)+SUM($I$37:I657),J656),VLOOKUP(MAX($E$1237:$E$1048576),$H$16:$J$29,3,1)+SUM($I$37:I657)))))</f>
        <v/>
      </c>
      <c r="K657" s="2"/>
      <c r="L657" s="2"/>
      <c r="M657" s="2"/>
      <c r="N657" s="2"/>
      <c r="O657" s="2"/>
      <c r="P657" s="2"/>
      <c r="Q657" s="2"/>
      <c r="R657" s="2"/>
      <c r="S657" s="2"/>
      <c r="T657" s="2"/>
      <c r="U657" s="2"/>
      <c r="V657" s="2"/>
      <c r="W657" s="2"/>
      <c r="X657" s="2"/>
      <c r="Y657" s="2"/>
    </row>
    <row r="658" spans="1:25" x14ac:dyDescent="0.2">
      <c r="A658" s="2"/>
      <c r="B658" s="2"/>
      <c r="C658" s="2"/>
      <c r="D658" s="2"/>
      <c r="E658" s="2"/>
      <c r="F658" s="2"/>
      <c r="G658" s="7" t="str">
        <f t="shared" si="29"/>
        <v/>
      </c>
      <c r="H658" s="8" t="str">
        <f t="shared" si="27"/>
        <v/>
      </c>
      <c r="I658" s="8" t="str">
        <f t="shared" si="28"/>
        <v/>
      </c>
      <c r="J658" s="9" t="str">
        <f>IF(LARGE($I$16:$I$29,1)=G658,J657,IF(G658="","",IF(ROUND(G658/12,1)&lt;1,H658,IFERROR(IF(OR(ROUNDUP(G659/12,0)&lt;&gt;ROUNDUP(G658/12,0),H657&lt;&gt;H658),VLOOKUP($G658,$H$16:$J$29,3,1)+SUM($I$37:I658),J657),VLOOKUP(MAX($E$1237:$E$1048576),$H$16:$J$29,3,1)+SUM($I$37:I658)))))</f>
        <v/>
      </c>
      <c r="K658" s="2"/>
      <c r="L658" s="2"/>
      <c r="M658" s="2"/>
      <c r="N658" s="2"/>
      <c r="O658" s="2"/>
      <c r="P658" s="2"/>
      <c r="Q658" s="2"/>
      <c r="R658" s="2"/>
      <c r="S658" s="2"/>
      <c r="T658" s="2"/>
      <c r="U658" s="2"/>
      <c r="V658" s="2"/>
      <c r="W658" s="2"/>
      <c r="X658" s="2"/>
      <c r="Y658" s="2"/>
    </row>
    <row r="659" spans="1:25" x14ac:dyDescent="0.2">
      <c r="A659" s="2"/>
      <c r="B659" s="2"/>
      <c r="C659" s="2"/>
      <c r="D659" s="2"/>
      <c r="E659" s="2"/>
      <c r="F659" s="2"/>
      <c r="G659" s="7" t="str">
        <f t="shared" si="29"/>
        <v/>
      </c>
      <c r="H659" s="8" t="str">
        <f t="shared" si="27"/>
        <v/>
      </c>
      <c r="I659" s="8" t="str">
        <f t="shared" si="28"/>
        <v/>
      </c>
      <c r="J659" s="9" t="str">
        <f>IF(LARGE($I$16:$I$29,1)=G659,J658,IF(G659="","",IF(ROUND(G659/12,1)&lt;1,H659,IFERROR(IF(OR(ROUNDUP(G660/12,0)&lt;&gt;ROUNDUP(G659/12,0),H658&lt;&gt;H659),VLOOKUP($G659,$H$16:$J$29,3,1)+SUM($I$37:I659),J658),VLOOKUP(MAX($E$1237:$E$1048576),$H$16:$J$29,3,1)+SUM($I$37:I659)))))</f>
        <v/>
      </c>
      <c r="K659" s="2"/>
      <c r="L659" s="2"/>
      <c r="M659" s="2"/>
      <c r="N659" s="2"/>
      <c r="O659" s="2"/>
      <c r="P659" s="2"/>
      <c r="Q659" s="2"/>
      <c r="R659" s="2"/>
      <c r="S659" s="2"/>
      <c r="T659" s="2"/>
      <c r="U659" s="2"/>
      <c r="V659" s="2"/>
      <c r="W659" s="2"/>
      <c r="X659" s="2"/>
      <c r="Y659" s="2"/>
    </row>
    <row r="660" spans="1:25" x14ac:dyDescent="0.2">
      <c r="A660" s="2"/>
      <c r="B660" s="2"/>
      <c r="C660" s="2"/>
      <c r="D660" s="2"/>
      <c r="E660" s="2"/>
      <c r="F660" s="2"/>
      <c r="G660" s="7" t="str">
        <f t="shared" si="29"/>
        <v/>
      </c>
      <c r="H660" s="8" t="str">
        <f t="shared" si="27"/>
        <v/>
      </c>
      <c r="I660" s="8" t="str">
        <f t="shared" si="28"/>
        <v/>
      </c>
      <c r="J660" s="9" t="str">
        <f>IF(LARGE($I$16:$I$29,1)=G660,J659,IF(G660="","",IF(ROUND(G660/12,1)&lt;1,H660,IFERROR(IF(OR(ROUNDUP(G661/12,0)&lt;&gt;ROUNDUP(G660/12,0),H659&lt;&gt;H660),VLOOKUP($G660,$H$16:$J$29,3,1)+SUM($I$37:I660),J659),VLOOKUP(MAX($E$1237:$E$1048576),$H$16:$J$29,3,1)+SUM($I$37:I660)))))</f>
        <v/>
      </c>
      <c r="K660" s="2"/>
      <c r="L660" s="2"/>
      <c r="M660" s="2"/>
      <c r="N660" s="2"/>
      <c r="O660" s="2"/>
      <c r="P660" s="2"/>
      <c r="Q660" s="2"/>
      <c r="R660" s="2"/>
      <c r="S660" s="2"/>
      <c r="T660" s="2"/>
      <c r="U660" s="2"/>
      <c r="V660" s="2"/>
      <c r="W660" s="2"/>
      <c r="X660" s="2"/>
      <c r="Y660" s="2"/>
    </row>
    <row r="661" spans="1:25" x14ac:dyDescent="0.2">
      <c r="A661" s="2"/>
      <c r="B661" s="2"/>
      <c r="C661" s="2"/>
      <c r="D661" s="2"/>
      <c r="E661" s="2"/>
      <c r="F661" s="2"/>
      <c r="G661" s="7" t="str">
        <f t="shared" si="29"/>
        <v/>
      </c>
      <c r="H661" s="8" t="str">
        <f t="shared" si="27"/>
        <v/>
      </c>
      <c r="I661" s="8" t="str">
        <f t="shared" si="28"/>
        <v/>
      </c>
      <c r="J661" s="9" t="str">
        <f>IF(LARGE($I$16:$I$29,1)=G661,J660,IF(G661="","",IF(ROUND(G661/12,1)&lt;1,H661,IFERROR(IF(OR(ROUNDUP(G662/12,0)&lt;&gt;ROUNDUP(G661/12,0),H660&lt;&gt;H661),VLOOKUP($G661,$H$16:$J$29,3,1)+SUM($I$37:I661),J660),VLOOKUP(MAX($E$1237:$E$1048576),$H$16:$J$29,3,1)+SUM($I$37:I661)))))</f>
        <v/>
      </c>
      <c r="K661" s="2"/>
      <c r="L661" s="2"/>
      <c r="M661" s="2"/>
      <c r="N661" s="2"/>
      <c r="O661" s="2"/>
      <c r="P661" s="2"/>
      <c r="Q661" s="2"/>
      <c r="R661" s="2"/>
      <c r="S661" s="2"/>
      <c r="T661" s="2"/>
      <c r="U661" s="2"/>
      <c r="V661" s="2"/>
      <c r="W661" s="2"/>
      <c r="X661" s="2"/>
      <c r="Y661" s="2"/>
    </row>
    <row r="662" spans="1:25" x14ac:dyDescent="0.2">
      <c r="A662" s="2"/>
      <c r="B662" s="2"/>
      <c r="C662" s="2"/>
      <c r="D662" s="2"/>
      <c r="E662" s="2"/>
      <c r="F662" s="2"/>
      <c r="G662" s="7" t="str">
        <f t="shared" si="29"/>
        <v/>
      </c>
      <c r="H662" s="8" t="str">
        <f t="shared" si="27"/>
        <v/>
      </c>
      <c r="I662" s="8" t="str">
        <f t="shared" si="28"/>
        <v/>
      </c>
      <c r="J662" s="9" t="str">
        <f>IF(LARGE($I$16:$I$29,1)=G662,J661,IF(G662="","",IF(ROUND(G662/12,1)&lt;1,H662,IFERROR(IF(OR(ROUNDUP(G663/12,0)&lt;&gt;ROUNDUP(G662/12,0),H661&lt;&gt;H662),VLOOKUP($G662,$H$16:$J$29,3,1)+SUM($I$37:I662),J661),VLOOKUP(MAX($E$1237:$E$1048576),$H$16:$J$29,3,1)+SUM($I$37:I662)))))</f>
        <v/>
      </c>
      <c r="K662" s="2"/>
      <c r="L662" s="2"/>
      <c r="M662" s="2"/>
      <c r="N662" s="2"/>
      <c r="O662" s="2"/>
      <c r="P662" s="2"/>
      <c r="Q662" s="2"/>
      <c r="R662" s="2"/>
      <c r="S662" s="2"/>
      <c r="T662" s="2"/>
      <c r="U662" s="2"/>
      <c r="V662" s="2"/>
      <c r="W662" s="2"/>
      <c r="X662" s="2"/>
      <c r="Y662" s="2"/>
    </row>
    <row r="663" spans="1:25" x14ac:dyDescent="0.2">
      <c r="A663" s="2"/>
      <c r="B663" s="2"/>
      <c r="C663" s="2"/>
      <c r="D663" s="2"/>
      <c r="E663" s="2"/>
      <c r="F663" s="2"/>
      <c r="G663" s="7" t="str">
        <f t="shared" si="29"/>
        <v/>
      </c>
      <c r="H663" s="8" t="str">
        <f t="shared" si="27"/>
        <v/>
      </c>
      <c r="I663" s="8" t="str">
        <f t="shared" si="28"/>
        <v/>
      </c>
      <c r="J663" s="9" t="str">
        <f>IF(LARGE($I$16:$I$29,1)=G663,J662,IF(G663="","",IF(ROUND(G663/12,1)&lt;1,H663,IFERROR(IF(OR(ROUNDUP(G664/12,0)&lt;&gt;ROUNDUP(G663/12,0),H662&lt;&gt;H663),VLOOKUP($G663,$H$16:$J$29,3,1)+SUM($I$37:I663),J662),VLOOKUP(MAX($E$1237:$E$1048576),$H$16:$J$29,3,1)+SUM($I$37:I663)))))</f>
        <v/>
      </c>
      <c r="K663" s="2"/>
      <c r="L663" s="2"/>
      <c r="M663" s="2"/>
      <c r="N663" s="2"/>
      <c r="O663" s="2"/>
      <c r="P663" s="2"/>
      <c r="Q663" s="2"/>
      <c r="R663" s="2"/>
      <c r="S663" s="2"/>
      <c r="T663" s="2"/>
      <c r="U663" s="2"/>
      <c r="V663" s="2"/>
      <c r="W663" s="2"/>
      <c r="X663" s="2"/>
      <c r="Y663" s="2"/>
    </row>
    <row r="664" spans="1:25" x14ac:dyDescent="0.2">
      <c r="A664" s="2"/>
      <c r="B664" s="2"/>
      <c r="C664" s="2"/>
      <c r="D664" s="2"/>
      <c r="E664" s="2"/>
      <c r="F664" s="2"/>
      <c r="G664" s="7" t="str">
        <f t="shared" si="29"/>
        <v/>
      </c>
      <c r="H664" s="8" t="str">
        <f t="shared" si="27"/>
        <v/>
      </c>
      <c r="I664" s="8" t="str">
        <f t="shared" si="28"/>
        <v/>
      </c>
      <c r="J664" s="9" t="str">
        <f>IF(LARGE($I$16:$I$29,1)=G664,J663,IF(G664="","",IF(ROUND(G664/12,1)&lt;1,H664,IFERROR(IF(OR(ROUNDUP(G665/12,0)&lt;&gt;ROUNDUP(G664/12,0),H663&lt;&gt;H664),VLOOKUP($G664,$H$16:$J$29,3,1)+SUM($I$37:I664),J663),VLOOKUP(MAX($E$1237:$E$1048576),$H$16:$J$29,3,1)+SUM($I$37:I664)))))</f>
        <v/>
      </c>
      <c r="K664" s="2"/>
      <c r="L664" s="2"/>
      <c r="M664" s="2"/>
      <c r="N664" s="2"/>
      <c r="O664" s="2"/>
      <c r="P664" s="2"/>
      <c r="Q664" s="2"/>
      <c r="R664" s="2"/>
      <c r="S664" s="2"/>
      <c r="T664" s="2"/>
      <c r="U664" s="2"/>
      <c r="V664" s="2"/>
      <c r="W664" s="2"/>
      <c r="X664" s="2"/>
      <c r="Y664" s="2"/>
    </row>
    <row r="665" spans="1:25" x14ac:dyDescent="0.2">
      <c r="A665" s="2"/>
      <c r="B665" s="2"/>
      <c r="C665" s="2"/>
      <c r="D665" s="2"/>
      <c r="E665" s="2"/>
      <c r="F665" s="2"/>
      <c r="G665" s="7" t="str">
        <f t="shared" si="29"/>
        <v/>
      </c>
      <c r="H665" s="8" t="str">
        <f t="shared" si="27"/>
        <v/>
      </c>
      <c r="I665" s="8" t="str">
        <f t="shared" si="28"/>
        <v/>
      </c>
      <c r="J665" s="9" t="str">
        <f>IF(LARGE($I$16:$I$29,1)=G665,J664,IF(G665="","",IF(ROUND(G665/12,1)&lt;1,H665,IFERROR(IF(OR(ROUNDUP(G666/12,0)&lt;&gt;ROUNDUP(G665/12,0),H664&lt;&gt;H665),VLOOKUP($G665,$H$16:$J$29,3,1)+SUM($I$37:I665),J664),VLOOKUP(MAX($E$1237:$E$1048576),$H$16:$J$29,3,1)+SUM($I$37:I665)))))</f>
        <v/>
      </c>
      <c r="K665" s="2"/>
      <c r="L665" s="2"/>
      <c r="M665" s="2"/>
      <c r="N665" s="2"/>
      <c r="O665" s="2"/>
      <c r="P665" s="2"/>
      <c r="Q665" s="2"/>
      <c r="R665" s="2"/>
      <c r="S665" s="2"/>
      <c r="T665" s="2"/>
      <c r="U665" s="2"/>
      <c r="V665" s="2"/>
      <c r="W665" s="2"/>
      <c r="X665" s="2"/>
      <c r="Y665" s="2"/>
    </row>
    <row r="666" spans="1:25" x14ac:dyDescent="0.2">
      <c r="A666" s="2"/>
      <c r="B666" s="2"/>
      <c r="C666" s="2"/>
      <c r="D666" s="2"/>
      <c r="E666" s="2"/>
      <c r="F666" s="2"/>
      <c r="G666" s="7" t="str">
        <f t="shared" si="29"/>
        <v/>
      </c>
      <c r="H666" s="8" t="str">
        <f t="shared" si="27"/>
        <v/>
      </c>
      <c r="I666" s="8" t="str">
        <f t="shared" si="28"/>
        <v/>
      </c>
      <c r="J666" s="9" t="str">
        <f>IF(LARGE($I$16:$I$29,1)=G666,J665,IF(G666="","",IF(ROUND(G666/12,1)&lt;1,H666,IFERROR(IF(OR(ROUNDUP(G667/12,0)&lt;&gt;ROUNDUP(G666/12,0),H665&lt;&gt;H666),VLOOKUP($G666,$H$16:$J$29,3,1)+SUM($I$37:I666),J665),VLOOKUP(MAX($E$1237:$E$1048576),$H$16:$J$29,3,1)+SUM($I$37:I666)))))</f>
        <v/>
      </c>
      <c r="K666" s="2"/>
      <c r="L666" s="2"/>
      <c r="M666" s="2"/>
      <c r="N666" s="2"/>
      <c r="O666" s="2"/>
      <c r="P666" s="2"/>
      <c r="Q666" s="2"/>
      <c r="R666" s="2"/>
      <c r="S666" s="2"/>
      <c r="T666" s="2"/>
      <c r="U666" s="2"/>
      <c r="V666" s="2"/>
      <c r="W666" s="2"/>
      <c r="X666" s="2"/>
      <c r="Y666" s="2"/>
    </row>
    <row r="667" spans="1:25" x14ac:dyDescent="0.2">
      <c r="A667" s="2"/>
      <c r="B667" s="2"/>
      <c r="C667" s="2"/>
      <c r="D667" s="2"/>
      <c r="E667" s="2"/>
      <c r="F667" s="2"/>
      <c r="G667" s="7" t="str">
        <f t="shared" si="29"/>
        <v/>
      </c>
      <c r="H667" s="8" t="str">
        <f t="shared" si="27"/>
        <v/>
      </c>
      <c r="I667" s="8" t="str">
        <f t="shared" si="28"/>
        <v/>
      </c>
      <c r="J667" s="9" t="str">
        <f>IF(LARGE($I$16:$I$29,1)=G667,J666,IF(G667="","",IF(ROUND(G667/12,1)&lt;1,H667,IFERROR(IF(OR(ROUNDUP(G668/12,0)&lt;&gt;ROUNDUP(G667/12,0),H666&lt;&gt;H667),VLOOKUP($G667,$H$16:$J$29,3,1)+SUM($I$37:I667),J666),VLOOKUP(MAX($E$1237:$E$1048576),$H$16:$J$29,3,1)+SUM($I$37:I667)))))</f>
        <v/>
      </c>
      <c r="K667" s="2"/>
      <c r="L667" s="2"/>
      <c r="M667" s="2"/>
      <c r="N667" s="2"/>
      <c r="O667" s="2"/>
      <c r="P667" s="2"/>
      <c r="Q667" s="2"/>
      <c r="R667" s="2"/>
      <c r="S667" s="2"/>
      <c r="T667" s="2"/>
      <c r="U667" s="2"/>
      <c r="V667" s="2"/>
      <c r="W667" s="2"/>
      <c r="X667" s="2"/>
      <c r="Y667" s="2"/>
    </row>
    <row r="668" spans="1:25" x14ac:dyDescent="0.2">
      <c r="A668" s="2"/>
      <c r="B668" s="2"/>
      <c r="C668" s="2"/>
      <c r="D668" s="2"/>
      <c r="E668" s="2"/>
      <c r="F668" s="2"/>
      <c r="G668" s="7" t="str">
        <f t="shared" si="29"/>
        <v/>
      </c>
      <c r="H668" s="8" t="str">
        <f t="shared" si="27"/>
        <v/>
      </c>
      <c r="I668" s="8" t="str">
        <f t="shared" si="28"/>
        <v/>
      </c>
      <c r="J668" s="9" t="str">
        <f>IF(LARGE($I$16:$I$29,1)=G668,J667,IF(G668="","",IF(ROUND(G668/12,1)&lt;1,H668,IFERROR(IF(OR(ROUNDUP(G669/12,0)&lt;&gt;ROUNDUP(G668/12,0),H667&lt;&gt;H668),VLOOKUP($G668,$H$16:$J$29,3,1)+SUM($I$37:I668),J667),VLOOKUP(MAX($E$1237:$E$1048576),$H$16:$J$29,3,1)+SUM($I$37:I668)))))</f>
        <v/>
      </c>
      <c r="K668" s="2"/>
      <c r="L668" s="2"/>
      <c r="M668" s="2"/>
      <c r="N668" s="2"/>
      <c r="O668" s="2"/>
      <c r="P668" s="2"/>
      <c r="Q668" s="2"/>
      <c r="R668" s="2"/>
      <c r="S668" s="2"/>
      <c r="T668" s="2"/>
      <c r="U668" s="2"/>
      <c r="V668" s="2"/>
      <c r="W668" s="2"/>
      <c r="X668" s="2"/>
      <c r="Y668" s="2"/>
    </row>
    <row r="669" spans="1:25" x14ac:dyDescent="0.2">
      <c r="A669" s="2"/>
      <c r="B669" s="2"/>
      <c r="C669" s="2"/>
      <c r="D669" s="2"/>
      <c r="E669" s="2"/>
      <c r="F669" s="2"/>
      <c r="G669" s="7" t="str">
        <f t="shared" si="29"/>
        <v/>
      </c>
      <c r="H669" s="8" t="str">
        <f t="shared" si="27"/>
        <v/>
      </c>
      <c r="I669" s="8" t="str">
        <f t="shared" si="28"/>
        <v/>
      </c>
      <c r="J669" s="9" t="str">
        <f>IF(LARGE($I$16:$I$29,1)=G669,J668,IF(G669="","",IF(ROUND(G669/12,1)&lt;1,H669,IFERROR(IF(OR(ROUNDUP(G670/12,0)&lt;&gt;ROUNDUP(G669/12,0),H668&lt;&gt;H669),VLOOKUP($G669,$H$16:$J$29,3,1)+SUM($I$37:I669),J668),VLOOKUP(MAX($E$1237:$E$1048576),$H$16:$J$29,3,1)+SUM($I$37:I669)))))</f>
        <v/>
      </c>
      <c r="K669" s="2"/>
      <c r="L669" s="2"/>
      <c r="M669" s="2"/>
      <c r="N669" s="2"/>
      <c r="O669" s="2"/>
      <c r="P669" s="2"/>
      <c r="Q669" s="2"/>
      <c r="R669" s="2"/>
      <c r="S669" s="2"/>
      <c r="T669" s="2"/>
      <c r="U669" s="2"/>
      <c r="V669" s="2"/>
      <c r="W669" s="2"/>
      <c r="X669" s="2"/>
      <c r="Y669" s="2"/>
    </row>
    <row r="670" spans="1:25" x14ac:dyDescent="0.2">
      <c r="A670" s="2"/>
      <c r="B670" s="2"/>
      <c r="C670" s="2"/>
      <c r="D670" s="2"/>
      <c r="E670" s="2"/>
      <c r="F670" s="2"/>
      <c r="G670" s="7" t="str">
        <f t="shared" si="29"/>
        <v/>
      </c>
      <c r="H670" s="8" t="str">
        <f t="shared" si="27"/>
        <v/>
      </c>
      <c r="I670" s="8" t="str">
        <f t="shared" si="28"/>
        <v/>
      </c>
      <c r="J670" s="9" t="str">
        <f>IF(LARGE($I$16:$I$29,1)=G670,J669,IF(G670="","",IF(ROUND(G670/12,1)&lt;1,H670,IFERROR(IF(OR(ROUNDUP(G671/12,0)&lt;&gt;ROUNDUP(G670/12,0),H669&lt;&gt;H670),VLOOKUP($G670,$H$16:$J$29,3,1)+SUM($I$37:I670),J669),VLOOKUP(MAX($E$1237:$E$1048576),$H$16:$J$29,3,1)+SUM($I$37:I670)))))</f>
        <v/>
      </c>
      <c r="K670" s="2"/>
      <c r="L670" s="2"/>
      <c r="M670" s="2"/>
      <c r="N670" s="2"/>
      <c r="O670" s="2"/>
      <c r="P670" s="2"/>
      <c r="Q670" s="2"/>
      <c r="R670" s="2"/>
      <c r="S670" s="2"/>
      <c r="T670" s="2"/>
      <c r="U670" s="2"/>
      <c r="V670" s="2"/>
      <c r="W670" s="2"/>
      <c r="X670" s="2"/>
      <c r="Y670" s="2"/>
    </row>
    <row r="671" spans="1:25" x14ac:dyDescent="0.2">
      <c r="A671" s="2"/>
      <c r="B671" s="2"/>
      <c r="C671" s="2"/>
      <c r="D671" s="2"/>
      <c r="E671" s="2"/>
      <c r="F671" s="2"/>
      <c r="G671" s="7" t="str">
        <f t="shared" si="29"/>
        <v/>
      </c>
      <c r="H671" s="8" t="str">
        <f t="shared" si="27"/>
        <v/>
      </c>
      <c r="I671" s="8" t="str">
        <f t="shared" si="28"/>
        <v/>
      </c>
      <c r="J671" s="9" t="str">
        <f>IF(LARGE($I$16:$I$29,1)=G671,J670,IF(G671="","",IF(ROUND(G671/12,1)&lt;1,H671,IFERROR(IF(OR(ROUNDUP(G672/12,0)&lt;&gt;ROUNDUP(G671/12,0),H670&lt;&gt;H671),VLOOKUP($G671,$H$16:$J$29,3,1)+SUM($I$37:I671),J670),VLOOKUP(MAX($E$1237:$E$1048576),$H$16:$J$29,3,1)+SUM($I$37:I671)))))</f>
        <v/>
      </c>
      <c r="K671" s="2"/>
      <c r="L671" s="2"/>
      <c r="M671" s="2"/>
      <c r="N671" s="2"/>
      <c r="O671" s="2"/>
      <c r="P671" s="2"/>
      <c r="Q671" s="2"/>
      <c r="R671" s="2"/>
      <c r="S671" s="2"/>
      <c r="T671" s="2"/>
      <c r="U671" s="2"/>
      <c r="V671" s="2"/>
      <c r="W671" s="2"/>
      <c r="X671" s="2"/>
      <c r="Y671" s="2"/>
    </row>
    <row r="672" spans="1:25" x14ac:dyDescent="0.2">
      <c r="A672" s="2"/>
      <c r="B672" s="2"/>
      <c r="C672" s="2"/>
      <c r="D672" s="2"/>
      <c r="E672" s="2"/>
      <c r="F672" s="2"/>
      <c r="G672" s="7" t="str">
        <f t="shared" si="29"/>
        <v/>
      </c>
      <c r="H672" s="8" t="str">
        <f t="shared" si="27"/>
        <v/>
      </c>
      <c r="I672" s="8" t="str">
        <f t="shared" si="28"/>
        <v/>
      </c>
      <c r="J672" s="9" t="str">
        <f>IF(LARGE($I$16:$I$29,1)=G672,J671,IF(G672="","",IF(ROUND(G672/12,1)&lt;1,H672,IFERROR(IF(OR(ROUNDUP(G673/12,0)&lt;&gt;ROUNDUP(G672/12,0),H671&lt;&gt;H672),VLOOKUP($G672,$H$16:$J$29,3,1)+SUM($I$37:I672),J671),VLOOKUP(MAX($E$1237:$E$1048576),$H$16:$J$29,3,1)+SUM($I$37:I672)))))</f>
        <v/>
      </c>
      <c r="K672" s="2"/>
      <c r="L672" s="2"/>
      <c r="M672" s="2"/>
      <c r="N672" s="2"/>
      <c r="O672" s="2"/>
      <c r="P672" s="2"/>
      <c r="Q672" s="2"/>
      <c r="R672" s="2"/>
      <c r="S672" s="2"/>
      <c r="T672" s="2"/>
      <c r="U672" s="2"/>
      <c r="V672" s="2"/>
      <c r="W672" s="2"/>
      <c r="X672" s="2"/>
      <c r="Y672" s="2"/>
    </row>
    <row r="673" spans="1:25" x14ac:dyDescent="0.2">
      <c r="A673" s="2"/>
      <c r="B673" s="2"/>
      <c r="C673" s="2"/>
      <c r="D673" s="2"/>
      <c r="E673" s="2"/>
      <c r="F673" s="2"/>
      <c r="G673" s="7" t="str">
        <f t="shared" si="29"/>
        <v/>
      </c>
      <c r="H673" s="8" t="str">
        <f t="shared" si="27"/>
        <v/>
      </c>
      <c r="I673" s="8" t="str">
        <f t="shared" si="28"/>
        <v/>
      </c>
      <c r="J673" s="9" t="str">
        <f>IF(LARGE($I$16:$I$29,1)=G673,J672,IF(G673="","",IF(ROUND(G673/12,1)&lt;1,H673,IFERROR(IF(OR(ROUNDUP(G674/12,0)&lt;&gt;ROUNDUP(G673/12,0),H672&lt;&gt;H673),VLOOKUP($G673,$H$16:$J$29,3,1)+SUM($I$37:I673),J672),VLOOKUP(MAX($E$1237:$E$1048576),$H$16:$J$29,3,1)+SUM($I$37:I673)))))</f>
        <v/>
      </c>
      <c r="K673" s="2"/>
      <c r="L673" s="2"/>
      <c r="M673" s="2"/>
      <c r="N673" s="2"/>
      <c r="O673" s="2"/>
      <c r="P673" s="2"/>
      <c r="Q673" s="2"/>
      <c r="R673" s="2"/>
      <c r="S673" s="2"/>
      <c r="T673" s="2"/>
      <c r="U673" s="2"/>
      <c r="V673" s="2"/>
      <c r="W673" s="2"/>
      <c r="X673" s="2"/>
      <c r="Y673" s="2"/>
    </row>
    <row r="674" spans="1:25" x14ac:dyDescent="0.2">
      <c r="A674" s="2"/>
      <c r="B674" s="2"/>
      <c r="C674" s="2"/>
      <c r="D674" s="2"/>
      <c r="E674" s="2"/>
      <c r="F674" s="2"/>
      <c r="G674" s="7" t="str">
        <f t="shared" si="29"/>
        <v/>
      </c>
      <c r="H674" s="8" t="str">
        <f t="shared" si="27"/>
        <v/>
      </c>
      <c r="I674" s="8" t="str">
        <f t="shared" si="28"/>
        <v/>
      </c>
      <c r="J674" s="9" t="str">
        <f>IF(LARGE($I$16:$I$29,1)=G674,J673,IF(G674="","",IF(ROUND(G674/12,1)&lt;1,H674,IFERROR(IF(OR(ROUNDUP(G675/12,0)&lt;&gt;ROUNDUP(G674/12,0),H673&lt;&gt;H674),VLOOKUP($G674,$H$16:$J$29,3,1)+SUM($I$37:I674),J673),VLOOKUP(MAX($E$1237:$E$1048576),$H$16:$J$29,3,1)+SUM($I$37:I674)))))</f>
        <v/>
      </c>
      <c r="K674" s="2"/>
      <c r="L674" s="2"/>
      <c r="M674" s="2"/>
      <c r="N674" s="2"/>
      <c r="O674" s="2"/>
      <c r="P674" s="2"/>
      <c r="Q674" s="2"/>
      <c r="R674" s="2"/>
      <c r="S674" s="2"/>
      <c r="T674" s="2"/>
      <c r="U674" s="2"/>
      <c r="V674" s="2"/>
      <c r="W674" s="2"/>
      <c r="X674" s="2"/>
      <c r="Y674" s="2"/>
    </row>
    <row r="675" spans="1:25" x14ac:dyDescent="0.2">
      <c r="A675" s="2"/>
      <c r="B675" s="2"/>
      <c r="C675" s="2"/>
      <c r="D675" s="2"/>
      <c r="E675" s="2"/>
      <c r="F675" s="2"/>
      <c r="G675" s="7" t="str">
        <f t="shared" si="29"/>
        <v/>
      </c>
      <c r="H675" s="8" t="str">
        <f t="shared" si="27"/>
        <v/>
      </c>
      <c r="I675" s="8" t="str">
        <f t="shared" si="28"/>
        <v/>
      </c>
      <c r="J675" s="9" t="str">
        <f>IF(LARGE($I$16:$I$29,1)=G675,J674,IF(G675="","",IF(ROUND(G675/12,1)&lt;1,H675,IFERROR(IF(OR(ROUNDUP(G676/12,0)&lt;&gt;ROUNDUP(G675/12,0),H674&lt;&gt;H675),VLOOKUP($G675,$H$16:$J$29,3,1)+SUM($I$37:I675),J674),VLOOKUP(MAX($E$1237:$E$1048576),$H$16:$J$29,3,1)+SUM($I$37:I675)))))</f>
        <v/>
      </c>
      <c r="K675" s="2"/>
      <c r="L675" s="2"/>
      <c r="M675" s="2"/>
      <c r="N675" s="2"/>
      <c r="O675" s="2"/>
      <c r="P675" s="2"/>
      <c r="Q675" s="2"/>
      <c r="R675" s="2"/>
      <c r="S675" s="2"/>
      <c r="T675" s="2"/>
      <c r="U675" s="2"/>
      <c r="V675" s="2"/>
      <c r="W675" s="2"/>
      <c r="X675" s="2"/>
      <c r="Y675" s="2"/>
    </row>
    <row r="676" spans="1:25" x14ac:dyDescent="0.2">
      <c r="A676" s="2"/>
      <c r="B676" s="2"/>
      <c r="C676" s="2"/>
      <c r="D676" s="2"/>
      <c r="E676" s="2"/>
      <c r="F676" s="2"/>
      <c r="G676" s="7" t="str">
        <f t="shared" si="29"/>
        <v/>
      </c>
      <c r="H676" s="8" t="str">
        <f t="shared" si="27"/>
        <v/>
      </c>
      <c r="I676" s="8" t="str">
        <f t="shared" si="28"/>
        <v/>
      </c>
      <c r="J676" s="9" t="str">
        <f>IF(LARGE($I$16:$I$29,1)=G676,J675,IF(G676="","",IF(ROUND(G676/12,1)&lt;1,H676,IFERROR(IF(OR(ROUNDUP(G677/12,0)&lt;&gt;ROUNDUP(G676/12,0),H675&lt;&gt;H676),VLOOKUP($G676,$H$16:$J$29,3,1)+SUM($I$37:I676),J675),VLOOKUP(MAX($E$1237:$E$1048576),$H$16:$J$29,3,1)+SUM($I$37:I676)))))</f>
        <v/>
      </c>
      <c r="K676" s="2"/>
      <c r="L676" s="2"/>
      <c r="M676" s="2"/>
      <c r="N676" s="2"/>
      <c r="O676" s="2"/>
      <c r="P676" s="2"/>
      <c r="Q676" s="2"/>
      <c r="R676" s="2"/>
      <c r="S676" s="2"/>
      <c r="T676" s="2"/>
      <c r="U676" s="2"/>
      <c r="V676" s="2"/>
      <c r="W676" s="2"/>
      <c r="X676" s="2"/>
      <c r="Y676" s="2"/>
    </row>
    <row r="677" spans="1:25" x14ac:dyDescent="0.2">
      <c r="A677" s="2"/>
      <c r="B677" s="2"/>
      <c r="C677" s="2"/>
      <c r="D677" s="2"/>
      <c r="E677" s="2"/>
      <c r="F677" s="2"/>
      <c r="G677" s="7" t="str">
        <f t="shared" si="29"/>
        <v/>
      </c>
      <c r="H677" s="8" t="str">
        <f t="shared" ref="H677:H740" si="30">IF(G677="","",VLOOKUP($G677,$H$16:$J$27,3,1))</f>
        <v/>
      </c>
      <c r="I677" s="8" t="str">
        <f t="shared" ref="I677:I740" si="31">IF(G677="","",VLOOKUP($G677,$H$16:$J$27,3,1)*($E$27))</f>
        <v/>
      </c>
      <c r="J677" s="9" t="str">
        <f>IF(LARGE($I$16:$I$29,1)=G677,J676,IF(G677="","",IF(ROUND(G677/12,1)&lt;1,H677,IFERROR(IF(OR(ROUNDUP(G678/12,0)&lt;&gt;ROUNDUP(G677/12,0),H676&lt;&gt;H677),VLOOKUP($G677,$H$16:$J$29,3,1)+SUM($I$37:I677),J676),VLOOKUP(MAX($E$1237:$E$1048576),$H$16:$J$29,3,1)+SUM($I$37:I677)))))</f>
        <v/>
      </c>
      <c r="K677" s="2"/>
      <c r="L677" s="2"/>
      <c r="M677" s="2"/>
      <c r="N677" s="2"/>
      <c r="O677" s="2"/>
      <c r="P677" s="2"/>
      <c r="Q677" s="2"/>
      <c r="R677" s="2"/>
      <c r="S677" s="2"/>
      <c r="T677" s="2"/>
      <c r="U677" s="2"/>
      <c r="V677" s="2"/>
      <c r="W677" s="2"/>
      <c r="X677" s="2"/>
      <c r="Y677" s="2"/>
    </row>
    <row r="678" spans="1:25" x14ac:dyDescent="0.2">
      <c r="A678" s="2"/>
      <c r="B678" s="2"/>
      <c r="C678" s="2"/>
      <c r="D678" s="2"/>
      <c r="E678" s="2"/>
      <c r="F678" s="2"/>
      <c r="G678" s="7" t="str">
        <f t="shared" ref="G678:G741" si="32">IFERROR(IF(G677+1&gt;MAX($I$16:$I$25),"",G677+1),"")</f>
        <v/>
      </c>
      <c r="H678" s="8" t="str">
        <f t="shared" si="30"/>
        <v/>
      </c>
      <c r="I678" s="8" t="str">
        <f t="shared" si="31"/>
        <v/>
      </c>
      <c r="J678" s="9" t="str">
        <f>IF(LARGE($I$16:$I$29,1)=G678,J677,IF(G678="","",IF(ROUND(G678/12,1)&lt;1,H678,IFERROR(IF(OR(ROUNDUP(G679/12,0)&lt;&gt;ROUNDUP(G678/12,0),H677&lt;&gt;H678),VLOOKUP($G678,$H$16:$J$29,3,1)+SUM($I$37:I678),J677),VLOOKUP(MAX($E$1237:$E$1048576),$H$16:$J$29,3,1)+SUM($I$37:I678)))))</f>
        <v/>
      </c>
      <c r="K678" s="2"/>
      <c r="L678" s="2"/>
      <c r="M678" s="2"/>
      <c r="N678" s="2"/>
      <c r="O678" s="2"/>
      <c r="P678" s="2"/>
      <c r="Q678" s="2"/>
      <c r="R678" s="2"/>
      <c r="S678" s="2"/>
      <c r="T678" s="2"/>
      <c r="U678" s="2"/>
      <c r="V678" s="2"/>
      <c r="W678" s="2"/>
      <c r="X678" s="2"/>
      <c r="Y678" s="2"/>
    </row>
    <row r="679" spans="1:25" x14ac:dyDescent="0.2">
      <c r="A679" s="2"/>
      <c r="B679" s="2"/>
      <c r="C679" s="2"/>
      <c r="D679" s="2"/>
      <c r="E679" s="2"/>
      <c r="F679" s="2"/>
      <c r="G679" s="7" t="str">
        <f t="shared" si="32"/>
        <v/>
      </c>
      <c r="H679" s="8" t="str">
        <f t="shared" si="30"/>
        <v/>
      </c>
      <c r="I679" s="8" t="str">
        <f t="shared" si="31"/>
        <v/>
      </c>
      <c r="J679" s="9" t="str">
        <f>IF(LARGE($I$16:$I$29,1)=G679,J678,IF(G679="","",IF(ROUND(G679/12,1)&lt;1,H679,IFERROR(IF(OR(ROUNDUP(G680/12,0)&lt;&gt;ROUNDUP(G679/12,0),H678&lt;&gt;H679),VLOOKUP($G679,$H$16:$J$29,3,1)+SUM($I$37:I679),J678),VLOOKUP(MAX($E$1237:$E$1048576),$H$16:$J$29,3,1)+SUM($I$37:I679)))))</f>
        <v/>
      </c>
      <c r="K679" s="2"/>
      <c r="L679" s="2"/>
      <c r="M679" s="2"/>
      <c r="N679" s="2"/>
      <c r="O679" s="2"/>
      <c r="P679" s="2"/>
      <c r="Q679" s="2"/>
      <c r="R679" s="2"/>
      <c r="S679" s="2"/>
      <c r="T679" s="2"/>
      <c r="U679" s="2"/>
      <c r="V679" s="2"/>
      <c r="W679" s="2"/>
      <c r="X679" s="2"/>
      <c r="Y679" s="2"/>
    </row>
    <row r="680" spans="1:25" x14ac:dyDescent="0.2">
      <c r="A680" s="2"/>
      <c r="B680" s="2"/>
      <c r="C680" s="2"/>
      <c r="D680" s="2"/>
      <c r="E680" s="2"/>
      <c r="F680" s="2"/>
      <c r="G680" s="7" t="str">
        <f t="shared" si="32"/>
        <v/>
      </c>
      <c r="H680" s="8" t="str">
        <f t="shared" si="30"/>
        <v/>
      </c>
      <c r="I680" s="8" t="str">
        <f t="shared" si="31"/>
        <v/>
      </c>
      <c r="J680" s="9" t="str">
        <f>IF(LARGE($I$16:$I$29,1)=G680,J679,IF(G680="","",IF(ROUND(G680/12,1)&lt;1,H680,IFERROR(IF(OR(ROUNDUP(G681/12,0)&lt;&gt;ROUNDUP(G680/12,0),H679&lt;&gt;H680),VLOOKUP($G680,$H$16:$J$29,3,1)+SUM($I$37:I680),J679),VLOOKUP(MAX($E$1237:$E$1048576),$H$16:$J$29,3,1)+SUM($I$37:I680)))))</f>
        <v/>
      </c>
      <c r="K680" s="2"/>
      <c r="L680" s="2"/>
      <c r="M680" s="2"/>
      <c r="N680" s="2"/>
      <c r="O680" s="2"/>
      <c r="P680" s="2"/>
      <c r="Q680" s="2"/>
      <c r="R680" s="2"/>
      <c r="S680" s="2"/>
      <c r="T680" s="2"/>
      <c r="U680" s="2"/>
      <c r="V680" s="2"/>
      <c r="W680" s="2"/>
      <c r="X680" s="2"/>
      <c r="Y680" s="2"/>
    </row>
    <row r="681" spans="1:25" x14ac:dyDescent="0.2">
      <c r="A681" s="2"/>
      <c r="B681" s="2"/>
      <c r="C681" s="2"/>
      <c r="D681" s="2"/>
      <c r="E681" s="2"/>
      <c r="F681" s="2"/>
      <c r="G681" s="7" t="str">
        <f t="shared" si="32"/>
        <v/>
      </c>
      <c r="H681" s="8" t="str">
        <f t="shared" si="30"/>
        <v/>
      </c>
      <c r="I681" s="8" t="str">
        <f t="shared" si="31"/>
        <v/>
      </c>
      <c r="J681" s="9" t="str">
        <f>IF(LARGE($I$16:$I$29,1)=G681,J680,IF(G681="","",IF(ROUND(G681/12,1)&lt;1,H681,IFERROR(IF(OR(ROUNDUP(G682/12,0)&lt;&gt;ROUNDUP(G681/12,0),H680&lt;&gt;H681),VLOOKUP($G681,$H$16:$J$29,3,1)+SUM($I$37:I681),J680),VLOOKUP(MAX($E$1237:$E$1048576),$H$16:$J$29,3,1)+SUM($I$37:I681)))))</f>
        <v/>
      </c>
      <c r="K681" s="2"/>
      <c r="L681" s="2"/>
      <c r="M681" s="2"/>
      <c r="N681" s="2"/>
      <c r="O681" s="2"/>
      <c r="P681" s="2"/>
      <c r="Q681" s="2"/>
      <c r="R681" s="2"/>
      <c r="S681" s="2"/>
      <c r="T681" s="2"/>
      <c r="U681" s="2"/>
      <c r="V681" s="2"/>
      <c r="W681" s="2"/>
      <c r="X681" s="2"/>
      <c r="Y681" s="2"/>
    </row>
    <row r="682" spans="1:25" x14ac:dyDescent="0.2">
      <c r="A682" s="2"/>
      <c r="B682" s="2"/>
      <c r="C682" s="2"/>
      <c r="D682" s="2"/>
      <c r="E682" s="2"/>
      <c r="F682" s="2"/>
      <c r="G682" s="7" t="str">
        <f t="shared" si="32"/>
        <v/>
      </c>
      <c r="H682" s="8" t="str">
        <f t="shared" si="30"/>
        <v/>
      </c>
      <c r="I682" s="8" t="str">
        <f t="shared" si="31"/>
        <v/>
      </c>
      <c r="J682" s="9" t="str">
        <f>IF(LARGE($I$16:$I$29,1)=G682,J681,IF(G682="","",IF(ROUND(G682/12,1)&lt;1,H682,IFERROR(IF(OR(ROUNDUP(G683/12,0)&lt;&gt;ROUNDUP(G682/12,0),H681&lt;&gt;H682),VLOOKUP($G682,$H$16:$J$29,3,1)+SUM($I$37:I682),J681),VLOOKUP(MAX($E$1237:$E$1048576),$H$16:$J$29,3,1)+SUM($I$37:I682)))))</f>
        <v/>
      </c>
      <c r="K682" s="2"/>
      <c r="L682" s="2"/>
      <c r="M682" s="2"/>
      <c r="N682" s="2"/>
      <c r="O682" s="2"/>
      <c r="P682" s="2"/>
      <c r="Q682" s="2"/>
      <c r="R682" s="2"/>
      <c r="S682" s="2"/>
      <c r="T682" s="2"/>
      <c r="U682" s="2"/>
      <c r="V682" s="2"/>
      <c r="W682" s="2"/>
      <c r="X682" s="2"/>
      <c r="Y682" s="2"/>
    </row>
    <row r="683" spans="1:25" x14ac:dyDescent="0.2">
      <c r="A683" s="2"/>
      <c r="B683" s="2"/>
      <c r="C683" s="2"/>
      <c r="D683" s="2"/>
      <c r="E683" s="2"/>
      <c r="F683" s="2"/>
      <c r="G683" s="7" t="str">
        <f t="shared" si="32"/>
        <v/>
      </c>
      <c r="H683" s="8" t="str">
        <f t="shared" si="30"/>
        <v/>
      </c>
      <c r="I683" s="8" t="str">
        <f t="shared" si="31"/>
        <v/>
      </c>
      <c r="J683" s="9" t="str">
        <f>IF(LARGE($I$16:$I$29,1)=G683,J682,IF(G683="","",IF(ROUND(G683/12,1)&lt;1,H683,IFERROR(IF(OR(ROUNDUP(G684/12,0)&lt;&gt;ROUNDUP(G683/12,0),H682&lt;&gt;H683),VLOOKUP($G683,$H$16:$J$29,3,1)+SUM($I$37:I683),J682),VLOOKUP(MAX($E$1237:$E$1048576),$H$16:$J$29,3,1)+SUM($I$37:I683)))))</f>
        <v/>
      </c>
      <c r="K683" s="2"/>
      <c r="L683" s="2"/>
      <c r="M683" s="2"/>
      <c r="N683" s="2"/>
      <c r="O683" s="2"/>
      <c r="P683" s="2"/>
      <c r="Q683" s="2"/>
      <c r="R683" s="2"/>
      <c r="S683" s="2"/>
      <c r="T683" s="2"/>
      <c r="U683" s="2"/>
      <c r="V683" s="2"/>
      <c r="W683" s="2"/>
      <c r="X683" s="2"/>
      <c r="Y683" s="2"/>
    </row>
    <row r="684" spans="1:25" x14ac:dyDescent="0.2">
      <c r="A684" s="2"/>
      <c r="B684" s="2"/>
      <c r="C684" s="2"/>
      <c r="D684" s="2"/>
      <c r="E684" s="2"/>
      <c r="F684" s="2"/>
      <c r="G684" s="7" t="str">
        <f t="shared" si="32"/>
        <v/>
      </c>
      <c r="H684" s="8" t="str">
        <f t="shared" si="30"/>
        <v/>
      </c>
      <c r="I684" s="8" t="str">
        <f t="shared" si="31"/>
        <v/>
      </c>
      <c r="J684" s="9" t="str">
        <f>IF(LARGE($I$16:$I$29,1)=G684,J683,IF(G684="","",IF(ROUND(G684/12,1)&lt;1,H684,IFERROR(IF(OR(ROUNDUP(G685/12,0)&lt;&gt;ROUNDUP(G684/12,0),H683&lt;&gt;H684),VLOOKUP($G684,$H$16:$J$29,3,1)+SUM($I$37:I684),J683),VLOOKUP(MAX($E$1237:$E$1048576),$H$16:$J$29,3,1)+SUM($I$37:I684)))))</f>
        <v/>
      </c>
      <c r="K684" s="2"/>
      <c r="L684" s="2"/>
      <c r="M684" s="2"/>
      <c r="N684" s="2"/>
      <c r="O684" s="2"/>
      <c r="P684" s="2"/>
      <c r="Q684" s="2"/>
      <c r="R684" s="2"/>
      <c r="S684" s="2"/>
      <c r="T684" s="2"/>
      <c r="U684" s="2"/>
      <c r="V684" s="2"/>
      <c r="W684" s="2"/>
      <c r="X684" s="2"/>
      <c r="Y684" s="2"/>
    </row>
    <row r="685" spans="1:25" x14ac:dyDescent="0.2">
      <c r="A685" s="2"/>
      <c r="B685" s="2"/>
      <c r="C685" s="2"/>
      <c r="D685" s="2"/>
      <c r="E685" s="2"/>
      <c r="F685" s="2"/>
      <c r="G685" s="7" t="str">
        <f t="shared" si="32"/>
        <v/>
      </c>
      <c r="H685" s="8" t="str">
        <f t="shared" si="30"/>
        <v/>
      </c>
      <c r="I685" s="8" t="str">
        <f t="shared" si="31"/>
        <v/>
      </c>
      <c r="J685" s="9" t="str">
        <f>IF(LARGE($I$16:$I$29,1)=G685,J684,IF(G685="","",IF(ROUND(G685/12,1)&lt;1,H685,IFERROR(IF(OR(ROUNDUP(G686/12,0)&lt;&gt;ROUNDUP(G685/12,0),H684&lt;&gt;H685),VLOOKUP($G685,$H$16:$J$29,3,1)+SUM($I$37:I685),J684),VLOOKUP(MAX($E$1237:$E$1048576),$H$16:$J$29,3,1)+SUM($I$37:I685)))))</f>
        <v/>
      </c>
      <c r="K685" s="2"/>
      <c r="L685" s="2"/>
      <c r="M685" s="2"/>
      <c r="N685" s="2"/>
      <c r="O685" s="2"/>
      <c r="P685" s="2"/>
      <c r="Q685" s="2"/>
      <c r="R685" s="2"/>
      <c r="S685" s="2"/>
      <c r="T685" s="2"/>
      <c r="U685" s="2"/>
      <c r="V685" s="2"/>
      <c r="W685" s="2"/>
      <c r="X685" s="2"/>
      <c r="Y685" s="2"/>
    </row>
    <row r="686" spans="1:25" x14ac:dyDescent="0.2">
      <c r="A686" s="2"/>
      <c r="B686" s="2"/>
      <c r="C686" s="2"/>
      <c r="D686" s="2"/>
      <c r="E686" s="2"/>
      <c r="F686" s="2"/>
      <c r="G686" s="7" t="str">
        <f t="shared" si="32"/>
        <v/>
      </c>
      <c r="H686" s="8" t="str">
        <f t="shared" si="30"/>
        <v/>
      </c>
      <c r="I686" s="8" t="str">
        <f t="shared" si="31"/>
        <v/>
      </c>
      <c r="J686" s="9" t="str">
        <f>IF(LARGE($I$16:$I$29,1)=G686,J685,IF(G686="","",IF(ROUND(G686/12,1)&lt;1,H686,IFERROR(IF(OR(ROUNDUP(G687/12,0)&lt;&gt;ROUNDUP(G686/12,0),H685&lt;&gt;H686),VLOOKUP($G686,$H$16:$J$29,3,1)+SUM($I$37:I686),J685),VLOOKUP(MAX($E$1237:$E$1048576),$H$16:$J$29,3,1)+SUM($I$37:I686)))))</f>
        <v/>
      </c>
      <c r="K686" s="2"/>
      <c r="L686" s="2"/>
      <c r="M686" s="2"/>
      <c r="N686" s="2"/>
      <c r="O686" s="2"/>
      <c r="P686" s="2"/>
      <c r="Q686" s="2"/>
      <c r="R686" s="2"/>
      <c r="S686" s="2"/>
      <c r="T686" s="2"/>
      <c r="U686" s="2"/>
      <c r="V686" s="2"/>
      <c r="W686" s="2"/>
      <c r="X686" s="2"/>
      <c r="Y686" s="2"/>
    </row>
    <row r="687" spans="1:25" x14ac:dyDescent="0.2">
      <c r="A687" s="2"/>
      <c r="B687" s="2"/>
      <c r="C687" s="2"/>
      <c r="D687" s="2"/>
      <c r="E687" s="2"/>
      <c r="F687" s="2"/>
      <c r="G687" s="7" t="str">
        <f t="shared" si="32"/>
        <v/>
      </c>
      <c r="H687" s="8" t="str">
        <f t="shared" si="30"/>
        <v/>
      </c>
      <c r="I687" s="8" t="str">
        <f t="shared" si="31"/>
        <v/>
      </c>
      <c r="J687" s="9" t="str">
        <f>IF(LARGE($I$16:$I$29,1)=G687,J686,IF(G687="","",IF(ROUND(G687/12,1)&lt;1,H687,IFERROR(IF(OR(ROUNDUP(G688/12,0)&lt;&gt;ROUNDUP(G687/12,0),H686&lt;&gt;H687),VLOOKUP($G687,$H$16:$J$29,3,1)+SUM($I$37:I687),J686),VLOOKUP(MAX($E$1237:$E$1048576),$H$16:$J$29,3,1)+SUM($I$37:I687)))))</f>
        <v/>
      </c>
      <c r="K687" s="2"/>
      <c r="L687" s="2"/>
      <c r="M687" s="2"/>
      <c r="N687" s="2"/>
      <c r="O687" s="2"/>
      <c r="P687" s="2"/>
      <c r="Q687" s="2"/>
      <c r="R687" s="2"/>
      <c r="S687" s="2"/>
      <c r="T687" s="2"/>
      <c r="U687" s="2"/>
      <c r="V687" s="2"/>
      <c r="W687" s="2"/>
      <c r="X687" s="2"/>
      <c r="Y687" s="2"/>
    </row>
    <row r="688" spans="1:25" x14ac:dyDescent="0.2">
      <c r="A688" s="2"/>
      <c r="B688" s="2"/>
      <c r="C688" s="2"/>
      <c r="D688" s="2"/>
      <c r="E688" s="2"/>
      <c r="F688" s="2"/>
      <c r="G688" s="7" t="str">
        <f t="shared" si="32"/>
        <v/>
      </c>
      <c r="H688" s="8" t="str">
        <f t="shared" si="30"/>
        <v/>
      </c>
      <c r="I688" s="8" t="str">
        <f t="shared" si="31"/>
        <v/>
      </c>
      <c r="J688" s="9" t="str">
        <f>IF(LARGE($I$16:$I$29,1)=G688,J687,IF(G688="","",IF(ROUND(G688/12,1)&lt;1,H688,IFERROR(IF(OR(ROUNDUP(G689/12,0)&lt;&gt;ROUNDUP(G688/12,0),H687&lt;&gt;H688),VLOOKUP($G688,$H$16:$J$29,3,1)+SUM($I$37:I688),J687),VLOOKUP(MAX($E$1237:$E$1048576),$H$16:$J$29,3,1)+SUM($I$37:I688)))))</f>
        <v/>
      </c>
      <c r="K688" s="2"/>
      <c r="L688" s="2"/>
      <c r="M688" s="2"/>
      <c r="N688" s="2"/>
      <c r="O688" s="2"/>
      <c r="P688" s="2"/>
      <c r="Q688" s="2"/>
      <c r="R688" s="2"/>
      <c r="S688" s="2"/>
      <c r="T688" s="2"/>
      <c r="U688" s="2"/>
      <c r="V688" s="2"/>
      <c r="W688" s="2"/>
      <c r="X688" s="2"/>
      <c r="Y688" s="2"/>
    </row>
    <row r="689" spans="1:25" x14ac:dyDescent="0.2">
      <c r="A689" s="2"/>
      <c r="B689" s="2"/>
      <c r="C689" s="2"/>
      <c r="D689" s="2"/>
      <c r="E689" s="2"/>
      <c r="F689" s="2"/>
      <c r="G689" s="7" t="str">
        <f t="shared" si="32"/>
        <v/>
      </c>
      <c r="H689" s="8" t="str">
        <f t="shared" si="30"/>
        <v/>
      </c>
      <c r="I689" s="8" t="str">
        <f t="shared" si="31"/>
        <v/>
      </c>
      <c r="J689" s="9" t="str">
        <f>IF(LARGE($I$16:$I$29,1)=G689,J688,IF(G689="","",IF(ROUND(G689/12,1)&lt;1,H689,IFERROR(IF(OR(ROUNDUP(G690/12,0)&lt;&gt;ROUNDUP(G689/12,0),H688&lt;&gt;H689),VLOOKUP($G689,$H$16:$J$29,3,1)+SUM($I$37:I689),J688),VLOOKUP(MAX($E$1237:$E$1048576),$H$16:$J$29,3,1)+SUM($I$37:I689)))))</f>
        <v/>
      </c>
      <c r="K689" s="2"/>
      <c r="L689" s="2"/>
      <c r="M689" s="2"/>
      <c r="N689" s="2"/>
      <c r="O689" s="2"/>
      <c r="P689" s="2"/>
      <c r="Q689" s="2"/>
      <c r="R689" s="2"/>
      <c r="S689" s="2"/>
      <c r="T689" s="2"/>
      <c r="U689" s="2"/>
      <c r="V689" s="2"/>
      <c r="W689" s="2"/>
      <c r="X689" s="2"/>
      <c r="Y689" s="2"/>
    </row>
    <row r="690" spans="1:25" x14ac:dyDescent="0.2">
      <c r="A690" s="2"/>
      <c r="B690" s="2"/>
      <c r="C690" s="2"/>
      <c r="D690" s="2"/>
      <c r="E690" s="2"/>
      <c r="F690" s="2"/>
      <c r="G690" s="7" t="str">
        <f t="shared" si="32"/>
        <v/>
      </c>
      <c r="H690" s="8" t="str">
        <f t="shared" si="30"/>
        <v/>
      </c>
      <c r="I690" s="8" t="str">
        <f t="shared" si="31"/>
        <v/>
      </c>
      <c r="J690" s="9" t="str">
        <f>IF(LARGE($I$16:$I$29,1)=G690,J689,IF(G690="","",IF(ROUND(G690/12,1)&lt;1,H690,IFERROR(IF(OR(ROUNDUP(G691/12,0)&lt;&gt;ROUNDUP(G690/12,0),H689&lt;&gt;H690),VLOOKUP($G690,$H$16:$J$29,3,1)+SUM($I$37:I690),J689),VLOOKUP(MAX($E$1237:$E$1048576),$H$16:$J$29,3,1)+SUM($I$37:I690)))))</f>
        <v/>
      </c>
      <c r="K690" s="2"/>
      <c r="L690" s="2"/>
      <c r="M690" s="2"/>
      <c r="N690" s="2"/>
      <c r="O690" s="2"/>
      <c r="P690" s="2"/>
      <c r="Q690" s="2"/>
      <c r="R690" s="2"/>
      <c r="S690" s="2"/>
      <c r="T690" s="2"/>
      <c r="U690" s="2"/>
      <c r="V690" s="2"/>
      <c r="W690" s="2"/>
      <c r="X690" s="2"/>
      <c r="Y690" s="2"/>
    </row>
    <row r="691" spans="1:25" x14ac:dyDescent="0.2">
      <c r="A691" s="2"/>
      <c r="B691" s="2"/>
      <c r="C691" s="2"/>
      <c r="D691" s="2"/>
      <c r="E691" s="2"/>
      <c r="F691" s="2"/>
      <c r="G691" s="7" t="str">
        <f t="shared" si="32"/>
        <v/>
      </c>
      <c r="H691" s="8" t="str">
        <f t="shared" si="30"/>
        <v/>
      </c>
      <c r="I691" s="8" t="str">
        <f t="shared" si="31"/>
        <v/>
      </c>
      <c r="J691" s="9" t="str">
        <f>IF(LARGE($I$16:$I$29,1)=G691,J690,IF(G691="","",IF(ROUND(G691/12,1)&lt;1,H691,IFERROR(IF(OR(ROUNDUP(G692/12,0)&lt;&gt;ROUNDUP(G691/12,0),H690&lt;&gt;H691),VLOOKUP($G691,$H$16:$J$29,3,1)+SUM($I$37:I691),J690),VLOOKUP(MAX($E$1237:$E$1048576),$H$16:$J$29,3,1)+SUM($I$37:I691)))))</f>
        <v/>
      </c>
      <c r="K691" s="2"/>
      <c r="L691" s="2"/>
      <c r="M691" s="2"/>
      <c r="N691" s="2"/>
      <c r="O691" s="2"/>
      <c r="P691" s="2"/>
      <c r="Q691" s="2"/>
      <c r="R691" s="2"/>
      <c r="S691" s="2"/>
      <c r="T691" s="2"/>
      <c r="U691" s="2"/>
      <c r="V691" s="2"/>
      <c r="W691" s="2"/>
      <c r="X691" s="2"/>
      <c r="Y691" s="2"/>
    </row>
    <row r="692" spans="1:25" x14ac:dyDescent="0.2">
      <c r="A692" s="2"/>
      <c r="B692" s="2"/>
      <c r="C692" s="2"/>
      <c r="D692" s="2"/>
      <c r="E692" s="2"/>
      <c r="F692" s="2"/>
      <c r="G692" s="7" t="str">
        <f t="shared" si="32"/>
        <v/>
      </c>
      <c r="H692" s="8" t="str">
        <f t="shared" si="30"/>
        <v/>
      </c>
      <c r="I692" s="8" t="str">
        <f t="shared" si="31"/>
        <v/>
      </c>
      <c r="J692" s="9" t="str">
        <f>IF(LARGE($I$16:$I$29,1)=G692,J691,IF(G692="","",IF(ROUND(G692/12,1)&lt;1,H692,IFERROR(IF(OR(ROUNDUP(G693/12,0)&lt;&gt;ROUNDUP(G692/12,0),H691&lt;&gt;H692),VLOOKUP($G692,$H$16:$J$29,3,1)+SUM($I$37:I692),J691),VLOOKUP(MAX($E$1237:$E$1048576),$H$16:$J$29,3,1)+SUM($I$37:I692)))))</f>
        <v/>
      </c>
      <c r="K692" s="2"/>
      <c r="L692" s="2"/>
      <c r="M692" s="2"/>
      <c r="N692" s="2"/>
      <c r="O692" s="2"/>
      <c r="P692" s="2"/>
      <c r="Q692" s="2"/>
      <c r="R692" s="2"/>
      <c r="S692" s="2"/>
      <c r="T692" s="2"/>
      <c r="U692" s="2"/>
      <c r="V692" s="2"/>
      <c r="W692" s="2"/>
      <c r="X692" s="2"/>
      <c r="Y692" s="2"/>
    </row>
    <row r="693" spans="1:25" x14ac:dyDescent="0.2">
      <c r="A693" s="2"/>
      <c r="B693" s="2"/>
      <c r="C693" s="2"/>
      <c r="D693" s="2"/>
      <c r="E693" s="2"/>
      <c r="F693" s="2"/>
      <c r="G693" s="7" t="str">
        <f t="shared" si="32"/>
        <v/>
      </c>
      <c r="H693" s="8" t="str">
        <f t="shared" si="30"/>
        <v/>
      </c>
      <c r="I693" s="8" t="str">
        <f t="shared" si="31"/>
        <v/>
      </c>
      <c r="J693" s="9" t="str">
        <f>IF(LARGE($I$16:$I$29,1)=G693,J692,IF(G693="","",IF(ROUND(G693/12,1)&lt;1,H693,IFERROR(IF(OR(ROUNDUP(G694/12,0)&lt;&gt;ROUNDUP(G693/12,0),H692&lt;&gt;H693),VLOOKUP($G693,$H$16:$J$29,3,1)+SUM($I$37:I693),J692),VLOOKUP(MAX($E$1237:$E$1048576),$H$16:$J$29,3,1)+SUM($I$37:I693)))))</f>
        <v/>
      </c>
      <c r="K693" s="2"/>
      <c r="L693" s="2"/>
      <c r="M693" s="2"/>
      <c r="N693" s="2"/>
      <c r="O693" s="2"/>
      <c r="P693" s="2"/>
      <c r="Q693" s="2"/>
      <c r="R693" s="2"/>
      <c r="S693" s="2"/>
      <c r="T693" s="2"/>
      <c r="U693" s="2"/>
      <c r="V693" s="2"/>
      <c r="W693" s="2"/>
      <c r="X693" s="2"/>
      <c r="Y693" s="2"/>
    </row>
    <row r="694" spans="1:25" x14ac:dyDescent="0.2">
      <c r="A694" s="2"/>
      <c r="B694" s="2"/>
      <c r="C694" s="2"/>
      <c r="D694" s="2"/>
      <c r="E694" s="2"/>
      <c r="F694" s="2"/>
      <c r="G694" s="7" t="str">
        <f t="shared" si="32"/>
        <v/>
      </c>
      <c r="H694" s="8" t="str">
        <f t="shared" si="30"/>
        <v/>
      </c>
      <c r="I694" s="8" t="str">
        <f t="shared" si="31"/>
        <v/>
      </c>
      <c r="J694" s="9" t="str">
        <f>IF(LARGE($I$16:$I$29,1)=G694,J693,IF(G694="","",IF(ROUND(G694/12,1)&lt;1,H694,IFERROR(IF(OR(ROUNDUP(G695/12,0)&lt;&gt;ROUNDUP(G694/12,0),H693&lt;&gt;H694),VLOOKUP($G694,$H$16:$J$29,3,1)+SUM($I$37:I694),J693),VLOOKUP(MAX($E$1237:$E$1048576),$H$16:$J$29,3,1)+SUM($I$37:I694)))))</f>
        <v/>
      </c>
      <c r="K694" s="2"/>
      <c r="L694" s="2"/>
      <c r="M694" s="2"/>
      <c r="N694" s="2"/>
      <c r="O694" s="2"/>
      <c r="P694" s="2"/>
      <c r="Q694" s="2"/>
      <c r="R694" s="2"/>
      <c r="S694" s="2"/>
      <c r="T694" s="2"/>
      <c r="U694" s="2"/>
      <c r="V694" s="2"/>
      <c r="W694" s="2"/>
      <c r="X694" s="2"/>
      <c r="Y694" s="2"/>
    </row>
    <row r="695" spans="1:25" x14ac:dyDescent="0.2">
      <c r="A695" s="2"/>
      <c r="B695" s="2"/>
      <c r="C695" s="2"/>
      <c r="D695" s="2"/>
      <c r="E695" s="2"/>
      <c r="F695" s="2"/>
      <c r="G695" s="7" t="str">
        <f t="shared" si="32"/>
        <v/>
      </c>
      <c r="H695" s="8" t="str">
        <f t="shared" si="30"/>
        <v/>
      </c>
      <c r="I695" s="8" t="str">
        <f t="shared" si="31"/>
        <v/>
      </c>
      <c r="J695" s="9" t="str">
        <f>IF(LARGE($I$16:$I$29,1)=G695,J694,IF(G695="","",IF(ROUND(G695/12,1)&lt;1,H695,IFERROR(IF(OR(ROUNDUP(G696/12,0)&lt;&gt;ROUNDUP(G695/12,0),H694&lt;&gt;H695),VLOOKUP($G695,$H$16:$J$29,3,1)+SUM($I$37:I695),J694),VLOOKUP(MAX($E$1237:$E$1048576),$H$16:$J$29,3,1)+SUM($I$37:I695)))))</f>
        <v/>
      </c>
      <c r="K695" s="2"/>
      <c r="L695" s="2"/>
      <c r="M695" s="2"/>
      <c r="N695" s="2"/>
      <c r="O695" s="2"/>
      <c r="P695" s="2"/>
      <c r="Q695" s="2"/>
      <c r="R695" s="2"/>
      <c r="S695" s="2"/>
      <c r="T695" s="2"/>
      <c r="U695" s="2"/>
      <c r="V695" s="2"/>
      <c r="W695" s="2"/>
      <c r="X695" s="2"/>
      <c r="Y695" s="2"/>
    </row>
    <row r="696" spans="1:25" x14ac:dyDescent="0.2">
      <c r="A696" s="2"/>
      <c r="B696" s="2"/>
      <c r="C696" s="2"/>
      <c r="D696" s="2"/>
      <c r="E696" s="2"/>
      <c r="F696" s="2"/>
      <c r="G696" s="7" t="str">
        <f t="shared" si="32"/>
        <v/>
      </c>
      <c r="H696" s="8" t="str">
        <f t="shared" si="30"/>
        <v/>
      </c>
      <c r="I696" s="8" t="str">
        <f t="shared" si="31"/>
        <v/>
      </c>
      <c r="J696" s="9" t="str">
        <f>IF(LARGE($I$16:$I$29,1)=G696,J695,IF(G696="","",IF(ROUND(G696/12,1)&lt;1,H696,IFERROR(IF(OR(ROUNDUP(G697/12,0)&lt;&gt;ROUNDUP(G696/12,0),H695&lt;&gt;H696),VLOOKUP($G696,$H$16:$J$29,3,1)+SUM($I$37:I696),J695),VLOOKUP(MAX($E$1237:$E$1048576),$H$16:$J$29,3,1)+SUM($I$37:I696)))))</f>
        <v/>
      </c>
      <c r="K696" s="2"/>
      <c r="L696" s="2"/>
      <c r="M696" s="2"/>
      <c r="N696" s="2"/>
      <c r="O696" s="2"/>
      <c r="P696" s="2"/>
      <c r="Q696" s="2"/>
      <c r="R696" s="2"/>
      <c r="S696" s="2"/>
      <c r="T696" s="2"/>
      <c r="U696" s="2"/>
      <c r="V696" s="2"/>
      <c r="W696" s="2"/>
      <c r="X696" s="2"/>
      <c r="Y696" s="2"/>
    </row>
    <row r="697" spans="1:25" x14ac:dyDescent="0.2">
      <c r="A697" s="2"/>
      <c r="B697" s="2"/>
      <c r="C697" s="2"/>
      <c r="D697" s="2"/>
      <c r="E697" s="2"/>
      <c r="F697" s="2"/>
      <c r="G697" s="7" t="str">
        <f t="shared" si="32"/>
        <v/>
      </c>
      <c r="H697" s="8" t="str">
        <f t="shared" si="30"/>
        <v/>
      </c>
      <c r="I697" s="8" t="str">
        <f t="shared" si="31"/>
        <v/>
      </c>
      <c r="J697" s="9" t="str">
        <f>IF(LARGE($I$16:$I$29,1)=G697,J696,IF(G697="","",IF(ROUND(G697/12,1)&lt;1,H697,IFERROR(IF(OR(ROUNDUP(G698/12,0)&lt;&gt;ROUNDUP(G697/12,0),H696&lt;&gt;H697),VLOOKUP($G697,$H$16:$J$29,3,1)+SUM($I$37:I697),J696),VLOOKUP(MAX($E$1237:$E$1048576),$H$16:$J$29,3,1)+SUM($I$37:I697)))))</f>
        <v/>
      </c>
      <c r="K697" s="2"/>
      <c r="L697" s="2"/>
      <c r="M697" s="2"/>
      <c r="N697" s="2"/>
      <c r="O697" s="2"/>
      <c r="P697" s="2"/>
      <c r="Q697" s="2"/>
      <c r="R697" s="2"/>
      <c r="S697" s="2"/>
      <c r="T697" s="2"/>
      <c r="U697" s="2"/>
      <c r="V697" s="2"/>
      <c r="W697" s="2"/>
      <c r="X697" s="2"/>
      <c r="Y697" s="2"/>
    </row>
    <row r="698" spans="1:25" x14ac:dyDescent="0.2">
      <c r="A698" s="2"/>
      <c r="B698" s="2"/>
      <c r="C698" s="2"/>
      <c r="D698" s="2"/>
      <c r="E698" s="2"/>
      <c r="F698" s="2"/>
      <c r="G698" s="7" t="str">
        <f t="shared" si="32"/>
        <v/>
      </c>
      <c r="H698" s="8" t="str">
        <f t="shared" si="30"/>
        <v/>
      </c>
      <c r="I698" s="8" t="str">
        <f t="shared" si="31"/>
        <v/>
      </c>
      <c r="J698" s="9" t="str">
        <f>IF(LARGE($I$16:$I$29,1)=G698,J697,IF(G698="","",IF(ROUND(G698/12,1)&lt;1,H698,IFERROR(IF(OR(ROUNDUP(G699/12,0)&lt;&gt;ROUNDUP(G698/12,0),H697&lt;&gt;H698),VLOOKUP($G698,$H$16:$J$29,3,1)+SUM($I$37:I698),J697),VLOOKUP(MAX($E$1237:$E$1048576),$H$16:$J$29,3,1)+SUM($I$37:I698)))))</f>
        <v/>
      </c>
      <c r="K698" s="2"/>
      <c r="L698" s="2"/>
      <c r="M698" s="2"/>
      <c r="N698" s="2"/>
      <c r="O698" s="2"/>
      <c r="P698" s="2"/>
      <c r="Q698" s="2"/>
      <c r="R698" s="2"/>
      <c r="S698" s="2"/>
      <c r="T698" s="2"/>
      <c r="U698" s="2"/>
      <c r="V698" s="2"/>
      <c r="W698" s="2"/>
      <c r="X698" s="2"/>
      <c r="Y698" s="2"/>
    </row>
    <row r="699" spans="1:25" x14ac:dyDescent="0.2">
      <c r="A699" s="2"/>
      <c r="B699" s="2"/>
      <c r="C699" s="2"/>
      <c r="D699" s="2"/>
      <c r="E699" s="2"/>
      <c r="F699" s="2"/>
      <c r="G699" s="7" t="str">
        <f t="shared" si="32"/>
        <v/>
      </c>
      <c r="H699" s="8" t="str">
        <f t="shared" si="30"/>
        <v/>
      </c>
      <c r="I699" s="8" t="str">
        <f t="shared" si="31"/>
        <v/>
      </c>
      <c r="J699" s="9" t="str">
        <f>IF(LARGE($I$16:$I$29,1)=G699,J698,IF(G699="","",IF(ROUND(G699/12,1)&lt;1,H699,IFERROR(IF(OR(ROUNDUP(G700/12,0)&lt;&gt;ROUNDUP(G699/12,0),H698&lt;&gt;H699),VLOOKUP($G699,$H$16:$J$29,3,1)+SUM($I$37:I699),J698),VLOOKUP(MAX($E$1237:$E$1048576),$H$16:$J$29,3,1)+SUM($I$37:I699)))))</f>
        <v/>
      </c>
      <c r="K699" s="2"/>
      <c r="L699" s="2"/>
      <c r="M699" s="2"/>
      <c r="N699" s="2"/>
      <c r="O699" s="2"/>
      <c r="P699" s="2"/>
      <c r="Q699" s="2"/>
      <c r="R699" s="2"/>
      <c r="S699" s="2"/>
      <c r="T699" s="2"/>
      <c r="U699" s="2"/>
      <c r="V699" s="2"/>
      <c r="W699" s="2"/>
      <c r="X699" s="2"/>
      <c r="Y699" s="2"/>
    </row>
    <row r="700" spans="1:25" x14ac:dyDescent="0.2">
      <c r="A700" s="2"/>
      <c r="B700" s="2"/>
      <c r="C700" s="2"/>
      <c r="D700" s="2"/>
      <c r="E700" s="2"/>
      <c r="F700" s="2"/>
      <c r="G700" s="7" t="str">
        <f t="shared" si="32"/>
        <v/>
      </c>
      <c r="H700" s="8" t="str">
        <f t="shared" si="30"/>
        <v/>
      </c>
      <c r="I700" s="8" t="str">
        <f t="shared" si="31"/>
        <v/>
      </c>
      <c r="J700" s="9" t="str">
        <f>IF(LARGE($I$16:$I$29,1)=G700,J699,IF(G700="","",IF(ROUND(G700/12,1)&lt;1,H700,IFERROR(IF(OR(ROUNDUP(G701/12,0)&lt;&gt;ROUNDUP(G700/12,0),H699&lt;&gt;H700),VLOOKUP($G700,$H$16:$J$29,3,1)+SUM($I$37:I700),J699),VLOOKUP(MAX($E$1237:$E$1048576),$H$16:$J$29,3,1)+SUM($I$37:I700)))))</f>
        <v/>
      </c>
      <c r="K700" s="2"/>
      <c r="L700" s="2"/>
      <c r="M700" s="2"/>
      <c r="N700" s="2"/>
      <c r="O700" s="2"/>
      <c r="P700" s="2"/>
      <c r="Q700" s="2"/>
      <c r="R700" s="2"/>
      <c r="S700" s="2"/>
      <c r="T700" s="2"/>
      <c r="U700" s="2"/>
      <c r="V700" s="2"/>
      <c r="W700" s="2"/>
      <c r="X700" s="2"/>
      <c r="Y700" s="2"/>
    </row>
    <row r="701" spans="1:25" x14ac:dyDescent="0.2">
      <c r="A701" s="2"/>
      <c r="B701" s="2"/>
      <c r="C701" s="2"/>
      <c r="D701" s="2"/>
      <c r="E701" s="2"/>
      <c r="F701" s="2"/>
      <c r="G701" s="7" t="str">
        <f t="shared" si="32"/>
        <v/>
      </c>
      <c r="H701" s="8" t="str">
        <f t="shared" si="30"/>
        <v/>
      </c>
      <c r="I701" s="8" t="str">
        <f t="shared" si="31"/>
        <v/>
      </c>
      <c r="J701" s="9" t="str">
        <f>IF(LARGE($I$16:$I$29,1)=G701,J700,IF(G701="","",IF(ROUND(G701/12,1)&lt;1,H701,IFERROR(IF(OR(ROUNDUP(G702/12,0)&lt;&gt;ROUNDUP(G701/12,0),H700&lt;&gt;H701),VLOOKUP($G701,$H$16:$J$29,3,1)+SUM($I$37:I701),J700),VLOOKUP(MAX($E$1237:$E$1048576),$H$16:$J$29,3,1)+SUM($I$37:I701)))))</f>
        <v/>
      </c>
      <c r="K701" s="2"/>
      <c r="L701" s="2"/>
      <c r="M701" s="2"/>
      <c r="N701" s="2"/>
      <c r="O701" s="2"/>
      <c r="P701" s="2"/>
      <c r="Q701" s="2"/>
      <c r="R701" s="2"/>
      <c r="S701" s="2"/>
      <c r="T701" s="2"/>
      <c r="U701" s="2"/>
      <c r="V701" s="2"/>
      <c r="W701" s="2"/>
      <c r="X701" s="2"/>
      <c r="Y701" s="2"/>
    </row>
    <row r="702" spans="1:25" x14ac:dyDescent="0.2">
      <c r="A702" s="2"/>
      <c r="B702" s="2"/>
      <c r="C702" s="2"/>
      <c r="D702" s="2"/>
      <c r="E702" s="2"/>
      <c r="F702" s="2"/>
      <c r="G702" s="7" t="str">
        <f t="shared" si="32"/>
        <v/>
      </c>
      <c r="H702" s="8" t="str">
        <f t="shared" si="30"/>
        <v/>
      </c>
      <c r="I702" s="8" t="str">
        <f t="shared" si="31"/>
        <v/>
      </c>
      <c r="J702" s="9" t="str">
        <f>IF(LARGE($I$16:$I$29,1)=G702,J701,IF(G702="","",IF(ROUND(G702/12,1)&lt;1,H702,IFERROR(IF(OR(ROUNDUP(G703/12,0)&lt;&gt;ROUNDUP(G702/12,0),H701&lt;&gt;H702),VLOOKUP($G702,$H$16:$J$29,3,1)+SUM($I$37:I702),J701),VLOOKUP(MAX($E$1237:$E$1048576),$H$16:$J$29,3,1)+SUM($I$37:I702)))))</f>
        <v/>
      </c>
      <c r="K702" s="2"/>
      <c r="L702" s="2"/>
      <c r="M702" s="2"/>
      <c r="N702" s="2"/>
      <c r="O702" s="2"/>
      <c r="P702" s="2"/>
      <c r="Q702" s="2"/>
      <c r="R702" s="2"/>
      <c r="S702" s="2"/>
      <c r="T702" s="2"/>
      <c r="U702" s="2"/>
      <c r="V702" s="2"/>
      <c r="W702" s="2"/>
      <c r="X702" s="2"/>
      <c r="Y702" s="2"/>
    </row>
    <row r="703" spans="1:25" x14ac:dyDescent="0.2">
      <c r="A703" s="2"/>
      <c r="B703" s="2"/>
      <c r="C703" s="2"/>
      <c r="D703" s="2"/>
      <c r="E703" s="2"/>
      <c r="F703" s="2"/>
      <c r="G703" s="7" t="str">
        <f t="shared" si="32"/>
        <v/>
      </c>
      <c r="H703" s="8" t="str">
        <f t="shared" si="30"/>
        <v/>
      </c>
      <c r="I703" s="8" t="str">
        <f t="shared" si="31"/>
        <v/>
      </c>
      <c r="J703" s="9" t="str">
        <f>IF(LARGE($I$16:$I$29,1)=G703,J702,IF(G703="","",IF(ROUND(G703/12,1)&lt;1,H703,IFERROR(IF(OR(ROUNDUP(G704/12,0)&lt;&gt;ROUNDUP(G703/12,0),H702&lt;&gt;H703),VLOOKUP($G703,$H$16:$J$29,3,1)+SUM($I$37:I703),J702),VLOOKUP(MAX($E$1237:$E$1048576),$H$16:$J$29,3,1)+SUM($I$37:I703)))))</f>
        <v/>
      </c>
      <c r="K703" s="2"/>
      <c r="L703" s="2"/>
      <c r="M703" s="2"/>
      <c r="N703" s="2"/>
      <c r="O703" s="2"/>
      <c r="P703" s="2"/>
      <c r="Q703" s="2"/>
      <c r="R703" s="2"/>
      <c r="S703" s="2"/>
      <c r="T703" s="2"/>
      <c r="U703" s="2"/>
      <c r="V703" s="2"/>
      <c r="W703" s="2"/>
      <c r="X703" s="2"/>
      <c r="Y703" s="2"/>
    </row>
    <row r="704" spans="1:25" x14ac:dyDescent="0.2">
      <c r="A704" s="2"/>
      <c r="B704" s="2"/>
      <c r="C704" s="2"/>
      <c r="D704" s="2"/>
      <c r="E704" s="2"/>
      <c r="F704" s="2"/>
      <c r="G704" s="7" t="str">
        <f t="shared" si="32"/>
        <v/>
      </c>
      <c r="H704" s="8" t="str">
        <f t="shared" si="30"/>
        <v/>
      </c>
      <c r="I704" s="8" t="str">
        <f t="shared" si="31"/>
        <v/>
      </c>
      <c r="J704" s="9" t="str">
        <f>IF(LARGE($I$16:$I$29,1)=G704,J703,IF(G704="","",IF(ROUND(G704/12,1)&lt;1,H704,IFERROR(IF(OR(ROUNDUP(G705/12,0)&lt;&gt;ROUNDUP(G704/12,0),H703&lt;&gt;H704),VLOOKUP($G704,$H$16:$J$29,3,1)+SUM($I$37:I704),J703),VLOOKUP(MAX($E$1237:$E$1048576),$H$16:$J$29,3,1)+SUM($I$37:I704)))))</f>
        <v/>
      </c>
      <c r="K704" s="2"/>
      <c r="L704" s="2"/>
      <c r="M704" s="2"/>
      <c r="N704" s="2"/>
      <c r="O704" s="2"/>
      <c r="P704" s="2"/>
      <c r="Q704" s="2"/>
      <c r="R704" s="2"/>
      <c r="S704" s="2"/>
      <c r="T704" s="2"/>
      <c r="U704" s="2"/>
      <c r="V704" s="2"/>
      <c r="W704" s="2"/>
      <c r="X704" s="2"/>
      <c r="Y704" s="2"/>
    </row>
    <row r="705" spans="1:25" x14ac:dyDescent="0.2">
      <c r="A705" s="2"/>
      <c r="B705" s="2"/>
      <c r="C705" s="2"/>
      <c r="D705" s="2"/>
      <c r="E705" s="2"/>
      <c r="F705" s="2"/>
      <c r="G705" s="7" t="str">
        <f t="shared" si="32"/>
        <v/>
      </c>
      <c r="H705" s="8" t="str">
        <f t="shared" si="30"/>
        <v/>
      </c>
      <c r="I705" s="8" t="str">
        <f t="shared" si="31"/>
        <v/>
      </c>
      <c r="J705" s="9" t="str">
        <f>IF(LARGE($I$16:$I$29,1)=G705,J704,IF(G705="","",IF(ROUND(G705/12,1)&lt;1,H705,IFERROR(IF(OR(ROUNDUP(G706/12,0)&lt;&gt;ROUNDUP(G705/12,0),H704&lt;&gt;H705),VLOOKUP($G705,$H$16:$J$29,3,1)+SUM($I$37:I705),J704),VLOOKUP(MAX($E$1237:$E$1048576),$H$16:$J$29,3,1)+SUM($I$37:I705)))))</f>
        <v/>
      </c>
      <c r="K705" s="2"/>
      <c r="L705" s="2"/>
      <c r="M705" s="2"/>
      <c r="N705" s="2"/>
      <c r="O705" s="2"/>
      <c r="P705" s="2"/>
      <c r="Q705" s="2"/>
      <c r="R705" s="2"/>
      <c r="S705" s="2"/>
      <c r="T705" s="2"/>
      <c r="U705" s="2"/>
      <c r="V705" s="2"/>
      <c r="W705" s="2"/>
      <c r="X705" s="2"/>
      <c r="Y705" s="2"/>
    </row>
    <row r="706" spans="1:25" x14ac:dyDescent="0.2">
      <c r="A706" s="2"/>
      <c r="B706" s="2"/>
      <c r="C706" s="2"/>
      <c r="D706" s="2"/>
      <c r="E706" s="2"/>
      <c r="F706" s="2"/>
      <c r="G706" s="7" t="str">
        <f t="shared" si="32"/>
        <v/>
      </c>
      <c r="H706" s="8" t="str">
        <f t="shared" si="30"/>
        <v/>
      </c>
      <c r="I706" s="8" t="str">
        <f t="shared" si="31"/>
        <v/>
      </c>
      <c r="J706" s="9" t="str">
        <f>IF(LARGE($I$16:$I$29,1)=G706,J705,IF(G706="","",IF(ROUND(G706/12,1)&lt;1,H706,IFERROR(IF(OR(ROUNDUP(G707/12,0)&lt;&gt;ROUNDUP(G706/12,0),H705&lt;&gt;H706),VLOOKUP($G706,$H$16:$J$29,3,1)+SUM($I$37:I706),J705),VLOOKUP(MAX($E$1237:$E$1048576),$H$16:$J$29,3,1)+SUM($I$37:I706)))))</f>
        <v/>
      </c>
      <c r="K706" s="2"/>
      <c r="L706" s="2"/>
      <c r="M706" s="2"/>
      <c r="N706" s="2"/>
      <c r="O706" s="2"/>
      <c r="P706" s="2"/>
      <c r="Q706" s="2"/>
      <c r="R706" s="2"/>
      <c r="S706" s="2"/>
      <c r="T706" s="2"/>
      <c r="U706" s="2"/>
      <c r="V706" s="2"/>
      <c r="W706" s="2"/>
      <c r="X706" s="2"/>
      <c r="Y706" s="2"/>
    </row>
    <row r="707" spans="1:25" x14ac:dyDescent="0.2">
      <c r="A707" s="2"/>
      <c r="B707" s="2"/>
      <c r="C707" s="2"/>
      <c r="D707" s="2"/>
      <c r="E707" s="2"/>
      <c r="F707" s="2"/>
      <c r="G707" s="7" t="str">
        <f t="shared" si="32"/>
        <v/>
      </c>
      <c r="H707" s="8" t="str">
        <f t="shared" si="30"/>
        <v/>
      </c>
      <c r="I707" s="8" t="str">
        <f t="shared" si="31"/>
        <v/>
      </c>
      <c r="J707" s="9" t="str">
        <f>IF(LARGE($I$16:$I$29,1)=G707,J706,IF(G707="","",IF(ROUND(G707/12,1)&lt;1,H707,IFERROR(IF(OR(ROUNDUP(G708/12,0)&lt;&gt;ROUNDUP(G707/12,0),H706&lt;&gt;H707),VLOOKUP($G707,$H$16:$J$29,3,1)+SUM($I$37:I707),J706),VLOOKUP(MAX($E$1237:$E$1048576),$H$16:$J$29,3,1)+SUM($I$37:I707)))))</f>
        <v/>
      </c>
      <c r="K707" s="2"/>
      <c r="L707" s="2"/>
      <c r="M707" s="2"/>
      <c r="N707" s="2"/>
      <c r="O707" s="2"/>
      <c r="P707" s="2"/>
      <c r="Q707" s="2"/>
      <c r="R707" s="2"/>
      <c r="S707" s="2"/>
      <c r="T707" s="2"/>
      <c r="U707" s="2"/>
      <c r="V707" s="2"/>
      <c r="W707" s="2"/>
      <c r="X707" s="2"/>
      <c r="Y707" s="2"/>
    </row>
    <row r="708" spans="1:25" x14ac:dyDescent="0.2">
      <c r="A708" s="2"/>
      <c r="B708" s="2"/>
      <c r="C708" s="2"/>
      <c r="D708" s="2"/>
      <c r="E708" s="2"/>
      <c r="F708" s="2"/>
      <c r="G708" s="7" t="str">
        <f t="shared" si="32"/>
        <v/>
      </c>
      <c r="H708" s="8" t="str">
        <f t="shared" si="30"/>
        <v/>
      </c>
      <c r="I708" s="8" t="str">
        <f t="shared" si="31"/>
        <v/>
      </c>
      <c r="J708" s="9" t="str">
        <f>IF(LARGE($I$16:$I$29,1)=G708,J707,IF(G708="","",IF(ROUND(G708/12,1)&lt;1,H708,IFERROR(IF(OR(ROUNDUP(G709/12,0)&lt;&gt;ROUNDUP(G708/12,0),H707&lt;&gt;H708),VLOOKUP($G708,$H$16:$J$29,3,1)+SUM($I$37:I708),J707),VLOOKUP(MAX($E$1237:$E$1048576),$H$16:$J$29,3,1)+SUM($I$37:I708)))))</f>
        <v/>
      </c>
      <c r="K708" s="2"/>
      <c r="L708" s="2"/>
      <c r="M708" s="2"/>
      <c r="N708" s="2"/>
      <c r="O708" s="2"/>
      <c r="P708" s="2"/>
      <c r="Q708" s="2"/>
      <c r="R708" s="2"/>
      <c r="S708" s="2"/>
      <c r="T708" s="2"/>
      <c r="U708" s="2"/>
      <c r="V708" s="2"/>
      <c r="W708" s="2"/>
      <c r="X708" s="2"/>
      <c r="Y708" s="2"/>
    </row>
    <row r="709" spans="1:25" x14ac:dyDescent="0.2">
      <c r="A709" s="2"/>
      <c r="B709" s="2"/>
      <c r="C709" s="2"/>
      <c r="D709" s="2"/>
      <c r="E709" s="2"/>
      <c r="F709" s="2"/>
      <c r="G709" s="7" t="str">
        <f t="shared" si="32"/>
        <v/>
      </c>
      <c r="H709" s="8" t="str">
        <f t="shared" si="30"/>
        <v/>
      </c>
      <c r="I709" s="8" t="str">
        <f t="shared" si="31"/>
        <v/>
      </c>
      <c r="J709" s="9" t="str">
        <f>IF(LARGE($I$16:$I$29,1)=G709,J708,IF(G709="","",IF(ROUND(G709/12,1)&lt;1,H709,IFERROR(IF(OR(ROUNDUP(G710/12,0)&lt;&gt;ROUNDUP(G709/12,0),H708&lt;&gt;H709),VLOOKUP($G709,$H$16:$J$29,3,1)+SUM($I$37:I709),J708),VLOOKUP(MAX($E$1237:$E$1048576),$H$16:$J$29,3,1)+SUM($I$37:I709)))))</f>
        <v/>
      </c>
      <c r="K709" s="2"/>
      <c r="L709" s="2"/>
      <c r="M709" s="2"/>
      <c r="N709" s="2"/>
      <c r="O709" s="2"/>
      <c r="P709" s="2"/>
      <c r="Q709" s="2"/>
      <c r="R709" s="2"/>
      <c r="S709" s="2"/>
      <c r="T709" s="2"/>
      <c r="U709" s="2"/>
      <c r="V709" s="2"/>
      <c r="W709" s="2"/>
      <c r="X709" s="2"/>
      <c r="Y709" s="2"/>
    </row>
    <row r="710" spans="1:25" x14ac:dyDescent="0.2">
      <c r="A710" s="2"/>
      <c r="B710" s="2"/>
      <c r="C710" s="2"/>
      <c r="D710" s="2"/>
      <c r="E710" s="2"/>
      <c r="F710" s="2"/>
      <c r="G710" s="7" t="str">
        <f t="shared" si="32"/>
        <v/>
      </c>
      <c r="H710" s="8" t="str">
        <f t="shared" si="30"/>
        <v/>
      </c>
      <c r="I710" s="8" t="str">
        <f t="shared" si="31"/>
        <v/>
      </c>
      <c r="J710" s="9" t="str">
        <f>IF(LARGE($I$16:$I$29,1)=G710,J709,IF(G710="","",IF(ROUND(G710/12,1)&lt;1,H710,IFERROR(IF(OR(ROUNDUP(G711/12,0)&lt;&gt;ROUNDUP(G710/12,0),H709&lt;&gt;H710),VLOOKUP($G710,$H$16:$J$29,3,1)+SUM($I$37:I710),J709),VLOOKUP(MAX($E$1237:$E$1048576),$H$16:$J$29,3,1)+SUM($I$37:I710)))))</f>
        <v/>
      </c>
      <c r="K710" s="2"/>
      <c r="L710" s="2"/>
      <c r="M710" s="2"/>
      <c r="N710" s="2"/>
      <c r="O710" s="2"/>
      <c r="P710" s="2"/>
      <c r="Q710" s="2"/>
      <c r="R710" s="2"/>
      <c r="S710" s="2"/>
      <c r="T710" s="2"/>
      <c r="U710" s="2"/>
      <c r="V710" s="2"/>
      <c r="W710" s="2"/>
      <c r="X710" s="2"/>
      <c r="Y710" s="2"/>
    </row>
    <row r="711" spans="1:25" x14ac:dyDescent="0.2">
      <c r="A711" s="2"/>
      <c r="B711" s="2"/>
      <c r="C711" s="2"/>
      <c r="D711" s="2"/>
      <c r="E711" s="2"/>
      <c r="F711" s="2"/>
      <c r="G711" s="7" t="str">
        <f t="shared" si="32"/>
        <v/>
      </c>
      <c r="H711" s="8" t="str">
        <f t="shared" si="30"/>
        <v/>
      </c>
      <c r="I711" s="8" t="str">
        <f t="shared" si="31"/>
        <v/>
      </c>
      <c r="J711" s="9" t="str">
        <f>IF(LARGE($I$16:$I$29,1)=G711,J710,IF(G711="","",IF(ROUND(G711/12,1)&lt;1,H711,IFERROR(IF(OR(ROUNDUP(G712/12,0)&lt;&gt;ROUNDUP(G711/12,0),H710&lt;&gt;H711),VLOOKUP($G711,$H$16:$J$29,3,1)+SUM($I$37:I711),J710),VLOOKUP(MAX($E$1237:$E$1048576),$H$16:$J$29,3,1)+SUM($I$37:I711)))))</f>
        <v/>
      </c>
      <c r="K711" s="2"/>
      <c r="L711" s="2"/>
      <c r="M711" s="2"/>
      <c r="N711" s="2"/>
      <c r="O711" s="2"/>
      <c r="P711" s="2"/>
      <c r="Q711" s="2"/>
      <c r="R711" s="2"/>
      <c r="S711" s="2"/>
      <c r="T711" s="2"/>
      <c r="U711" s="2"/>
      <c r="V711" s="2"/>
      <c r="W711" s="2"/>
      <c r="X711" s="2"/>
      <c r="Y711" s="2"/>
    </row>
    <row r="712" spans="1:25" x14ac:dyDescent="0.2">
      <c r="A712" s="2"/>
      <c r="B712" s="2"/>
      <c r="C712" s="2"/>
      <c r="D712" s="2"/>
      <c r="E712" s="2"/>
      <c r="F712" s="2"/>
      <c r="G712" s="7" t="str">
        <f t="shared" si="32"/>
        <v/>
      </c>
      <c r="H712" s="8" t="str">
        <f t="shared" si="30"/>
        <v/>
      </c>
      <c r="I712" s="8" t="str">
        <f t="shared" si="31"/>
        <v/>
      </c>
      <c r="J712" s="9" t="str">
        <f>IF(LARGE($I$16:$I$29,1)=G712,J711,IF(G712="","",IF(ROUND(G712/12,1)&lt;1,H712,IFERROR(IF(OR(ROUNDUP(G713/12,0)&lt;&gt;ROUNDUP(G712/12,0),H711&lt;&gt;H712),VLOOKUP($G712,$H$16:$J$29,3,1)+SUM($I$37:I712),J711),VLOOKUP(MAX($E$1237:$E$1048576),$H$16:$J$29,3,1)+SUM($I$37:I712)))))</f>
        <v/>
      </c>
      <c r="K712" s="2"/>
      <c r="L712" s="2"/>
      <c r="M712" s="2"/>
      <c r="N712" s="2"/>
      <c r="O712" s="2"/>
      <c r="P712" s="2"/>
      <c r="Q712" s="2"/>
      <c r="R712" s="2"/>
      <c r="S712" s="2"/>
      <c r="T712" s="2"/>
      <c r="U712" s="2"/>
      <c r="V712" s="2"/>
      <c r="W712" s="2"/>
      <c r="X712" s="2"/>
      <c r="Y712" s="2"/>
    </row>
    <row r="713" spans="1:25" x14ac:dyDescent="0.2">
      <c r="A713" s="2"/>
      <c r="B713" s="2"/>
      <c r="C713" s="2"/>
      <c r="D713" s="2"/>
      <c r="E713" s="2"/>
      <c r="F713" s="2"/>
      <c r="G713" s="7" t="str">
        <f t="shared" si="32"/>
        <v/>
      </c>
      <c r="H713" s="8" t="str">
        <f t="shared" si="30"/>
        <v/>
      </c>
      <c r="I713" s="8" t="str">
        <f t="shared" si="31"/>
        <v/>
      </c>
      <c r="J713" s="9" t="str">
        <f>IF(LARGE($I$16:$I$29,1)=G713,J712,IF(G713="","",IF(ROUND(G713/12,1)&lt;1,H713,IFERROR(IF(OR(ROUNDUP(G714/12,0)&lt;&gt;ROUNDUP(G713/12,0),H712&lt;&gt;H713),VLOOKUP($G713,$H$16:$J$29,3,1)+SUM($I$37:I713),J712),VLOOKUP(MAX($E$1237:$E$1048576),$H$16:$J$29,3,1)+SUM($I$37:I713)))))</f>
        <v/>
      </c>
      <c r="K713" s="2"/>
      <c r="L713" s="2"/>
      <c r="M713" s="2"/>
      <c r="N713" s="2"/>
      <c r="O713" s="2"/>
      <c r="P713" s="2"/>
      <c r="Q713" s="2"/>
      <c r="R713" s="2"/>
      <c r="S713" s="2"/>
      <c r="T713" s="2"/>
      <c r="U713" s="2"/>
      <c r="V713" s="2"/>
      <c r="W713" s="2"/>
      <c r="X713" s="2"/>
      <c r="Y713" s="2"/>
    </row>
    <row r="714" spans="1:25" x14ac:dyDescent="0.2">
      <c r="A714" s="2"/>
      <c r="B714" s="2"/>
      <c r="C714" s="2"/>
      <c r="D714" s="2"/>
      <c r="E714" s="2"/>
      <c r="F714" s="2"/>
      <c r="G714" s="7" t="str">
        <f t="shared" si="32"/>
        <v/>
      </c>
      <c r="H714" s="8" t="str">
        <f t="shared" si="30"/>
        <v/>
      </c>
      <c r="I714" s="8" t="str">
        <f t="shared" si="31"/>
        <v/>
      </c>
      <c r="J714" s="9" t="str">
        <f>IF(LARGE($I$16:$I$29,1)=G714,J713,IF(G714="","",IF(ROUND(G714/12,1)&lt;1,H714,IFERROR(IF(OR(ROUNDUP(G715/12,0)&lt;&gt;ROUNDUP(G714/12,0),H713&lt;&gt;H714),VLOOKUP($G714,$H$16:$J$29,3,1)+SUM($I$37:I714),J713),VLOOKUP(MAX($E$1237:$E$1048576),$H$16:$J$29,3,1)+SUM($I$37:I714)))))</f>
        <v/>
      </c>
      <c r="K714" s="2"/>
      <c r="L714" s="2"/>
      <c r="M714" s="2"/>
      <c r="N714" s="2"/>
      <c r="O714" s="2"/>
      <c r="P714" s="2"/>
      <c r="Q714" s="2"/>
      <c r="R714" s="2"/>
      <c r="S714" s="2"/>
      <c r="T714" s="2"/>
      <c r="U714" s="2"/>
      <c r="V714" s="2"/>
      <c r="W714" s="2"/>
      <c r="X714" s="2"/>
      <c r="Y714" s="2"/>
    </row>
    <row r="715" spans="1:25" x14ac:dyDescent="0.2">
      <c r="A715" s="2"/>
      <c r="B715" s="2"/>
      <c r="C715" s="2"/>
      <c r="D715" s="2"/>
      <c r="E715" s="2"/>
      <c r="F715" s="2"/>
      <c r="G715" s="7" t="str">
        <f t="shared" si="32"/>
        <v/>
      </c>
      <c r="H715" s="8" t="str">
        <f t="shared" si="30"/>
        <v/>
      </c>
      <c r="I715" s="8" t="str">
        <f t="shared" si="31"/>
        <v/>
      </c>
      <c r="J715" s="9" t="str">
        <f>IF(LARGE($I$16:$I$29,1)=G715,J714,IF(G715="","",IF(ROUND(G715/12,1)&lt;1,H715,IFERROR(IF(OR(ROUNDUP(G716/12,0)&lt;&gt;ROUNDUP(G715/12,0),H714&lt;&gt;H715),VLOOKUP($G715,$H$16:$J$29,3,1)+SUM($I$37:I715),J714),VLOOKUP(MAX($E$1237:$E$1048576),$H$16:$J$29,3,1)+SUM($I$37:I715)))))</f>
        <v/>
      </c>
      <c r="K715" s="2"/>
      <c r="L715" s="2"/>
      <c r="M715" s="2"/>
      <c r="N715" s="2"/>
      <c r="O715" s="2"/>
      <c r="P715" s="2"/>
      <c r="Q715" s="2"/>
      <c r="R715" s="2"/>
      <c r="S715" s="2"/>
      <c r="T715" s="2"/>
      <c r="U715" s="2"/>
      <c r="V715" s="2"/>
      <c r="W715" s="2"/>
      <c r="X715" s="2"/>
      <c r="Y715" s="2"/>
    </row>
    <row r="716" spans="1:25" x14ac:dyDescent="0.2">
      <c r="A716" s="2"/>
      <c r="B716" s="2"/>
      <c r="C716" s="2"/>
      <c r="D716" s="2"/>
      <c r="E716" s="2"/>
      <c r="F716" s="2"/>
      <c r="G716" s="7" t="str">
        <f t="shared" si="32"/>
        <v/>
      </c>
      <c r="H716" s="8" t="str">
        <f t="shared" si="30"/>
        <v/>
      </c>
      <c r="I716" s="8" t="str">
        <f t="shared" si="31"/>
        <v/>
      </c>
      <c r="J716" s="9" t="str">
        <f>IF(LARGE($I$16:$I$29,1)=G716,J715,IF(G716="","",IF(ROUND(G716/12,1)&lt;1,H716,IFERROR(IF(OR(ROUNDUP(G717/12,0)&lt;&gt;ROUNDUP(G716/12,0),H715&lt;&gt;H716),VLOOKUP($G716,$H$16:$J$29,3,1)+SUM($I$37:I716),J715),VLOOKUP(MAX($E$1237:$E$1048576),$H$16:$J$29,3,1)+SUM($I$37:I716)))))</f>
        <v/>
      </c>
      <c r="K716" s="2"/>
      <c r="L716" s="2"/>
      <c r="M716" s="2"/>
      <c r="N716" s="2"/>
      <c r="O716" s="2"/>
      <c r="P716" s="2"/>
      <c r="Q716" s="2"/>
      <c r="R716" s="2"/>
      <c r="S716" s="2"/>
      <c r="T716" s="2"/>
      <c r="U716" s="2"/>
      <c r="V716" s="2"/>
      <c r="W716" s="2"/>
      <c r="X716" s="2"/>
      <c r="Y716" s="2"/>
    </row>
    <row r="717" spans="1:25" x14ac:dyDescent="0.2">
      <c r="A717" s="2"/>
      <c r="B717" s="2"/>
      <c r="C717" s="2"/>
      <c r="D717" s="2"/>
      <c r="E717" s="2"/>
      <c r="F717" s="2"/>
      <c r="G717" s="7" t="str">
        <f t="shared" si="32"/>
        <v/>
      </c>
      <c r="H717" s="8" t="str">
        <f t="shared" si="30"/>
        <v/>
      </c>
      <c r="I717" s="8" t="str">
        <f t="shared" si="31"/>
        <v/>
      </c>
      <c r="J717" s="9" t="str">
        <f>IF(LARGE($I$16:$I$29,1)=G717,J716,IF(G717="","",IF(ROUND(G717/12,1)&lt;1,H717,IFERROR(IF(OR(ROUNDUP(G718/12,0)&lt;&gt;ROUNDUP(G717/12,0),H716&lt;&gt;H717),VLOOKUP($G717,$H$16:$J$29,3,1)+SUM($I$37:I717),J716),VLOOKUP(MAX($E$1237:$E$1048576),$H$16:$J$29,3,1)+SUM($I$37:I717)))))</f>
        <v/>
      </c>
      <c r="K717" s="2"/>
      <c r="L717" s="2"/>
      <c r="M717" s="2"/>
      <c r="N717" s="2"/>
      <c r="O717" s="2"/>
      <c r="P717" s="2"/>
      <c r="Q717" s="2"/>
      <c r="R717" s="2"/>
      <c r="S717" s="2"/>
      <c r="T717" s="2"/>
      <c r="U717" s="2"/>
      <c r="V717" s="2"/>
      <c r="W717" s="2"/>
      <c r="X717" s="2"/>
      <c r="Y717" s="2"/>
    </row>
    <row r="718" spans="1:25" x14ac:dyDescent="0.2">
      <c r="A718" s="2"/>
      <c r="B718" s="2"/>
      <c r="C718" s="2"/>
      <c r="D718" s="2"/>
      <c r="E718" s="2"/>
      <c r="F718" s="2"/>
      <c r="G718" s="7" t="str">
        <f t="shared" si="32"/>
        <v/>
      </c>
      <c r="H718" s="8" t="str">
        <f t="shared" si="30"/>
        <v/>
      </c>
      <c r="I718" s="8" t="str">
        <f t="shared" si="31"/>
        <v/>
      </c>
      <c r="J718" s="9" t="str">
        <f>IF(LARGE($I$16:$I$29,1)=G718,J717,IF(G718="","",IF(ROUND(G718/12,1)&lt;1,H718,IFERROR(IF(OR(ROUNDUP(G719/12,0)&lt;&gt;ROUNDUP(G718/12,0),H717&lt;&gt;H718),VLOOKUP($G718,$H$16:$J$29,3,1)+SUM($I$37:I718),J717),VLOOKUP(MAX($E$1237:$E$1048576),$H$16:$J$29,3,1)+SUM($I$37:I718)))))</f>
        <v/>
      </c>
      <c r="K718" s="2"/>
      <c r="L718" s="2"/>
      <c r="M718" s="2"/>
      <c r="N718" s="2"/>
      <c r="O718" s="2"/>
      <c r="P718" s="2"/>
      <c r="Q718" s="2"/>
      <c r="R718" s="2"/>
      <c r="S718" s="2"/>
      <c r="T718" s="2"/>
      <c r="U718" s="2"/>
      <c r="V718" s="2"/>
      <c r="W718" s="2"/>
      <c r="X718" s="2"/>
      <c r="Y718" s="2"/>
    </row>
    <row r="719" spans="1:25" x14ac:dyDescent="0.2">
      <c r="A719" s="2"/>
      <c r="B719" s="2"/>
      <c r="C719" s="2"/>
      <c r="D719" s="2"/>
      <c r="E719" s="2"/>
      <c r="F719" s="2"/>
      <c r="G719" s="7" t="str">
        <f t="shared" si="32"/>
        <v/>
      </c>
      <c r="H719" s="8" t="str">
        <f t="shared" si="30"/>
        <v/>
      </c>
      <c r="I719" s="8" t="str">
        <f t="shared" si="31"/>
        <v/>
      </c>
      <c r="J719" s="9" t="str">
        <f>IF(LARGE($I$16:$I$29,1)=G719,J718,IF(G719="","",IF(ROUND(G719/12,1)&lt;1,H719,IFERROR(IF(OR(ROUNDUP(G720/12,0)&lt;&gt;ROUNDUP(G719/12,0),H718&lt;&gt;H719),VLOOKUP($G719,$H$16:$J$29,3,1)+SUM($I$37:I719),J718),VLOOKUP(MAX($E$1237:$E$1048576),$H$16:$J$29,3,1)+SUM($I$37:I719)))))</f>
        <v/>
      </c>
      <c r="K719" s="2"/>
      <c r="L719" s="2"/>
      <c r="M719" s="2"/>
      <c r="N719" s="2"/>
      <c r="O719" s="2"/>
      <c r="P719" s="2"/>
      <c r="Q719" s="2"/>
      <c r="R719" s="2"/>
      <c r="S719" s="2"/>
      <c r="T719" s="2"/>
      <c r="U719" s="2"/>
      <c r="V719" s="2"/>
      <c r="W719" s="2"/>
      <c r="X719" s="2"/>
      <c r="Y719" s="2"/>
    </row>
    <row r="720" spans="1:25" x14ac:dyDescent="0.2">
      <c r="A720" s="2"/>
      <c r="B720" s="2"/>
      <c r="C720" s="2"/>
      <c r="D720" s="2"/>
      <c r="E720" s="2"/>
      <c r="F720" s="2"/>
      <c r="G720" s="7" t="str">
        <f t="shared" si="32"/>
        <v/>
      </c>
      <c r="H720" s="8" t="str">
        <f t="shared" si="30"/>
        <v/>
      </c>
      <c r="I720" s="8" t="str">
        <f t="shared" si="31"/>
        <v/>
      </c>
      <c r="J720" s="9" t="str">
        <f>IF(LARGE($I$16:$I$29,1)=G720,J719,IF(G720="","",IF(ROUND(G720/12,1)&lt;1,H720,IFERROR(IF(OR(ROUNDUP(G721/12,0)&lt;&gt;ROUNDUP(G720/12,0),H719&lt;&gt;H720),VLOOKUP($G720,$H$16:$J$29,3,1)+SUM($I$37:I720),J719),VLOOKUP(MAX($E$1237:$E$1048576),$H$16:$J$29,3,1)+SUM($I$37:I720)))))</f>
        <v/>
      </c>
      <c r="K720" s="2"/>
      <c r="L720" s="2"/>
      <c r="M720" s="2"/>
      <c r="N720" s="2"/>
      <c r="O720" s="2"/>
      <c r="P720" s="2"/>
      <c r="Q720" s="2"/>
      <c r="R720" s="2"/>
      <c r="S720" s="2"/>
      <c r="T720" s="2"/>
      <c r="U720" s="2"/>
      <c r="V720" s="2"/>
      <c r="W720" s="2"/>
      <c r="X720" s="2"/>
      <c r="Y720" s="2"/>
    </row>
    <row r="721" spans="1:25" x14ac:dyDescent="0.2">
      <c r="A721" s="2"/>
      <c r="B721" s="2"/>
      <c r="C721" s="2"/>
      <c r="D721" s="2"/>
      <c r="E721" s="2"/>
      <c r="F721" s="2"/>
      <c r="G721" s="7" t="str">
        <f t="shared" si="32"/>
        <v/>
      </c>
      <c r="H721" s="8" t="str">
        <f t="shared" si="30"/>
        <v/>
      </c>
      <c r="I721" s="8" t="str">
        <f t="shared" si="31"/>
        <v/>
      </c>
      <c r="J721" s="9" t="str">
        <f>IF(LARGE($I$16:$I$29,1)=G721,J720,IF(G721="","",IF(ROUND(G721/12,1)&lt;1,H721,IFERROR(IF(OR(ROUNDUP(G722/12,0)&lt;&gt;ROUNDUP(G721/12,0),H720&lt;&gt;H721),VLOOKUP($G721,$H$16:$J$29,3,1)+SUM($I$37:I721),J720),VLOOKUP(MAX($E$1237:$E$1048576),$H$16:$J$29,3,1)+SUM($I$37:I721)))))</f>
        <v/>
      </c>
      <c r="K721" s="2"/>
      <c r="L721" s="2"/>
      <c r="M721" s="2"/>
      <c r="N721" s="2"/>
      <c r="O721" s="2"/>
      <c r="P721" s="2"/>
      <c r="Q721" s="2"/>
      <c r="R721" s="2"/>
      <c r="S721" s="2"/>
      <c r="T721" s="2"/>
      <c r="U721" s="2"/>
      <c r="V721" s="2"/>
      <c r="W721" s="2"/>
      <c r="X721" s="2"/>
      <c r="Y721" s="2"/>
    </row>
    <row r="722" spans="1:25" x14ac:dyDescent="0.2">
      <c r="A722" s="2"/>
      <c r="B722" s="2"/>
      <c r="C722" s="2"/>
      <c r="D722" s="2"/>
      <c r="E722" s="2"/>
      <c r="F722" s="2"/>
      <c r="G722" s="7" t="str">
        <f t="shared" si="32"/>
        <v/>
      </c>
      <c r="H722" s="8" t="str">
        <f t="shared" si="30"/>
        <v/>
      </c>
      <c r="I722" s="8" t="str">
        <f t="shared" si="31"/>
        <v/>
      </c>
      <c r="J722" s="9" t="str">
        <f>IF(LARGE($I$16:$I$29,1)=G722,J721,IF(G722="","",IF(ROUND(G722/12,1)&lt;1,H722,IFERROR(IF(OR(ROUNDUP(G723/12,0)&lt;&gt;ROUNDUP(G722/12,0),H721&lt;&gt;H722),VLOOKUP($G722,$H$16:$J$29,3,1)+SUM($I$37:I722),J721),VLOOKUP(MAX($E$1237:$E$1048576),$H$16:$J$29,3,1)+SUM($I$37:I722)))))</f>
        <v/>
      </c>
      <c r="K722" s="2"/>
      <c r="L722" s="2"/>
      <c r="M722" s="2"/>
      <c r="N722" s="2"/>
      <c r="O722" s="2"/>
      <c r="P722" s="2"/>
      <c r="Q722" s="2"/>
      <c r="R722" s="2"/>
      <c r="S722" s="2"/>
      <c r="T722" s="2"/>
      <c r="U722" s="2"/>
      <c r="V722" s="2"/>
      <c r="W722" s="2"/>
      <c r="X722" s="2"/>
      <c r="Y722" s="2"/>
    </row>
    <row r="723" spans="1:25" x14ac:dyDescent="0.2">
      <c r="A723" s="2"/>
      <c r="B723" s="2"/>
      <c r="C723" s="2"/>
      <c r="D723" s="2"/>
      <c r="E723" s="2"/>
      <c r="F723" s="2"/>
      <c r="G723" s="7" t="str">
        <f t="shared" si="32"/>
        <v/>
      </c>
      <c r="H723" s="8" t="str">
        <f t="shared" si="30"/>
        <v/>
      </c>
      <c r="I723" s="8" t="str">
        <f t="shared" si="31"/>
        <v/>
      </c>
      <c r="J723" s="9" t="str">
        <f>IF(LARGE($I$16:$I$29,1)=G723,J722,IF(G723="","",IF(ROUND(G723/12,1)&lt;1,H723,IFERROR(IF(OR(ROUNDUP(G724/12,0)&lt;&gt;ROUNDUP(G723/12,0),H722&lt;&gt;H723),VLOOKUP($G723,$H$16:$J$29,3,1)+SUM($I$37:I723),J722),VLOOKUP(MAX($E$1237:$E$1048576),$H$16:$J$29,3,1)+SUM($I$37:I723)))))</f>
        <v/>
      </c>
      <c r="K723" s="2"/>
      <c r="L723" s="2"/>
      <c r="M723" s="2"/>
      <c r="N723" s="2"/>
      <c r="O723" s="2"/>
      <c r="P723" s="2"/>
      <c r="Q723" s="2"/>
      <c r="R723" s="2"/>
      <c r="S723" s="2"/>
      <c r="T723" s="2"/>
      <c r="U723" s="2"/>
      <c r="V723" s="2"/>
      <c r="W723" s="2"/>
      <c r="X723" s="2"/>
      <c r="Y723" s="2"/>
    </row>
    <row r="724" spans="1:25" x14ac:dyDescent="0.2">
      <c r="A724" s="2"/>
      <c r="B724" s="2"/>
      <c r="C724" s="2"/>
      <c r="D724" s="2"/>
      <c r="E724" s="2"/>
      <c r="F724" s="2"/>
      <c r="G724" s="7" t="str">
        <f t="shared" si="32"/>
        <v/>
      </c>
      <c r="H724" s="8" t="str">
        <f t="shared" si="30"/>
        <v/>
      </c>
      <c r="I724" s="8" t="str">
        <f t="shared" si="31"/>
        <v/>
      </c>
      <c r="J724" s="9" t="str">
        <f>IF(LARGE($I$16:$I$29,1)=G724,J723,IF(G724="","",IF(ROUND(G724/12,1)&lt;1,H724,IFERROR(IF(OR(ROUNDUP(G725/12,0)&lt;&gt;ROUNDUP(G724/12,0),H723&lt;&gt;H724),VLOOKUP($G724,$H$16:$J$29,3,1)+SUM($I$37:I724),J723),VLOOKUP(MAX($E$1237:$E$1048576),$H$16:$J$29,3,1)+SUM($I$37:I724)))))</f>
        <v/>
      </c>
      <c r="K724" s="2"/>
      <c r="L724" s="2"/>
      <c r="M724" s="2"/>
      <c r="N724" s="2"/>
      <c r="O724" s="2"/>
      <c r="P724" s="2"/>
      <c r="Q724" s="2"/>
      <c r="R724" s="2"/>
      <c r="S724" s="2"/>
      <c r="T724" s="2"/>
      <c r="U724" s="2"/>
      <c r="V724" s="2"/>
      <c r="W724" s="2"/>
      <c r="X724" s="2"/>
      <c r="Y724" s="2"/>
    </row>
    <row r="725" spans="1:25" x14ac:dyDescent="0.2">
      <c r="A725" s="2"/>
      <c r="B725" s="2"/>
      <c r="C725" s="2"/>
      <c r="D725" s="2"/>
      <c r="E725" s="2"/>
      <c r="F725" s="2"/>
      <c r="G725" s="7" t="str">
        <f t="shared" si="32"/>
        <v/>
      </c>
      <c r="H725" s="8" t="str">
        <f t="shared" si="30"/>
        <v/>
      </c>
      <c r="I725" s="8" t="str">
        <f t="shared" si="31"/>
        <v/>
      </c>
      <c r="J725" s="9" t="str">
        <f>IF(LARGE($I$16:$I$29,1)=G725,J724,IF(G725="","",IF(ROUND(G725/12,1)&lt;1,H725,IFERROR(IF(OR(ROUNDUP(G726/12,0)&lt;&gt;ROUNDUP(G725/12,0),H724&lt;&gt;H725),VLOOKUP($G725,$H$16:$J$29,3,1)+SUM($I$37:I725),J724),VLOOKUP(MAX($E$1237:$E$1048576),$H$16:$J$29,3,1)+SUM($I$37:I725)))))</f>
        <v/>
      </c>
      <c r="K725" s="2"/>
      <c r="L725" s="2"/>
      <c r="M725" s="2"/>
      <c r="N725" s="2"/>
      <c r="O725" s="2"/>
      <c r="P725" s="2"/>
      <c r="Q725" s="2"/>
      <c r="R725" s="2"/>
      <c r="S725" s="2"/>
      <c r="T725" s="2"/>
      <c r="U725" s="2"/>
      <c r="V725" s="2"/>
      <c r="W725" s="2"/>
      <c r="X725" s="2"/>
      <c r="Y725" s="2"/>
    </row>
    <row r="726" spans="1:25" x14ac:dyDescent="0.2">
      <c r="A726" s="2"/>
      <c r="B726" s="2"/>
      <c r="C726" s="2"/>
      <c r="D726" s="2"/>
      <c r="E726" s="2"/>
      <c r="F726" s="2"/>
      <c r="G726" s="7" t="str">
        <f t="shared" si="32"/>
        <v/>
      </c>
      <c r="H726" s="8" t="str">
        <f t="shared" si="30"/>
        <v/>
      </c>
      <c r="I726" s="8" t="str">
        <f t="shared" si="31"/>
        <v/>
      </c>
      <c r="J726" s="9" t="str">
        <f>IF(LARGE($I$16:$I$29,1)=G726,J725,IF(G726="","",IF(ROUND(G726/12,1)&lt;1,H726,IFERROR(IF(OR(ROUNDUP(G727/12,0)&lt;&gt;ROUNDUP(G726/12,0),H725&lt;&gt;H726),VLOOKUP($G726,$H$16:$J$29,3,1)+SUM($I$37:I726),J725),VLOOKUP(MAX($E$1237:$E$1048576),$H$16:$J$29,3,1)+SUM($I$37:I726)))))</f>
        <v/>
      </c>
      <c r="K726" s="2"/>
      <c r="L726" s="2"/>
      <c r="M726" s="2"/>
      <c r="N726" s="2"/>
      <c r="O726" s="2"/>
      <c r="P726" s="2"/>
      <c r="Q726" s="2"/>
      <c r="R726" s="2"/>
      <c r="S726" s="2"/>
      <c r="T726" s="2"/>
      <c r="U726" s="2"/>
      <c r="V726" s="2"/>
      <c r="W726" s="2"/>
      <c r="X726" s="2"/>
      <c r="Y726" s="2"/>
    </row>
    <row r="727" spans="1:25" x14ac:dyDescent="0.2">
      <c r="A727" s="2"/>
      <c r="B727" s="2"/>
      <c r="C727" s="2"/>
      <c r="D727" s="2"/>
      <c r="E727" s="2"/>
      <c r="F727" s="2"/>
      <c r="G727" s="7" t="str">
        <f t="shared" si="32"/>
        <v/>
      </c>
      <c r="H727" s="8" t="str">
        <f t="shared" si="30"/>
        <v/>
      </c>
      <c r="I727" s="8" t="str">
        <f t="shared" si="31"/>
        <v/>
      </c>
      <c r="J727" s="9" t="str">
        <f>IF(LARGE($I$16:$I$29,1)=G727,J726,IF(G727="","",IF(ROUND(G727/12,1)&lt;1,H727,IFERROR(IF(OR(ROUNDUP(G728/12,0)&lt;&gt;ROUNDUP(G727/12,0),H726&lt;&gt;H727),VLOOKUP($G727,$H$16:$J$29,3,1)+SUM($I$37:I727),J726),VLOOKUP(MAX($E$1237:$E$1048576),$H$16:$J$29,3,1)+SUM($I$37:I727)))))</f>
        <v/>
      </c>
      <c r="K727" s="2"/>
      <c r="L727" s="2"/>
      <c r="M727" s="2"/>
      <c r="N727" s="2"/>
      <c r="O727" s="2"/>
      <c r="P727" s="2"/>
      <c r="Q727" s="2"/>
      <c r="R727" s="2"/>
      <c r="S727" s="2"/>
      <c r="T727" s="2"/>
      <c r="U727" s="2"/>
      <c r="V727" s="2"/>
      <c r="W727" s="2"/>
      <c r="X727" s="2"/>
      <c r="Y727" s="2"/>
    </row>
    <row r="728" spans="1:25" x14ac:dyDescent="0.2">
      <c r="A728" s="2"/>
      <c r="B728" s="2"/>
      <c r="C728" s="2"/>
      <c r="D728" s="2"/>
      <c r="E728" s="2"/>
      <c r="F728" s="2"/>
      <c r="G728" s="7" t="str">
        <f t="shared" si="32"/>
        <v/>
      </c>
      <c r="H728" s="8" t="str">
        <f t="shared" si="30"/>
        <v/>
      </c>
      <c r="I728" s="8" t="str">
        <f t="shared" si="31"/>
        <v/>
      </c>
      <c r="J728" s="9" t="str">
        <f>IF(LARGE($I$16:$I$29,1)=G728,J727,IF(G728="","",IF(ROUND(G728/12,1)&lt;1,H728,IFERROR(IF(OR(ROUNDUP(G729/12,0)&lt;&gt;ROUNDUP(G728/12,0),H727&lt;&gt;H728),VLOOKUP($G728,$H$16:$J$29,3,1)+SUM($I$37:I728),J727),VLOOKUP(MAX($E$1237:$E$1048576),$H$16:$J$29,3,1)+SUM($I$37:I728)))))</f>
        <v/>
      </c>
      <c r="K728" s="2"/>
      <c r="L728" s="2"/>
      <c r="M728" s="2"/>
      <c r="N728" s="2"/>
      <c r="O728" s="2"/>
      <c r="P728" s="2"/>
      <c r="Q728" s="2"/>
      <c r="R728" s="2"/>
      <c r="S728" s="2"/>
      <c r="T728" s="2"/>
      <c r="U728" s="2"/>
      <c r="V728" s="2"/>
      <c r="W728" s="2"/>
      <c r="X728" s="2"/>
      <c r="Y728" s="2"/>
    </row>
    <row r="729" spans="1:25" x14ac:dyDescent="0.2">
      <c r="A729" s="2"/>
      <c r="B729" s="2"/>
      <c r="C729" s="2"/>
      <c r="D729" s="2"/>
      <c r="E729" s="2"/>
      <c r="F729" s="2"/>
      <c r="G729" s="7" t="str">
        <f t="shared" si="32"/>
        <v/>
      </c>
      <c r="H729" s="8" t="str">
        <f t="shared" si="30"/>
        <v/>
      </c>
      <c r="I729" s="8" t="str">
        <f t="shared" si="31"/>
        <v/>
      </c>
      <c r="J729" s="9" t="str">
        <f>IF(LARGE($I$16:$I$29,1)=G729,J728,IF(G729="","",IF(ROUND(G729/12,1)&lt;1,H729,IFERROR(IF(OR(ROUNDUP(G730/12,0)&lt;&gt;ROUNDUP(G729/12,0),H728&lt;&gt;H729),VLOOKUP($G729,$H$16:$J$29,3,1)+SUM($I$37:I729),J728),VLOOKUP(MAX($E$1237:$E$1048576),$H$16:$J$29,3,1)+SUM($I$37:I729)))))</f>
        <v/>
      </c>
      <c r="K729" s="2"/>
      <c r="L729" s="2"/>
      <c r="M729" s="2"/>
      <c r="N729" s="2"/>
      <c r="O729" s="2"/>
      <c r="P729" s="2"/>
      <c r="Q729" s="2"/>
      <c r="R729" s="2"/>
      <c r="S729" s="2"/>
      <c r="T729" s="2"/>
      <c r="U729" s="2"/>
      <c r="V729" s="2"/>
      <c r="W729" s="2"/>
      <c r="X729" s="2"/>
      <c r="Y729" s="2"/>
    </row>
    <row r="730" spans="1:25" x14ac:dyDescent="0.2">
      <c r="A730" s="2"/>
      <c r="B730" s="2"/>
      <c r="C730" s="2"/>
      <c r="D730" s="2"/>
      <c r="E730" s="2"/>
      <c r="F730" s="2"/>
      <c r="G730" s="7" t="str">
        <f t="shared" si="32"/>
        <v/>
      </c>
      <c r="H730" s="8" t="str">
        <f t="shared" si="30"/>
        <v/>
      </c>
      <c r="I730" s="8" t="str">
        <f t="shared" si="31"/>
        <v/>
      </c>
      <c r="J730" s="9" t="str">
        <f>IF(LARGE($I$16:$I$29,1)=G730,J729,IF(G730="","",IF(ROUND(G730/12,1)&lt;1,H730,IFERROR(IF(OR(ROUNDUP(G731/12,0)&lt;&gt;ROUNDUP(G730/12,0),H729&lt;&gt;H730),VLOOKUP($G730,$H$16:$J$29,3,1)+SUM($I$37:I730),J729),VLOOKUP(MAX($E$1237:$E$1048576),$H$16:$J$29,3,1)+SUM($I$37:I730)))))</f>
        <v/>
      </c>
      <c r="K730" s="2"/>
      <c r="L730" s="2"/>
      <c r="M730" s="2"/>
      <c r="N730" s="2"/>
      <c r="O730" s="2"/>
      <c r="P730" s="2"/>
      <c r="Q730" s="2"/>
      <c r="R730" s="2"/>
      <c r="S730" s="2"/>
      <c r="T730" s="2"/>
      <c r="U730" s="2"/>
      <c r="V730" s="2"/>
      <c r="W730" s="2"/>
      <c r="X730" s="2"/>
      <c r="Y730" s="2"/>
    </row>
    <row r="731" spans="1:25" x14ac:dyDescent="0.2">
      <c r="A731" s="2"/>
      <c r="B731" s="2"/>
      <c r="C731" s="2"/>
      <c r="D731" s="2"/>
      <c r="E731" s="2"/>
      <c r="F731" s="2"/>
      <c r="G731" s="7" t="str">
        <f t="shared" si="32"/>
        <v/>
      </c>
      <c r="H731" s="8" t="str">
        <f t="shared" si="30"/>
        <v/>
      </c>
      <c r="I731" s="8" t="str">
        <f t="shared" si="31"/>
        <v/>
      </c>
      <c r="J731" s="9" t="str">
        <f>IF(LARGE($I$16:$I$29,1)=G731,J730,IF(G731="","",IF(ROUND(G731/12,1)&lt;1,H731,IFERROR(IF(OR(ROUNDUP(G732/12,0)&lt;&gt;ROUNDUP(G731/12,0),H730&lt;&gt;H731),VLOOKUP($G731,$H$16:$J$29,3,1)+SUM($I$37:I731),J730),VLOOKUP(MAX($E$1237:$E$1048576),$H$16:$J$29,3,1)+SUM($I$37:I731)))))</f>
        <v/>
      </c>
      <c r="K731" s="2"/>
      <c r="L731" s="2"/>
      <c r="M731" s="2"/>
      <c r="N731" s="2"/>
      <c r="O731" s="2"/>
      <c r="P731" s="2"/>
      <c r="Q731" s="2"/>
      <c r="R731" s="2"/>
      <c r="S731" s="2"/>
      <c r="T731" s="2"/>
      <c r="U731" s="2"/>
      <c r="V731" s="2"/>
      <c r="W731" s="2"/>
      <c r="X731" s="2"/>
      <c r="Y731" s="2"/>
    </row>
    <row r="732" spans="1:25" x14ac:dyDescent="0.2">
      <c r="A732" s="2"/>
      <c r="B732" s="2"/>
      <c r="C732" s="2"/>
      <c r="D732" s="2"/>
      <c r="E732" s="2"/>
      <c r="F732" s="2"/>
      <c r="G732" s="7" t="str">
        <f t="shared" si="32"/>
        <v/>
      </c>
      <c r="H732" s="8" t="str">
        <f t="shared" si="30"/>
        <v/>
      </c>
      <c r="I732" s="8" t="str">
        <f t="shared" si="31"/>
        <v/>
      </c>
      <c r="J732" s="9" t="str">
        <f>IF(LARGE($I$16:$I$29,1)=G732,J731,IF(G732="","",IF(ROUND(G732/12,1)&lt;1,H732,IFERROR(IF(OR(ROUNDUP(G733/12,0)&lt;&gt;ROUNDUP(G732/12,0),H731&lt;&gt;H732),VLOOKUP($G732,$H$16:$J$29,3,1)+SUM($I$37:I732),J731),VLOOKUP(MAX($E$1237:$E$1048576),$H$16:$J$29,3,1)+SUM($I$37:I732)))))</f>
        <v/>
      </c>
      <c r="K732" s="2"/>
      <c r="L732" s="2"/>
      <c r="M732" s="2"/>
      <c r="N732" s="2"/>
      <c r="O732" s="2"/>
      <c r="P732" s="2"/>
      <c r="Q732" s="2"/>
      <c r="R732" s="2"/>
      <c r="S732" s="2"/>
      <c r="T732" s="2"/>
      <c r="U732" s="2"/>
      <c r="V732" s="2"/>
      <c r="W732" s="2"/>
      <c r="X732" s="2"/>
      <c r="Y732" s="2"/>
    </row>
    <row r="733" spans="1:25" x14ac:dyDescent="0.2">
      <c r="A733" s="2"/>
      <c r="B733" s="2"/>
      <c r="C733" s="2"/>
      <c r="D733" s="2"/>
      <c r="E733" s="2"/>
      <c r="F733" s="2"/>
      <c r="G733" s="7" t="str">
        <f t="shared" si="32"/>
        <v/>
      </c>
      <c r="H733" s="8" t="str">
        <f t="shared" si="30"/>
        <v/>
      </c>
      <c r="I733" s="8" t="str">
        <f t="shared" si="31"/>
        <v/>
      </c>
      <c r="J733" s="9" t="str">
        <f>IF(LARGE($I$16:$I$29,1)=G733,J732,IF(G733="","",IF(ROUND(G733/12,1)&lt;1,H733,IFERROR(IF(OR(ROUNDUP(G734/12,0)&lt;&gt;ROUNDUP(G733/12,0),H732&lt;&gt;H733),VLOOKUP($G733,$H$16:$J$29,3,1)+SUM($I$37:I733),J732),VLOOKUP(MAX($E$1237:$E$1048576),$H$16:$J$29,3,1)+SUM($I$37:I733)))))</f>
        <v/>
      </c>
      <c r="K733" s="2"/>
      <c r="L733" s="2"/>
      <c r="M733" s="2"/>
      <c r="N733" s="2"/>
      <c r="O733" s="2"/>
      <c r="P733" s="2"/>
      <c r="Q733" s="2"/>
      <c r="R733" s="2"/>
      <c r="S733" s="2"/>
      <c r="T733" s="2"/>
      <c r="U733" s="2"/>
      <c r="V733" s="2"/>
      <c r="W733" s="2"/>
      <c r="X733" s="2"/>
      <c r="Y733" s="2"/>
    </row>
    <row r="734" spans="1:25" x14ac:dyDescent="0.2">
      <c r="A734" s="2"/>
      <c r="B734" s="2"/>
      <c r="C734" s="2"/>
      <c r="D734" s="2"/>
      <c r="E734" s="2"/>
      <c r="F734" s="2"/>
      <c r="G734" s="7" t="str">
        <f t="shared" si="32"/>
        <v/>
      </c>
      <c r="H734" s="8" t="str">
        <f t="shared" si="30"/>
        <v/>
      </c>
      <c r="I734" s="8" t="str">
        <f t="shared" si="31"/>
        <v/>
      </c>
      <c r="J734" s="9" t="str">
        <f>IF(LARGE($I$16:$I$29,1)=G734,J733,IF(G734="","",IF(ROUND(G734/12,1)&lt;1,H734,IFERROR(IF(OR(ROUNDUP(G735/12,0)&lt;&gt;ROUNDUP(G734/12,0),H733&lt;&gt;H734),VLOOKUP($G734,$H$16:$J$29,3,1)+SUM($I$37:I734),J733),VLOOKUP(MAX($E$1237:$E$1048576),$H$16:$J$29,3,1)+SUM($I$37:I734)))))</f>
        <v/>
      </c>
      <c r="K734" s="2"/>
      <c r="L734" s="2"/>
      <c r="M734" s="2"/>
      <c r="N734" s="2"/>
      <c r="O734" s="2"/>
      <c r="P734" s="2"/>
      <c r="Q734" s="2"/>
      <c r="R734" s="2"/>
      <c r="S734" s="2"/>
      <c r="T734" s="2"/>
      <c r="U734" s="2"/>
      <c r="V734" s="2"/>
      <c r="W734" s="2"/>
      <c r="X734" s="2"/>
      <c r="Y734" s="2"/>
    </row>
    <row r="735" spans="1:25" x14ac:dyDescent="0.2">
      <c r="A735" s="2"/>
      <c r="B735" s="2"/>
      <c r="C735" s="2"/>
      <c r="D735" s="2"/>
      <c r="E735" s="2"/>
      <c r="F735" s="2"/>
      <c r="G735" s="7" t="str">
        <f t="shared" si="32"/>
        <v/>
      </c>
      <c r="H735" s="8" t="str">
        <f t="shared" si="30"/>
        <v/>
      </c>
      <c r="I735" s="8" t="str">
        <f t="shared" si="31"/>
        <v/>
      </c>
      <c r="J735" s="9" t="str">
        <f>IF(LARGE($I$16:$I$29,1)=G735,J734,IF(G735="","",IF(ROUND(G735/12,1)&lt;1,H735,IFERROR(IF(OR(ROUNDUP(G736/12,0)&lt;&gt;ROUNDUP(G735/12,0),H734&lt;&gt;H735),VLOOKUP($G735,$H$16:$J$29,3,1)+SUM($I$37:I735),J734),VLOOKUP(MAX($E$1237:$E$1048576),$H$16:$J$29,3,1)+SUM($I$37:I735)))))</f>
        <v/>
      </c>
      <c r="K735" s="2"/>
      <c r="L735" s="2"/>
      <c r="M735" s="2"/>
      <c r="N735" s="2"/>
      <c r="O735" s="2"/>
      <c r="P735" s="2"/>
      <c r="Q735" s="2"/>
      <c r="R735" s="2"/>
      <c r="S735" s="2"/>
      <c r="T735" s="2"/>
      <c r="U735" s="2"/>
      <c r="V735" s="2"/>
      <c r="W735" s="2"/>
      <c r="X735" s="2"/>
      <c r="Y735" s="2"/>
    </row>
    <row r="736" spans="1:25" x14ac:dyDescent="0.2">
      <c r="A736" s="2"/>
      <c r="B736" s="2"/>
      <c r="C736" s="2"/>
      <c r="D736" s="2"/>
      <c r="E736" s="2"/>
      <c r="F736" s="2"/>
      <c r="G736" s="7" t="str">
        <f t="shared" si="32"/>
        <v/>
      </c>
      <c r="H736" s="8" t="str">
        <f t="shared" si="30"/>
        <v/>
      </c>
      <c r="I736" s="8" t="str">
        <f t="shared" si="31"/>
        <v/>
      </c>
      <c r="J736" s="9" t="str">
        <f>IF(LARGE($I$16:$I$29,1)=G736,J735,IF(G736="","",IF(ROUND(G736/12,1)&lt;1,H736,IFERROR(IF(OR(ROUNDUP(G737/12,0)&lt;&gt;ROUNDUP(G736/12,0),H735&lt;&gt;H736),VLOOKUP($G736,$H$16:$J$29,3,1)+SUM($I$37:I736),J735),VLOOKUP(MAX($E$1237:$E$1048576),$H$16:$J$29,3,1)+SUM($I$37:I736)))))</f>
        <v/>
      </c>
      <c r="K736" s="2"/>
      <c r="L736" s="2"/>
      <c r="M736" s="2"/>
      <c r="N736" s="2"/>
      <c r="O736" s="2"/>
      <c r="P736" s="2"/>
      <c r="Q736" s="2"/>
      <c r="R736" s="2"/>
      <c r="S736" s="2"/>
      <c r="T736" s="2"/>
      <c r="U736" s="2"/>
      <c r="V736" s="2"/>
      <c r="W736" s="2"/>
      <c r="X736" s="2"/>
      <c r="Y736" s="2"/>
    </row>
    <row r="737" spans="1:25" x14ac:dyDescent="0.2">
      <c r="A737" s="2"/>
      <c r="B737" s="2"/>
      <c r="C737" s="2"/>
      <c r="D737" s="2"/>
      <c r="E737" s="2"/>
      <c r="F737" s="2"/>
      <c r="G737" s="7" t="str">
        <f t="shared" si="32"/>
        <v/>
      </c>
      <c r="H737" s="8" t="str">
        <f t="shared" si="30"/>
        <v/>
      </c>
      <c r="I737" s="8" t="str">
        <f t="shared" si="31"/>
        <v/>
      </c>
      <c r="J737" s="9" t="str">
        <f>IF(LARGE($I$16:$I$29,1)=G737,J736,IF(G737="","",IF(ROUND(G737/12,1)&lt;1,H737,IFERROR(IF(OR(ROUNDUP(G738/12,0)&lt;&gt;ROUNDUP(G737/12,0),H736&lt;&gt;H737),VLOOKUP($G737,$H$16:$J$29,3,1)+SUM($I$37:I737),J736),VLOOKUP(MAX($E$1237:$E$1048576),$H$16:$J$29,3,1)+SUM($I$37:I737)))))</f>
        <v/>
      </c>
      <c r="K737" s="2"/>
      <c r="L737" s="2"/>
      <c r="M737" s="2"/>
      <c r="N737" s="2"/>
      <c r="O737" s="2"/>
      <c r="P737" s="2"/>
      <c r="Q737" s="2"/>
      <c r="R737" s="2"/>
      <c r="S737" s="2"/>
      <c r="T737" s="2"/>
      <c r="U737" s="2"/>
      <c r="V737" s="2"/>
      <c r="W737" s="2"/>
      <c r="X737" s="2"/>
      <c r="Y737" s="2"/>
    </row>
    <row r="738" spans="1:25" x14ac:dyDescent="0.2">
      <c r="A738" s="2"/>
      <c r="B738" s="2"/>
      <c r="C738" s="2"/>
      <c r="D738" s="2"/>
      <c r="E738" s="2"/>
      <c r="F738" s="2"/>
      <c r="G738" s="7" t="str">
        <f t="shared" si="32"/>
        <v/>
      </c>
      <c r="H738" s="8" t="str">
        <f t="shared" si="30"/>
        <v/>
      </c>
      <c r="I738" s="8" t="str">
        <f t="shared" si="31"/>
        <v/>
      </c>
      <c r="J738" s="9" t="str">
        <f>IF(LARGE($I$16:$I$29,1)=G738,J737,IF(G738="","",IF(ROUND(G738/12,1)&lt;1,H738,IFERROR(IF(OR(ROUNDUP(G739/12,0)&lt;&gt;ROUNDUP(G738/12,0),H737&lt;&gt;H738),VLOOKUP($G738,$H$16:$J$29,3,1)+SUM($I$37:I738),J737),VLOOKUP(MAX($E$1237:$E$1048576),$H$16:$J$29,3,1)+SUM($I$37:I738)))))</f>
        <v/>
      </c>
      <c r="K738" s="2"/>
      <c r="L738" s="2"/>
      <c r="M738" s="2"/>
      <c r="N738" s="2"/>
      <c r="O738" s="2"/>
      <c r="P738" s="2"/>
      <c r="Q738" s="2"/>
      <c r="R738" s="2"/>
      <c r="S738" s="2"/>
      <c r="T738" s="2"/>
      <c r="U738" s="2"/>
      <c r="V738" s="2"/>
      <c r="W738" s="2"/>
      <c r="X738" s="2"/>
      <c r="Y738" s="2"/>
    </row>
    <row r="739" spans="1:25" x14ac:dyDescent="0.2">
      <c r="A739" s="2"/>
      <c r="B739" s="2"/>
      <c r="C739" s="2"/>
      <c r="D739" s="2"/>
      <c r="E739" s="2"/>
      <c r="F739" s="2"/>
      <c r="G739" s="7" t="str">
        <f t="shared" si="32"/>
        <v/>
      </c>
      <c r="H739" s="8" t="str">
        <f t="shared" si="30"/>
        <v/>
      </c>
      <c r="I739" s="8" t="str">
        <f t="shared" si="31"/>
        <v/>
      </c>
      <c r="J739" s="9" t="str">
        <f>IF(LARGE($I$16:$I$29,1)=G739,J738,IF(G739="","",IF(ROUND(G739/12,1)&lt;1,H739,IFERROR(IF(OR(ROUNDUP(G740/12,0)&lt;&gt;ROUNDUP(G739/12,0),H738&lt;&gt;H739),VLOOKUP($G739,$H$16:$J$29,3,1)+SUM($I$37:I739),J738),VLOOKUP(MAX($E$1237:$E$1048576),$H$16:$J$29,3,1)+SUM($I$37:I739)))))</f>
        <v/>
      </c>
      <c r="K739" s="2"/>
      <c r="L739" s="2"/>
      <c r="M739" s="2"/>
      <c r="N739" s="2"/>
      <c r="O739" s="2"/>
      <c r="P739" s="2"/>
      <c r="Q739" s="2"/>
      <c r="R739" s="2"/>
      <c r="S739" s="2"/>
      <c r="T739" s="2"/>
      <c r="U739" s="2"/>
      <c r="V739" s="2"/>
      <c r="W739" s="2"/>
      <c r="X739" s="2"/>
      <c r="Y739" s="2"/>
    </row>
    <row r="740" spans="1:25" x14ac:dyDescent="0.2">
      <c r="A740" s="2"/>
      <c r="B740" s="2"/>
      <c r="C740" s="2"/>
      <c r="D740" s="2"/>
      <c r="E740" s="2"/>
      <c r="F740" s="2"/>
      <c r="G740" s="7" t="str">
        <f t="shared" si="32"/>
        <v/>
      </c>
      <c r="H740" s="8" t="str">
        <f t="shared" si="30"/>
        <v/>
      </c>
      <c r="I740" s="8" t="str">
        <f t="shared" si="31"/>
        <v/>
      </c>
      <c r="J740" s="9" t="str">
        <f>IF(LARGE($I$16:$I$29,1)=G740,J739,IF(G740="","",IF(ROUND(G740/12,1)&lt;1,H740,IFERROR(IF(OR(ROUNDUP(G741/12,0)&lt;&gt;ROUNDUP(G740/12,0),H739&lt;&gt;H740),VLOOKUP($G740,$H$16:$J$29,3,1)+SUM($I$37:I740),J739),VLOOKUP(MAX($E$1237:$E$1048576),$H$16:$J$29,3,1)+SUM($I$37:I740)))))</f>
        <v/>
      </c>
      <c r="K740" s="2"/>
      <c r="L740" s="2"/>
      <c r="M740" s="2"/>
      <c r="N740" s="2"/>
      <c r="O740" s="2"/>
      <c r="P740" s="2"/>
      <c r="Q740" s="2"/>
      <c r="R740" s="2"/>
      <c r="S740" s="2"/>
      <c r="T740" s="2"/>
      <c r="U740" s="2"/>
      <c r="V740" s="2"/>
      <c r="W740" s="2"/>
      <c r="X740" s="2"/>
      <c r="Y740" s="2"/>
    </row>
    <row r="741" spans="1:25" x14ac:dyDescent="0.2">
      <c r="A741" s="2"/>
      <c r="B741" s="2"/>
      <c r="C741" s="2"/>
      <c r="D741" s="2"/>
      <c r="E741" s="2"/>
      <c r="F741" s="2"/>
      <c r="G741" s="7" t="str">
        <f t="shared" si="32"/>
        <v/>
      </c>
      <c r="H741" s="8" t="str">
        <f t="shared" ref="H741:H804" si="33">IF(G741="","",VLOOKUP($G741,$H$16:$J$27,3,1))</f>
        <v/>
      </c>
      <c r="I741" s="8" t="str">
        <f t="shared" ref="I741:I804" si="34">IF(G741="","",VLOOKUP($G741,$H$16:$J$27,3,1)*($E$27))</f>
        <v/>
      </c>
      <c r="J741" s="9" t="str">
        <f>IF(LARGE($I$16:$I$29,1)=G741,J740,IF(G741="","",IF(ROUND(G741/12,1)&lt;1,H741,IFERROR(IF(OR(ROUNDUP(G742/12,0)&lt;&gt;ROUNDUP(G741/12,0),H740&lt;&gt;H741),VLOOKUP($G741,$H$16:$J$29,3,1)+SUM($I$37:I741),J740),VLOOKUP(MAX($E$1237:$E$1048576),$H$16:$J$29,3,1)+SUM($I$37:I741)))))</f>
        <v/>
      </c>
      <c r="K741" s="2"/>
      <c r="L741" s="2"/>
      <c r="M741" s="2"/>
      <c r="N741" s="2"/>
      <c r="O741" s="2"/>
      <c r="P741" s="2"/>
      <c r="Q741" s="2"/>
      <c r="R741" s="2"/>
      <c r="S741" s="2"/>
      <c r="T741" s="2"/>
      <c r="U741" s="2"/>
      <c r="V741" s="2"/>
      <c r="W741" s="2"/>
      <c r="X741" s="2"/>
      <c r="Y741" s="2"/>
    </row>
    <row r="742" spans="1:25" x14ac:dyDescent="0.2">
      <c r="A742" s="2"/>
      <c r="B742" s="2"/>
      <c r="C742" s="2"/>
      <c r="D742" s="2"/>
      <c r="E742" s="2"/>
      <c r="F742" s="2"/>
      <c r="G742" s="7" t="str">
        <f t="shared" ref="G742:G805" si="35">IFERROR(IF(G741+1&gt;MAX($I$16:$I$25),"",G741+1),"")</f>
        <v/>
      </c>
      <c r="H742" s="8" t="str">
        <f t="shared" si="33"/>
        <v/>
      </c>
      <c r="I742" s="8" t="str">
        <f t="shared" si="34"/>
        <v/>
      </c>
      <c r="J742" s="9" t="str">
        <f>IF(LARGE($I$16:$I$29,1)=G742,J741,IF(G742="","",IF(ROUND(G742/12,1)&lt;1,H742,IFERROR(IF(OR(ROUNDUP(G743/12,0)&lt;&gt;ROUNDUP(G742/12,0),H741&lt;&gt;H742),VLOOKUP($G742,$H$16:$J$29,3,1)+SUM($I$37:I742),J741),VLOOKUP(MAX($E$1237:$E$1048576),$H$16:$J$29,3,1)+SUM($I$37:I742)))))</f>
        <v/>
      </c>
      <c r="K742" s="2"/>
      <c r="L742" s="2"/>
      <c r="M742" s="2"/>
      <c r="N742" s="2"/>
      <c r="O742" s="2"/>
      <c r="P742" s="2"/>
      <c r="Q742" s="2"/>
      <c r="R742" s="2"/>
      <c r="S742" s="2"/>
      <c r="T742" s="2"/>
      <c r="U742" s="2"/>
      <c r="V742" s="2"/>
      <c r="W742" s="2"/>
      <c r="X742" s="2"/>
      <c r="Y742" s="2"/>
    </row>
    <row r="743" spans="1:25" x14ac:dyDescent="0.2">
      <c r="A743" s="2"/>
      <c r="B743" s="2"/>
      <c r="C743" s="2"/>
      <c r="D743" s="2"/>
      <c r="E743" s="2"/>
      <c r="F743" s="2"/>
      <c r="G743" s="7" t="str">
        <f t="shared" si="35"/>
        <v/>
      </c>
      <c r="H743" s="8" t="str">
        <f t="shared" si="33"/>
        <v/>
      </c>
      <c r="I743" s="8" t="str">
        <f t="shared" si="34"/>
        <v/>
      </c>
      <c r="J743" s="9" t="str">
        <f>IF(LARGE($I$16:$I$29,1)=G743,J742,IF(G743="","",IF(ROUND(G743/12,1)&lt;1,H743,IFERROR(IF(OR(ROUNDUP(G744/12,0)&lt;&gt;ROUNDUP(G743/12,0),H742&lt;&gt;H743),VLOOKUP($G743,$H$16:$J$29,3,1)+SUM($I$37:I743),J742),VLOOKUP(MAX($E$1237:$E$1048576),$H$16:$J$29,3,1)+SUM($I$37:I743)))))</f>
        <v/>
      </c>
      <c r="K743" s="2"/>
      <c r="L743" s="2"/>
      <c r="M743" s="2"/>
      <c r="N743" s="2"/>
      <c r="O743" s="2"/>
      <c r="P743" s="2"/>
      <c r="Q743" s="2"/>
      <c r="R743" s="2"/>
      <c r="S743" s="2"/>
      <c r="T743" s="2"/>
      <c r="U743" s="2"/>
      <c r="V743" s="2"/>
      <c r="W743" s="2"/>
      <c r="X743" s="2"/>
      <c r="Y743" s="2"/>
    </row>
    <row r="744" spans="1:25" x14ac:dyDescent="0.2">
      <c r="A744" s="2"/>
      <c r="B744" s="2"/>
      <c r="C744" s="2"/>
      <c r="D744" s="2"/>
      <c r="E744" s="2"/>
      <c r="F744" s="2"/>
      <c r="G744" s="7" t="str">
        <f t="shared" si="35"/>
        <v/>
      </c>
      <c r="H744" s="8" t="str">
        <f t="shared" si="33"/>
        <v/>
      </c>
      <c r="I744" s="8" t="str">
        <f t="shared" si="34"/>
        <v/>
      </c>
      <c r="J744" s="9" t="str">
        <f>IF(LARGE($I$16:$I$29,1)=G744,J743,IF(G744="","",IF(ROUND(G744/12,1)&lt;1,H744,IFERROR(IF(OR(ROUNDUP(G745/12,0)&lt;&gt;ROUNDUP(G744/12,0),H743&lt;&gt;H744),VLOOKUP($G744,$H$16:$J$29,3,1)+SUM($I$37:I744),J743),VLOOKUP(MAX($E$1237:$E$1048576),$H$16:$J$29,3,1)+SUM($I$37:I744)))))</f>
        <v/>
      </c>
      <c r="K744" s="2"/>
      <c r="L744" s="2"/>
      <c r="M744" s="2"/>
      <c r="N744" s="2"/>
      <c r="O744" s="2"/>
      <c r="P744" s="2"/>
      <c r="Q744" s="2"/>
      <c r="R744" s="2"/>
      <c r="S744" s="2"/>
      <c r="T744" s="2"/>
      <c r="U744" s="2"/>
      <c r="V744" s="2"/>
      <c r="W744" s="2"/>
      <c r="X744" s="2"/>
      <c r="Y744" s="2"/>
    </row>
    <row r="745" spans="1:25" x14ac:dyDescent="0.2">
      <c r="A745" s="2"/>
      <c r="B745" s="2"/>
      <c r="C745" s="2"/>
      <c r="D745" s="2"/>
      <c r="E745" s="2"/>
      <c r="F745" s="2"/>
      <c r="G745" s="7" t="str">
        <f t="shared" si="35"/>
        <v/>
      </c>
      <c r="H745" s="8" t="str">
        <f t="shared" si="33"/>
        <v/>
      </c>
      <c r="I745" s="8" t="str">
        <f t="shared" si="34"/>
        <v/>
      </c>
      <c r="J745" s="9" t="str">
        <f>IF(LARGE($I$16:$I$29,1)=G745,J744,IF(G745="","",IF(ROUND(G745/12,1)&lt;1,H745,IFERROR(IF(OR(ROUNDUP(G746/12,0)&lt;&gt;ROUNDUP(G745/12,0),H744&lt;&gt;H745),VLOOKUP($G745,$H$16:$J$29,3,1)+SUM($I$37:I745),J744),VLOOKUP(MAX($E$1237:$E$1048576),$H$16:$J$29,3,1)+SUM($I$37:I745)))))</f>
        <v/>
      </c>
      <c r="K745" s="2"/>
      <c r="L745" s="2"/>
      <c r="M745" s="2"/>
      <c r="N745" s="2"/>
      <c r="O745" s="2"/>
      <c r="P745" s="2"/>
      <c r="Q745" s="2"/>
      <c r="R745" s="2"/>
      <c r="S745" s="2"/>
      <c r="T745" s="2"/>
      <c r="U745" s="2"/>
      <c r="V745" s="2"/>
      <c r="W745" s="2"/>
      <c r="X745" s="2"/>
      <c r="Y745" s="2"/>
    </row>
    <row r="746" spans="1:25" x14ac:dyDescent="0.2">
      <c r="A746" s="2"/>
      <c r="B746" s="2"/>
      <c r="C746" s="2"/>
      <c r="D746" s="2"/>
      <c r="E746" s="2"/>
      <c r="F746" s="2"/>
      <c r="G746" s="7" t="str">
        <f t="shared" si="35"/>
        <v/>
      </c>
      <c r="H746" s="8" t="str">
        <f t="shared" si="33"/>
        <v/>
      </c>
      <c r="I746" s="8" t="str">
        <f t="shared" si="34"/>
        <v/>
      </c>
      <c r="J746" s="9" t="str">
        <f>IF(LARGE($I$16:$I$29,1)=G746,J745,IF(G746="","",IF(ROUND(G746/12,1)&lt;1,H746,IFERROR(IF(OR(ROUNDUP(G747/12,0)&lt;&gt;ROUNDUP(G746/12,0),H745&lt;&gt;H746),VLOOKUP($G746,$H$16:$J$29,3,1)+SUM($I$37:I746),J745),VLOOKUP(MAX($E$1237:$E$1048576),$H$16:$J$29,3,1)+SUM($I$37:I746)))))</f>
        <v/>
      </c>
      <c r="K746" s="2"/>
      <c r="L746" s="2"/>
      <c r="M746" s="2"/>
      <c r="N746" s="2"/>
      <c r="O746" s="2"/>
      <c r="P746" s="2"/>
      <c r="Q746" s="2"/>
      <c r="R746" s="2"/>
      <c r="S746" s="2"/>
      <c r="T746" s="2"/>
      <c r="U746" s="2"/>
      <c r="V746" s="2"/>
      <c r="W746" s="2"/>
      <c r="X746" s="2"/>
      <c r="Y746" s="2"/>
    </row>
    <row r="747" spans="1:25" x14ac:dyDescent="0.2">
      <c r="A747" s="2"/>
      <c r="B747" s="2"/>
      <c r="C747" s="2"/>
      <c r="D747" s="2"/>
      <c r="E747" s="2"/>
      <c r="F747" s="2"/>
      <c r="G747" s="7" t="str">
        <f t="shared" si="35"/>
        <v/>
      </c>
      <c r="H747" s="8" t="str">
        <f t="shared" si="33"/>
        <v/>
      </c>
      <c r="I747" s="8" t="str">
        <f t="shared" si="34"/>
        <v/>
      </c>
      <c r="J747" s="9" t="str">
        <f>IF(LARGE($I$16:$I$29,1)=G747,J746,IF(G747="","",IF(ROUND(G747/12,1)&lt;1,H747,IFERROR(IF(OR(ROUNDUP(G748/12,0)&lt;&gt;ROUNDUP(G747/12,0),H746&lt;&gt;H747),VLOOKUP($G747,$H$16:$J$29,3,1)+SUM($I$37:I747),J746),VLOOKUP(MAX($E$1237:$E$1048576),$H$16:$J$29,3,1)+SUM($I$37:I747)))))</f>
        <v/>
      </c>
      <c r="K747" s="2"/>
      <c r="L747" s="2"/>
      <c r="M747" s="2"/>
      <c r="N747" s="2"/>
      <c r="O747" s="2"/>
      <c r="P747" s="2"/>
      <c r="Q747" s="2"/>
      <c r="R747" s="2"/>
      <c r="S747" s="2"/>
      <c r="T747" s="2"/>
      <c r="U747" s="2"/>
      <c r="V747" s="2"/>
      <c r="W747" s="2"/>
      <c r="X747" s="2"/>
      <c r="Y747" s="2"/>
    </row>
    <row r="748" spans="1:25" x14ac:dyDescent="0.2">
      <c r="A748" s="2"/>
      <c r="B748" s="2"/>
      <c r="C748" s="2"/>
      <c r="D748" s="2"/>
      <c r="E748" s="2"/>
      <c r="F748" s="2"/>
      <c r="G748" s="7" t="str">
        <f t="shared" si="35"/>
        <v/>
      </c>
      <c r="H748" s="8" t="str">
        <f t="shared" si="33"/>
        <v/>
      </c>
      <c r="I748" s="8" t="str">
        <f t="shared" si="34"/>
        <v/>
      </c>
      <c r="J748" s="9" t="str">
        <f>IF(LARGE($I$16:$I$29,1)=G748,J747,IF(G748="","",IF(ROUND(G748/12,1)&lt;1,H748,IFERROR(IF(OR(ROUNDUP(G749/12,0)&lt;&gt;ROUNDUP(G748/12,0),H747&lt;&gt;H748),VLOOKUP($G748,$H$16:$J$29,3,1)+SUM($I$37:I748),J747),VLOOKUP(MAX($E$1237:$E$1048576),$H$16:$J$29,3,1)+SUM($I$37:I748)))))</f>
        <v/>
      </c>
      <c r="K748" s="2"/>
      <c r="L748" s="2"/>
      <c r="M748" s="2"/>
      <c r="N748" s="2"/>
      <c r="O748" s="2"/>
      <c r="P748" s="2"/>
      <c r="Q748" s="2"/>
      <c r="R748" s="2"/>
      <c r="S748" s="2"/>
      <c r="T748" s="2"/>
      <c r="U748" s="2"/>
      <c r="V748" s="2"/>
      <c r="W748" s="2"/>
      <c r="X748" s="2"/>
      <c r="Y748" s="2"/>
    </row>
    <row r="749" spans="1:25" x14ac:dyDescent="0.2">
      <c r="A749" s="2"/>
      <c r="B749" s="2"/>
      <c r="C749" s="2"/>
      <c r="D749" s="2"/>
      <c r="E749" s="2"/>
      <c r="F749" s="2"/>
      <c r="G749" s="7" t="str">
        <f t="shared" si="35"/>
        <v/>
      </c>
      <c r="H749" s="8" t="str">
        <f t="shared" si="33"/>
        <v/>
      </c>
      <c r="I749" s="8" t="str">
        <f t="shared" si="34"/>
        <v/>
      </c>
      <c r="J749" s="9" t="str">
        <f>IF(LARGE($I$16:$I$29,1)=G749,J748,IF(G749="","",IF(ROUND(G749/12,1)&lt;1,H749,IFERROR(IF(OR(ROUNDUP(G750/12,0)&lt;&gt;ROUNDUP(G749/12,0),H748&lt;&gt;H749),VLOOKUP($G749,$H$16:$J$29,3,1)+SUM($I$37:I749),J748),VLOOKUP(MAX($E$1237:$E$1048576),$H$16:$J$29,3,1)+SUM($I$37:I749)))))</f>
        <v/>
      </c>
      <c r="K749" s="2"/>
      <c r="L749" s="2"/>
      <c r="M749" s="2"/>
      <c r="N749" s="2"/>
      <c r="O749" s="2"/>
      <c r="P749" s="2"/>
      <c r="Q749" s="2"/>
      <c r="R749" s="2"/>
      <c r="S749" s="2"/>
      <c r="T749" s="2"/>
      <c r="U749" s="2"/>
      <c r="V749" s="2"/>
      <c r="W749" s="2"/>
      <c r="X749" s="2"/>
      <c r="Y749" s="2"/>
    </row>
    <row r="750" spans="1:25" x14ac:dyDescent="0.2">
      <c r="A750" s="2"/>
      <c r="B750" s="2"/>
      <c r="C750" s="2"/>
      <c r="D750" s="2"/>
      <c r="E750" s="2"/>
      <c r="F750" s="2"/>
      <c r="G750" s="7" t="str">
        <f t="shared" si="35"/>
        <v/>
      </c>
      <c r="H750" s="8" t="str">
        <f t="shared" si="33"/>
        <v/>
      </c>
      <c r="I750" s="8" t="str">
        <f t="shared" si="34"/>
        <v/>
      </c>
      <c r="J750" s="9" t="str">
        <f>IF(LARGE($I$16:$I$29,1)=G750,J749,IF(G750="","",IF(ROUND(G750/12,1)&lt;1,H750,IFERROR(IF(OR(ROUNDUP(G751/12,0)&lt;&gt;ROUNDUP(G750/12,0),H749&lt;&gt;H750),VLOOKUP($G750,$H$16:$J$29,3,1)+SUM($I$37:I750),J749),VLOOKUP(MAX($E$1237:$E$1048576),$H$16:$J$29,3,1)+SUM($I$37:I750)))))</f>
        <v/>
      </c>
      <c r="K750" s="2"/>
      <c r="L750" s="2"/>
      <c r="M750" s="2"/>
      <c r="N750" s="2"/>
      <c r="O750" s="2"/>
      <c r="P750" s="2"/>
      <c r="Q750" s="2"/>
      <c r="R750" s="2"/>
      <c r="S750" s="2"/>
      <c r="T750" s="2"/>
      <c r="U750" s="2"/>
      <c r="V750" s="2"/>
      <c r="W750" s="2"/>
      <c r="X750" s="2"/>
      <c r="Y750" s="2"/>
    </row>
    <row r="751" spans="1:25" x14ac:dyDescent="0.2">
      <c r="A751" s="2"/>
      <c r="B751" s="2"/>
      <c r="C751" s="2"/>
      <c r="D751" s="2"/>
      <c r="E751" s="2"/>
      <c r="F751" s="2"/>
      <c r="G751" s="7" t="str">
        <f t="shared" si="35"/>
        <v/>
      </c>
      <c r="H751" s="8" t="str">
        <f t="shared" si="33"/>
        <v/>
      </c>
      <c r="I751" s="8" t="str">
        <f t="shared" si="34"/>
        <v/>
      </c>
      <c r="J751" s="9" t="str">
        <f>IF(LARGE($I$16:$I$29,1)=G751,J750,IF(G751="","",IF(ROUND(G751/12,1)&lt;1,H751,IFERROR(IF(OR(ROUNDUP(G752/12,0)&lt;&gt;ROUNDUP(G751/12,0),H750&lt;&gt;H751),VLOOKUP($G751,$H$16:$J$29,3,1)+SUM($I$37:I751),J750),VLOOKUP(MAX($E$1237:$E$1048576),$H$16:$J$29,3,1)+SUM($I$37:I751)))))</f>
        <v/>
      </c>
      <c r="K751" s="2"/>
      <c r="L751" s="2"/>
      <c r="M751" s="2"/>
      <c r="N751" s="2"/>
      <c r="O751" s="2"/>
      <c r="P751" s="2"/>
      <c r="Q751" s="2"/>
      <c r="R751" s="2"/>
      <c r="S751" s="2"/>
      <c r="T751" s="2"/>
      <c r="U751" s="2"/>
      <c r="V751" s="2"/>
      <c r="W751" s="2"/>
      <c r="X751" s="2"/>
      <c r="Y751" s="2"/>
    </row>
    <row r="752" spans="1:25" x14ac:dyDescent="0.2">
      <c r="A752" s="2"/>
      <c r="B752" s="2"/>
      <c r="C752" s="2"/>
      <c r="D752" s="2"/>
      <c r="E752" s="2"/>
      <c r="F752" s="2"/>
      <c r="G752" s="7" t="str">
        <f t="shared" si="35"/>
        <v/>
      </c>
      <c r="H752" s="8" t="str">
        <f t="shared" si="33"/>
        <v/>
      </c>
      <c r="I752" s="8" t="str">
        <f t="shared" si="34"/>
        <v/>
      </c>
      <c r="J752" s="9" t="str">
        <f>IF(LARGE($I$16:$I$29,1)=G752,J751,IF(G752="","",IF(ROUND(G752/12,1)&lt;1,H752,IFERROR(IF(OR(ROUNDUP(G753/12,0)&lt;&gt;ROUNDUP(G752/12,0),H751&lt;&gt;H752),VLOOKUP($G752,$H$16:$J$29,3,1)+SUM($I$37:I752),J751),VLOOKUP(MAX($E$1237:$E$1048576),$H$16:$J$29,3,1)+SUM($I$37:I752)))))</f>
        <v/>
      </c>
      <c r="K752" s="2"/>
      <c r="L752" s="2"/>
      <c r="M752" s="2"/>
      <c r="N752" s="2"/>
      <c r="O752" s="2"/>
      <c r="P752" s="2"/>
      <c r="Q752" s="2"/>
      <c r="R752" s="2"/>
      <c r="S752" s="2"/>
      <c r="T752" s="2"/>
      <c r="U752" s="2"/>
      <c r="V752" s="2"/>
      <c r="W752" s="2"/>
      <c r="X752" s="2"/>
      <c r="Y752" s="2"/>
    </row>
    <row r="753" spans="1:25" x14ac:dyDescent="0.2">
      <c r="A753" s="2"/>
      <c r="B753" s="2"/>
      <c r="C753" s="2"/>
      <c r="D753" s="2"/>
      <c r="E753" s="2"/>
      <c r="F753" s="2"/>
      <c r="G753" s="7" t="str">
        <f t="shared" si="35"/>
        <v/>
      </c>
      <c r="H753" s="8" t="str">
        <f t="shared" si="33"/>
        <v/>
      </c>
      <c r="I753" s="8" t="str">
        <f t="shared" si="34"/>
        <v/>
      </c>
      <c r="J753" s="9" t="str">
        <f>IF(LARGE($I$16:$I$29,1)=G753,J752,IF(G753="","",IF(ROUND(G753/12,1)&lt;1,H753,IFERROR(IF(OR(ROUNDUP(G754/12,0)&lt;&gt;ROUNDUP(G753/12,0),H752&lt;&gt;H753),VLOOKUP($G753,$H$16:$J$29,3,1)+SUM($I$37:I753),J752),VLOOKUP(MAX($E$1237:$E$1048576),$H$16:$J$29,3,1)+SUM($I$37:I753)))))</f>
        <v/>
      </c>
      <c r="K753" s="2"/>
      <c r="L753" s="2"/>
      <c r="M753" s="2"/>
      <c r="N753" s="2"/>
      <c r="O753" s="2"/>
      <c r="P753" s="2"/>
      <c r="Q753" s="2"/>
      <c r="R753" s="2"/>
      <c r="S753" s="2"/>
      <c r="T753" s="2"/>
      <c r="U753" s="2"/>
      <c r="V753" s="2"/>
      <c r="W753" s="2"/>
      <c r="X753" s="2"/>
      <c r="Y753" s="2"/>
    </row>
    <row r="754" spans="1:25" x14ac:dyDescent="0.2">
      <c r="A754" s="2"/>
      <c r="B754" s="2"/>
      <c r="C754" s="2"/>
      <c r="D754" s="2"/>
      <c r="E754" s="2"/>
      <c r="F754" s="2"/>
      <c r="G754" s="7" t="str">
        <f t="shared" si="35"/>
        <v/>
      </c>
      <c r="H754" s="8" t="str">
        <f t="shared" si="33"/>
        <v/>
      </c>
      <c r="I754" s="8" t="str">
        <f t="shared" si="34"/>
        <v/>
      </c>
      <c r="J754" s="9" t="str">
        <f>IF(LARGE($I$16:$I$29,1)=G754,J753,IF(G754="","",IF(ROUND(G754/12,1)&lt;1,H754,IFERROR(IF(OR(ROUNDUP(G755/12,0)&lt;&gt;ROUNDUP(G754/12,0),H753&lt;&gt;H754),VLOOKUP($G754,$H$16:$J$29,3,1)+SUM($I$37:I754),J753),VLOOKUP(MAX($E$1237:$E$1048576),$H$16:$J$29,3,1)+SUM($I$37:I754)))))</f>
        <v/>
      </c>
      <c r="K754" s="2"/>
      <c r="L754" s="2"/>
      <c r="M754" s="2"/>
      <c r="N754" s="2"/>
      <c r="O754" s="2"/>
      <c r="P754" s="2"/>
      <c r="Q754" s="2"/>
      <c r="R754" s="2"/>
      <c r="S754" s="2"/>
      <c r="T754" s="2"/>
      <c r="U754" s="2"/>
      <c r="V754" s="2"/>
      <c r="W754" s="2"/>
      <c r="X754" s="2"/>
      <c r="Y754" s="2"/>
    </row>
    <row r="755" spans="1:25" x14ac:dyDescent="0.2">
      <c r="A755" s="2"/>
      <c r="B755" s="2"/>
      <c r="C755" s="2"/>
      <c r="D755" s="2"/>
      <c r="E755" s="2"/>
      <c r="F755" s="2"/>
      <c r="G755" s="7" t="str">
        <f t="shared" si="35"/>
        <v/>
      </c>
      <c r="H755" s="8" t="str">
        <f t="shared" si="33"/>
        <v/>
      </c>
      <c r="I755" s="8" t="str">
        <f t="shared" si="34"/>
        <v/>
      </c>
      <c r="J755" s="9" t="str">
        <f>IF(LARGE($I$16:$I$29,1)=G755,J754,IF(G755="","",IF(ROUND(G755/12,1)&lt;1,H755,IFERROR(IF(OR(ROUNDUP(G756/12,0)&lt;&gt;ROUNDUP(G755/12,0),H754&lt;&gt;H755),VLOOKUP($G755,$H$16:$J$29,3,1)+SUM($I$37:I755),J754),VLOOKUP(MAX($E$1237:$E$1048576),$H$16:$J$29,3,1)+SUM($I$37:I755)))))</f>
        <v/>
      </c>
      <c r="K755" s="2"/>
      <c r="L755" s="2"/>
      <c r="M755" s="2"/>
      <c r="N755" s="2"/>
      <c r="O755" s="2"/>
      <c r="P755" s="2"/>
      <c r="Q755" s="2"/>
      <c r="R755" s="2"/>
      <c r="S755" s="2"/>
      <c r="T755" s="2"/>
      <c r="U755" s="2"/>
      <c r="V755" s="2"/>
      <c r="W755" s="2"/>
      <c r="X755" s="2"/>
      <c r="Y755" s="2"/>
    </row>
    <row r="756" spans="1:25" x14ac:dyDescent="0.2">
      <c r="A756" s="2"/>
      <c r="B756" s="2"/>
      <c r="C756" s="2"/>
      <c r="D756" s="2"/>
      <c r="E756" s="2"/>
      <c r="F756" s="2"/>
      <c r="G756" s="7" t="str">
        <f t="shared" si="35"/>
        <v/>
      </c>
      <c r="H756" s="8" t="str">
        <f t="shared" si="33"/>
        <v/>
      </c>
      <c r="I756" s="8" t="str">
        <f t="shared" si="34"/>
        <v/>
      </c>
      <c r="J756" s="9" t="str">
        <f>IF(LARGE($I$16:$I$29,1)=G756,J755,IF(G756="","",IF(ROUND(G756/12,1)&lt;1,H756,IFERROR(IF(OR(ROUNDUP(G757/12,0)&lt;&gt;ROUNDUP(G756/12,0),H755&lt;&gt;H756),VLOOKUP($G756,$H$16:$J$29,3,1)+SUM($I$37:I756),J755),VLOOKUP(MAX($E$1237:$E$1048576),$H$16:$J$29,3,1)+SUM($I$37:I756)))))</f>
        <v/>
      </c>
      <c r="K756" s="2"/>
      <c r="L756" s="2"/>
      <c r="M756" s="2"/>
      <c r="N756" s="2"/>
      <c r="O756" s="2"/>
      <c r="P756" s="2"/>
      <c r="Q756" s="2"/>
      <c r="R756" s="2"/>
      <c r="S756" s="2"/>
      <c r="T756" s="2"/>
      <c r="U756" s="2"/>
      <c r="V756" s="2"/>
      <c r="W756" s="2"/>
      <c r="X756" s="2"/>
      <c r="Y756" s="2"/>
    </row>
    <row r="757" spans="1:25" x14ac:dyDescent="0.2">
      <c r="A757" s="2"/>
      <c r="B757" s="2"/>
      <c r="C757" s="2"/>
      <c r="D757" s="2"/>
      <c r="E757" s="2"/>
      <c r="F757" s="2"/>
      <c r="G757" s="7" t="str">
        <f t="shared" si="35"/>
        <v/>
      </c>
      <c r="H757" s="8" t="str">
        <f t="shared" si="33"/>
        <v/>
      </c>
      <c r="I757" s="8" t="str">
        <f t="shared" si="34"/>
        <v/>
      </c>
      <c r="J757" s="9" t="str">
        <f>IF(LARGE($I$16:$I$29,1)=G757,J756,IF(G757="","",IF(ROUND(G757/12,1)&lt;1,H757,IFERROR(IF(OR(ROUNDUP(G758/12,0)&lt;&gt;ROUNDUP(G757/12,0),H756&lt;&gt;H757),VLOOKUP($G757,$H$16:$J$29,3,1)+SUM($I$37:I757),J756),VLOOKUP(MAX($E$1237:$E$1048576),$H$16:$J$29,3,1)+SUM($I$37:I757)))))</f>
        <v/>
      </c>
      <c r="K757" s="2"/>
      <c r="L757" s="2"/>
      <c r="M757" s="2"/>
      <c r="N757" s="2"/>
      <c r="O757" s="2"/>
      <c r="P757" s="2"/>
      <c r="Q757" s="2"/>
      <c r="R757" s="2"/>
      <c r="S757" s="2"/>
      <c r="T757" s="2"/>
      <c r="U757" s="2"/>
      <c r="V757" s="2"/>
      <c r="W757" s="2"/>
      <c r="X757" s="2"/>
      <c r="Y757" s="2"/>
    </row>
    <row r="758" spans="1:25" x14ac:dyDescent="0.2">
      <c r="A758" s="2"/>
      <c r="B758" s="2"/>
      <c r="C758" s="2"/>
      <c r="D758" s="2"/>
      <c r="E758" s="2"/>
      <c r="F758" s="2"/>
      <c r="G758" s="7" t="str">
        <f t="shared" si="35"/>
        <v/>
      </c>
      <c r="H758" s="8" t="str">
        <f t="shared" si="33"/>
        <v/>
      </c>
      <c r="I758" s="8" t="str">
        <f t="shared" si="34"/>
        <v/>
      </c>
      <c r="J758" s="9" t="str">
        <f>IF(LARGE($I$16:$I$29,1)=G758,J757,IF(G758="","",IF(ROUND(G758/12,1)&lt;1,H758,IFERROR(IF(OR(ROUNDUP(G759/12,0)&lt;&gt;ROUNDUP(G758/12,0),H757&lt;&gt;H758),VLOOKUP($G758,$H$16:$J$29,3,1)+SUM($I$37:I758),J757),VLOOKUP(MAX($E$1237:$E$1048576),$H$16:$J$29,3,1)+SUM($I$37:I758)))))</f>
        <v/>
      </c>
      <c r="K758" s="2"/>
      <c r="L758" s="2"/>
      <c r="M758" s="2"/>
      <c r="N758" s="2"/>
      <c r="O758" s="2"/>
      <c r="P758" s="2"/>
      <c r="Q758" s="2"/>
      <c r="R758" s="2"/>
      <c r="S758" s="2"/>
      <c r="T758" s="2"/>
      <c r="U758" s="2"/>
      <c r="V758" s="2"/>
      <c r="W758" s="2"/>
      <c r="X758" s="2"/>
      <c r="Y758" s="2"/>
    </row>
    <row r="759" spans="1:25" x14ac:dyDescent="0.2">
      <c r="A759" s="2"/>
      <c r="B759" s="2"/>
      <c r="C759" s="2"/>
      <c r="D759" s="2"/>
      <c r="E759" s="2"/>
      <c r="F759" s="2"/>
      <c r="G759" s="7" t="str">
        <f t="shared" si="35"/>
        <v/>
      </c>
      <c r="H759" s="8" t="str">
        <f t="shared" si="33"/>
        <v/>
      </c>
      <c r="I759" s="8" t="str">
        <f t="shared" si="34"/>
        <v/>
      </c>
      <c r="J759" s="9" t="str">
        <f>IF(LARGE($I$16:$I$29,1)=G759,J758,IF(G759="","",IF(ROUND(G759/12,1)&lt;1,H759,IFERROR(IF(OR(ROUNDUP(G760/12,0)&lt;&gt;ROUNDUP(G759/12,0),H758&lt;&gt;H759),VLOOKUP($G759,$H$16:$J$29,3,1)+SUM($I$37:I759),J758),VLOOKUP(MAX($E$1237:$E$1048576),$H$16:$J$29,3,1)+SUM($I$37:I759)))))</f>
        <v/>
      </c>
      <c r="K759" s="2"/>
      <c r="L759" s="2"/>
      <c r="M759" s="2"/>
      <c r="N759" s="2"/>
      <c r="O759" s="2"/>
      <c r="P759" s="2"/>
      <c r="Q759" s="2"/>
      <c r="R759" s="2"/>
      <c r="S759" s="2"/>
      <c r="T759" s="2"/>
      <c r="U759" s="2"/>
      <c r="V759" s="2"/>
      <c r="W759" s="2"/>
      <c r="X759" s="2"/>
      <c r="Y759" s="2"/>
    </row>
    <row r="760" spans="1:25" x14ac:dyDescent="0.2">
      <c r="A760" s="2"/>
      <c r="B760" s="2"/>
      <c r="C760" s="2"/>
      <c r="D760" s="2"/>
      <c r="E760" s="2"/>
      <c r="F760" s="2"/>
      <c r="G760" s="7" t="str">
        <f t="shared" si="35"/>
        <v/>
      </c>
      <c r="H760" s="8" t="str">
        <f t="shared" si="33"/>
        <v/>
      </c>
      <c r="I760" s="8" t="str">
        <f t="shared" si="34"/>
        <v/>
      </c>
      <c r="J760" s="9" t="str">
        <f>IF(LARGE($I$16:$I$29,1)=G760,J759,IF(G760="","",IF(ROUND(G760/12,1)&lt;1,H760,IFERROR(IF(OR(ROUNDUP(G761/12,0)&lt;&gt;ROUNDUP(G760/12,0),H759&lt;&gt;H760),VLOOKUP($G760,$H$16:$J$29,3,1)+SUM($I$37:I760),J759),VLOOKUP(MAX($E$1237:$E$1048576),$H$16:$J$29,3,1)+SUM($I$37:I760)))))</f>
        <v/>
      </c>
      <c r="K760" s="2"/>
      <c r="L760" s="2"/>
      <c r="M760" s="2"/>
      <c r="N760" s="2"/>
      <c r="O760" s="2"/>
      <c r="P760" s="2"/>
      <c r="Q760" s="2"/>
      <c r="R760" s="2"/>
      <c r="S760" s="2"/>
      <c r="T760" s="2"/>
      <c r="U760" s="2"/>
      <c r="V760" s="2"/>
      <c r="W760" s="2"/>
      <c r="X760" s="2"/>
      <c r="Y760" s="2"/>
    </row>
    <row r="761" spans="1:25" x14ac:dyDescent="0.2">
      <c r="A761" s="2"/>
      <c r="B761" s="2"/>
      <c r="C761" s="2"/>
      <c r="D761" s="2"/>
      <c r="E761" s="2"/>
      <c r="F761" s="2"/>
      <c r="G761" s="7" t="str">
        <f t="shared" si="35"/>
        <v/>
      </c>
      <c r="H761" s="8" t="str">
        <f t="shared" si="33"/>
        <v/>
      </c>
      <c r="I761" s="8" t="str">
        <f t="shared" si="34"/>
        <v/>
      </c>
      <c r="J761" s="9" t="str">
        <f>IF(LARGE($I$16:$I$29,1)=G761,J760,IF(G761="","",IF(ROUND(G761/12,1)&lt;1,H761,IFERROR(IF(OR(ROUNDUP(G762/12,0)&lt;&gt;ROUNDUP(G761/12,0),H760&lt;&gt;H761),VLOOKUP($G761,$H$16:$J$29,3,1)+SUM($I$37:I761),J760),VLOOKUP(MAX($E$1237:$E$1048576),$H$16:$J$29,3,1)+SUM($I$37:I761)))))</f>
        <v/>
      </c>
      <c r="K761" s="2"/>
      <c r="L761" s="2"/>
      <c r="M761" s="2"/>
      <c r="N761" s="2"/>
      <c r="O761" s="2"/>
      <c r="P761" s="2"/>
      <c r="Q761" s="2"/>
      <c r="R761" s="2"/>
      <c r="S761" s="2"/>
      <c r="T761" s="2"/>
      <c r="U761" s="2"/>
      <c r="V761" s="2"/>
      <c r="W761" s="2"/>
      <c r="X761" s="2"/>
      <c r="Y761" s="2"/>
    </row>
    <row r="762" spans="1:25" x14ac:dyDescent="0.2">
      <c r="A762" s="2"/>
      <c r="B762" s="2"/>
      <c r="C762" s="2"/>
      <c r="D762" s="2"/>
      <c r="E762" s="2"/>
      <c r="F762" s="2"/>
      <c r="G762" s="7" t="str">
        <f t="shared" si="35"/>
        <v/>
      </c>
      <c r="H762" s="8" t="str">
        <f t="shared" si="33"/>
        <v/>
      </c>
      <c r="I762" s="8" t="str">
        <f t="shared" si="34"/>
        <v/>
      </c>
      <c r="J762" s="9" t="str">
        <f>IF(LARGE($I$16:$I$29,1)=G762,J761,IF(G762="","",IF(ROUND(G762/12,1)&lt;1,H762,IFERROR(IF(OR(ROUNDUP(G763/12,0)&lt;&gt;ROUNDUP(G762/12,0),H761&lt;&gt;H762),VLOOKUP($G762,$H$16:$J$29,3,1)+SUM($I$37:I762),J761),VLOOKUP(MAX($E$1237:$E$1048576),$H$16:$J$29,3,1)+SUM($I$37:I762)))))</f>
        <v/>
      </c>
      <c r="K762" s="2"/>
      <c r="L762" s="2"/>
      <c r="M762" s="2"/>
      <c r="N762" s="2"/>
      <c r="O762" s="2"/>
      <c r="P762" s="2"/>
      <c r="Q762" s="2"/>
      <c r="R762" s="2"/>
      <c r="S762" s="2"/>
      <c r="T762" s="2"/>
      <c r="U762" s="2"/>
      <c r="V762" s="2"/>
      <c r="W762" s="2"/>
      <c r="X762" s="2"/>
      <c r="Y762" s="2"/>
    </row>
    <row r="763" spans="1:25" x14ac:dyDescent="0.2">
      <c r="A763" s="2"/>
      <c r="B763" s="2"/>
      <c r="C763" s="2"/>
      <c r="D763" s="2"/>
      <c r="E763" s="2"/>
      <c r="F763" s="2"/>
      <c r="G763" s="7" t="str">
        <f t="shared" si="35"/>
        <v/>
      </c>
      <c r="H763" s="8" t="str">
        <f t="shared" si="33"/>
        <v/>
      </c>
      <c r="I763" s="8" t="str">
        <f t="shared" si="34"/>
        <v/>
      </c>
      <c r="J763" s="9" t="str">
        <f>IF(LARGE($I$16:$I$29,1)=G763,J762,IF(G763="","",IF(ROUND(G763/12,1)&lt;1,H763,IFERROR(IF(OR(ROUNDUP(G764/12,0)&lt;&gt;ROUNDUP(G763/12,0),H762&lt;&gt;H763),VLOOKUP($G763,$H$16:$J$29,3,1)+SUM($I$37:I763),J762),VLOOKUP(MAX($E$1237:$E$1048576),$H$16:$J$29,3,1)+SUM($I$37:I763)))))</f>
        <v/>
      </c>
      <c r="K763" s="2"/>
      <c r="L763" s="2"/>
      <c r="M763" s="2"/>
      <c r="N763" s="2"/>
      <c r="O763" s="2"/>
      <c r="P763" s="2"/>
      <c r="Q763" s="2"/>
      <c r="R763" s="2"/>
      <c r="S763" s="2"/>
      <c r="T763" s="2"/>
      <c r="U763" s="2"/>
      <c r="V763" s="2"/>
      <c r="W763" s="2"/>
      <c r="X763" s="2"/>
      <c r="Y763" s="2"/>
    </row>
    <row r="764" spans="1:25" x14ac:dyDescent="0.2">
      <c r="A764" s="2"/>
      <c r="B764" s="2"/>
      <c r="C764" s="2"/>
      <c r="D764" s="2"/>
      <c r="E764" s="2"/>
      <c r="F764" s="2"/>
      <c r="G764" s="7" t="str">
        <f t="shared" si="35"/>
        <v/>
      </c>
      <c r="H764" s="8" t="str">
        <f t="shared" si="33"/>
        <v/>
      </c>
      <c r="I764" s="8" t="str">
        <f t="shared" si="34"/>
        <v/>
      </c>
      <c r="J764" s="9" t="str">
        <f>IF(LARGE($I$16:$I$29,1)=G764,J763,IF(G764="","",IF(ROUND(G764/12,1)&lt;1,H764,IFERROR(IF(OR(ROUNDUP(G765/12,0)&lt;&gt;ROUNDUP(G764/12,0),H763&lt;&gt;H764),VLOOKUP($G764,$H$16:$J$29,3,1)+SUM($I$37:I764),J763),VLOOKUP(MAX($E$1237:$E$1048576),$H$16:$J$29,3,1)+SUM($I$37:I764)))))</f>
        <v/>
      </c>
      <c r="K764" s="2"/>
      <c r="L764" s="2"/>
      <c r="M764" s="2"/>
      <c r="N764" s="2"/>
      <c r="O764" s="2"/>
      <c r="P764" s="2"/>
      <c r="Q764" s="2"/>
      <c r="R764" s="2"/>
      <c r="S764" s="2"/>
      <c r="T764" s="2"/>
      <c r="U764" s="2"/>
      <c r="V764" s="2"/>
      <c r="W764" s="2"/>
      <c r="X764" s="2"/>
      <c r="Y764" s="2"/>
    </row>
    <row r="765" spans="1:25" x14ac:dyDescent="0.2">
      <c r="A765" s="2"/>
      <c r="B765" s="2"/>
      <c r="C765" s="2"/>
      <c r="D765" s="2"/>
      <c r="E765" s="2"/>
      <c r="F765" s="2"/>
      <c r="G765" s="7" t="str">
        <f t="shared" si="35"/>
        <v/>
      </c>
      <c r="H765" s="8" t="str">
        <f t="shared" si="33"/>
        <v/>
      </c>
      <c r="I765" s="8" t="str">
        <f t="shared" si="34"/>
        <v/>
      </c>
      <c r="J765" s="9" t="str">
        <f>IF(LARGE($I$16:$I$29,1)=G765,J764,IF(G765="","",IF(ROUND(G765/12,1)&lt;1,H765,IFERROR(IF(OR(ROUNDUP(G766/12,0)&lt;&gt;ROUNDUP(G765/12,0),H764&lt;&gt;H765),VLOOKUP($G765,$H$16:$J$29,3,1)+SUM($I$37:I765),J764),VLOOKUP(MAX($E$1237:$E$1048576),$H$16:$J$29,3,1)+SUM($I$37:I765)))))</f>
        <v/>
      </c>
      <c r="K765" s="2"/>
      <c r="L765" s="2"/>
      <c r="M765" s="2"/>
      <c r="N765" s="2"/>
      <c r="O765" s="2"/>
      <c r="P765" s="2"/>
      <c r="Q765" s="2"/>
      <c r="R765" s="2"/>
      <c r="S765" s="2"/>
      <c r="T765" s="2"/>
      <c r="U765" s="2"/>
      <c r="V765" s="2"/>
      <c r="W765" s="2"/>
      <c r="X765" s="2"/>
      <c r="Y765" s="2"/>
    </row>
    <row r="766" spans="1:25" x14ac:dyDescent="0.2">
      <c r="A766" s="2"/>
      <c r="B766" s="2"/>
      <c r="C766" s="2"/>
      <c r="D766" s="2"/>
      <c r="E766" s="2"/>
      <c r="F766" s="2"/>
      <c r="G766" s="7" t="str">
        <f t="shared" si="35"/>
        <v/>
      </c>
      <c r="H766" s="8" t="str">
        <f t="shared" si="33"/>
        <v/>
      </c>
      <c r="I766" s="8" t="str">
        <f t="shared" si="34"/>
        <v/>
      </c>
      <c r="J766" s="9" t="str">
        <f>IF(LARGE($I$16:$I$29,1)=G766,J765,IF(G766="","",IF(ROUND(G766/12,1)&lt;1,H766,IFERROR(IF(OR(ROUNDUP(G767/12,0)&lt;&gt;ROUNDUP(G766/12,0),H765&lt;&gt;H766),VLOOKUP($G766,$H$16:$J$29,3,1)+SUM($I$37:I766),J765),VLOOKUP(MAX($E$1237:$E$1048576),$H$16:$J$29,3,1)+SUM($I$37:I766)))))</f>
        <v/>
      </c>
      <c r="K766" s="2"/>
      <c r="L766" s="2"/>
      <c r="M766" s="2"/>
      <c r="N766" s="2"/>
      <c r="O766" s="2"/>
      <c r="P766" s="2"/>
      <c r="Q766" s="2"/>
      <c r="R766" s="2"/>
      <c r="S766" s="2"/>
      <c r="T766" s="2"/>
      <c r="U766" s="2"/>
      <c r="V766" s="2"/>
      <c r="W766" s="2"/>
      <c r="X766" s="2"/>
      <c r="Y766" s="2"/>
    </row>
    <row r="767" spans="1:25" x14ac:dyDescent="0.2">
      <c r="A767" s="2"/>
      <c r="B767" s="2"/>
      <c r="C767" s="2"/>
      <c r="D767" s="2"/>
      <c r="E767" s="2"/>
      <c r="F767" s="2"/>
      <c r="G767" s="7" t="str">
        <f t="shared" si="35"/>
        <v/>
      </c>
      <c r="H767" s="8" t="str">
        <f t="shared" si="33"/>
        <v/>
      </c>
      <c r="I767" s="8" t="str">
        <f t="shared" si="34"/>
        <v/>
      </c>
      <c r="J767" s="9" t="str">
        <f>IF(LARGE($I$16:$I$29,1)=G767,J766,IF(G767="","",IF(ROUND(G767/12,1)&lt;1,H767,IFERROR(IF(OR(ROUNDUP(G768/12,0)&lt;&gt;ROUNDUP(G767/12,0),H766&lt;&gt;H767),VLOOKUP($G767,$H$16:$J$29,3,1)+SUM($I$37:I767),J766),VLOOKUP(MAX($E$1237:$E$1048576),$H$16:$J$29,3,1)+SUM($I$37:I767)))))</f>
        <v/>
      </c>
      <c r="K767" s="2"/>
      <c r="L767" s="2"/>
      <c r="M767" s="2"/>
      <c r="N767" s="2"/>
      <c r="O767" s="2"/>
      <c r="P767" s="2"/>
      <c r="Q767" s="2"/>
      <c r="R767" s="2"/>
      <c r="S767" s="2"/>
      <c r="T767" s="2"/>
      <c r="U767" s="2"/>
      <c r="V767" s="2"/>
      <c r="W767" s="2"/>
      <c r="X767" s="2"/>
      <c r="Y767" s="2"/>
    </row>
    <row r="768" spans="1:25" x14ac:dyDescent="0.2">
      <c r="A768" s="2"/>
      <c r="B768" s="2"/>
      <c r="C768" s="2"/>
      <c r="D768" s="2"/>
      <c r="E768" s="2"/>
      <c r="F768" s="2"/>
      <c r="G768" s="7" t="str">
        <f t="shared" si="35"/>
        <v/>
      </c>
      <c r="H768" s="8" t="str">
        <f t="shared" si="33"/>
        <v/>
      </c>
      <c r="I768" s="8" t="str">
        <f t="shared" si="34"/>
        <v/>
      </c>
      <c r="J768" s="9" t="str">
        <f>IF(LARGE($I$16:$I$29,1)=G768,J767,IF(G768="","",IF(ROUND(G768/12,1)&lt;1,H768,IFERROR(IF(OR(ROUNDUP(G769/12,0)&lt;&gt;ROUNDUP(G768/12,0),H767&lt;&gt;H768),VLOOKUP($G768,$H$16:$J$29,3,1)+SUM($I$37:I768),J767),VLOOKUP(MAX($E$1237:$E$1048576),$H$16:$J$29,3,1)+SUM($I$37:I768)))))</f>
        <v/>
      </c>
      <c r="K768" s="2"/>
      <c r="L768" s="2"/>
      <c r="M768" s="2"/>
      <c r="N768" s="2"/>
      <c r="O768" s="2"/>
      <c r="P768" s="2"/>
      <c r="Q768" s="2"/>
      <c r="R768" s="2"/>
      <c r="S768" s="2"/>
      <c r="T768" s="2"/>
      <c r="U768" s="2"/>
      <c r="V768" s="2"/>
      <c r="W768" s="2"/>
      <c r="X768" s="2"/>
      <c r="Y768" s="2"/>
    </row>
    <row r="769" spans="1:25" x14ac:dyDescent="0.2">
      <c r="A769" s="2"/>
      <c r="B769" s="2"/>
      <c r="C769" s="2"/>
      <c r="D769" s="2"/>
      <c r="E769" s="2"/>
      <c r="F769" s="2"/>
      <c r="G769" s="7" t="str">
        <f t="shared" si="35"/>
        <v/>
      </c>
      <c r="H769" s="8" t="str">
        <f t="shared" si="33"/>
        <v/>
      </c>
      <c r="I769" s="8" t="str">
        <f t="shared" si="34"/>
        <v/>
      </c>
      <c r="J769" s="9" t="str">
        <f>IF(LARGE($I$16:$I$29,1)=G769,J768,IF(G769="","",IF(ROUND(G769/12,1)&lt;1,H769,IFERROR(IF(OR(ROUNDUP(G770/12,0)&lt;&gt;ROUNDUP(G769/12,0),H768&lt;&gt;H769),VLOOKUP($G769,$H$16:$J$29,3,1)+SUM($I$37:I769),J768),VLOOKUP(MAX($E$1237:$E$1048576),$H$16:$J$29,3,1)+SUM($I$37:I769)))))</f>
        <v/>
      </c>
      <c r="K769" s="2"/>
      <c r="L769" s="2"/>
      <c r="M769" s="2"/>
      <c r="N769" s="2"/>
      <c r="O769" s="2"/>
      <c r="P769" s="2"/>
      <c r="Q769" s="2"/>
      <c r="R769" s="2"/>
      <c r="S769" s="2"/>
      <c r="T769" s="2"/>
      <c r="U769" s="2"/>
      <c r="V769" s="2"/>
      <c r="W769" s="2"/>
      <c r="X769" s="2"/>
      <c r="Y769" s="2"/>
    </row>
    <row r="770" spans="1:25" x14ac:dyDescent="0.2">
      <c r="A770" s="2"/>
      <c r="B770" s="2"/>
      <c r="C770" s="2"/>
      <c r="D770" s="2"/>
      <c r="E770" s="2"/>
      <c r="F770" s="2"/>
      <c r="G770" s="7" t="str">
        <f t="shared" si="35"/>
        <v/>
      </c>
      <c r="H770" s="8" t="str">
        <f t="shared" si="33"/>
        <v/>
      </c>
      <c r="I770" s="8" t="str">
        <f t="shared" si="34"/>
        <v/>
      </c>
      <c r="J770" s="9" t="str">
        <f>IF(LARGE($I$16:$I$29,1)=G770,J769,IF(G770="","",IF(ROUND(G770/12,1)&lt;1,H770,IFERROR(IF(OR(ROUNDUP(G771/12,0)&lt;&gt;ROUNDUP(G770/12,0),H769&lt;&gt;H770),VLOOKUP($G770,$H$16:$J$29,3,1)+SUM($I$37:I770),J769),VLOOKUP(MAX($E$1237:$E$1048576),$H$16:$J$29,3,1)+SUM($I$37:I770)))))</f>
        <v/>
      </c>
      <c r="K770" s="2"/>
      <c r="L770" s="2"/>
      <c r="M770" s="2"/>
      <c r="N770" s="2"/>
      <c r="O770" s="2"/>
      <c r="P770" s="2"/>
      <c r="Q770" s="2"/>
      <c r="R770" s="2"/>
      <c r="S770" s="2"/>
      <c r="T770" s="2"/>
      <c r="U770" s="2"/>
      <c r="V770" s="2"/>
      <c r="W770" s="2"/>
      <c r="X770" s="2"/>
      <c r="Y770" s="2"/>
    </row>
    <row r="771" spans="1:25" x14ac:dyDescent="0.2">
      <c r="A771" s="2"/>
      <c r="B771" s="2"/>
      <c r="C771" s="2"/>
      <c r="D771" s="2"/>
      <c r="E771" s="2"/>
      <c r="F771" s="2"/>
      <c r="G771" s="7" t="str">
        <f t="shared" si="35"/>
        <v/>
      </c>
      <c r="H771" s="8" t="str">
        <f t="shared" si="33"/>
        <v/>
      </c>
      <c r="I771" s="8" t="str">
        <f t="shared" si="34"/>
        <v/>
      </c>
      <c r="J771" s="9" t="str">
        <f>IF(LARGE($I$16:$I$29,1)=G771,J770,IF(G771="","",IF(ROUND(G771/12,1)&lt;1,H771,IFERROR(IF(OR(ROUNDUP(G772/12,0)&lt;&gt;ROUNDUP(G771/12,0),H770&lt;&gt;H771),VLOOKUP($G771,$H$16:$J$29,3,1)+SUM($I$37:I771),J770),VLOOKUP(MAX($E$1237:$E$1048576),$H$16:$J$29,3,1)+SUM($I$37:I771)))))</f>
        <v/>
      </c>
      <c r="K771" s="2"/>
      <c r="L771" s="2"/>
      <c r="M771" s="2"/>
      <c r="N771" s="2"/>
      <c r="O771" s="2"/>
      <c r="P771" s="2"/>
      <c r="Q771" s="2"/>
      <c r="R771" s="2"/>
      <c r="S771" s="2"/>
      <c r="T771" s="2"/>
      <c r="U771" s="2"/>
      <c r="V771" s="2"/>
      <c r="W771" s="2"/>
      <c r="X771" s="2"/>
      <c r="Y771" s="2"/>
    </row>
    <row r="772" spans="1:25" x14ac:dyDescent="0.2">
      <c r="A772" s="2"/>
      <c r="B772" s="2"/>
      <c r="C772" s="2"/>
      <c r="D772" s="2"/>
      <c r="E772" s="2"/>
      <c r="F772" s="2"/>
      <c r="G772" s="7" t="str">
        <f t="shared" si="35"/>
        <v/>
      </c>
      <c r="H772" s="8" t="str">
        <f t="shared" si="33"/>
        <v/>
      </c>
      <c r="I772" s="8" t="str">
        <f t="shared" si="34"/>
        <v/>
      </c>
      <c r="J772" s="9" t="str">
        <f>IF(LARGE($I$16:$I$29,1)=G772,J771,IF(G772="","",IF(ROUND(G772/12,1)&lt;1,H772,IFERROR(IF(OR(ROUNDUP(G773/12,0)&lt;&gt;ROUNDUP(G772/12,0),H771&lt;&gt;H772),VLOOKUP($G772,$H$16:$J$29,3,1)+SUM($I$37:I772),J771),VLOOKUP(MAX($E$1237:$E$1048576),$H$16:$J$29,3,1)+SUM($I$37:I772)))))</f>
        <v/>
      </c>
      <c r="K772" s="2"/>
      <c r="L772" s="2"/>
      <c r="M772" s="2"/>
      <c r="N772" s="2"/>
      <c r="O772" s="2"/>
      <c r="P772" s="2"/>
      <c r="Q772" s="2"/>
      <c r="R772" s="2"/>
      <c r="S772" s="2"/>
      <c r="T772" s="2"/>
      <c r="U772" s="2"/>
      <c r="V772" s="2"/>
      <c r="W772" s="2"/>
      <c r="X772" s="2"/>
      <c r="Y772" s="2"/>
    </row>
    <row r="773" spans="1:25" x14ac:dyDescent="0.2">
      <c r="A773" s="2"/>
      <c r="B773" s="2"/>
      <c r="C773" s="2"/>
      <c r="D773" s="2"/>
      <c r="E773" s="2"/>
      <c r="F773" s="2"/>
      <c r="G773" s="7" t="str">
        <f t="shared" si="35"/>
        <v/>
      </c>
      <c r="H773" s="8" t="str">
        <f t="shared" si="33"/>
        <v/>
      </c>
      <c r="I773" s="8" t="str">
        <f t="shared" si="34"/>
        <v/>
      </c>
      <c r="J773" s="9" t="str">
        <f>IF(LARGE($I$16:$I$29,1)=G773,J772,IF(G773="","",IF(ROUND(G773/12,1)&lt;1,H773,IFERROR(IF(OR(ROUNDUP(G774/12,0)&lt;&gt;ROUNDUP(G773/12,0),H772&lt;&gt;H773),VLOOKUP($G773,$H$16:$J$29,3,1)+SUM($I$37:I773),J772),VLOOKUP(MAX($E$1237:$E$1048576),$H$16:$J$29,3,1)+SUM($I$37:I773)))))</f>
        <v/>
      </c>
      <c r="K773" s="2"/>
      <c r="L773" s="2"/>
      <c r="M773" s="2"/>
      <c r="N773" s="2"/>
      <c r="O773" s="2"/>
      <c r="P773" s="2"/>
      <c r="Q773" s="2"/>
      <c r="R773" s="2"/>
      <c r="S773" s="2"/>
      <c r="T773" s="2"/>
      <c r="U773" s="2"/>
      <c r="V773" s="2"/>
      <c r="W773" s="2"/>
      <c r="X773" s="2"/>
      <c r="Y773" s="2"/>
    </row>
    <row r="774" spans="1:25" x14ac:dyDescent="0.2">
      <c r="A774" s="2"/>
      <c r="B774" s="2"/>
      <c r="C774" s="2"/>
      <c r="D774" s="2"/>
      <c r="E774" s="2"/>
      <c r="F774" s="2"/>
      <c r="G774" s="7" t="str">
        <f t="shared" si="35"/>
        <v/>
      </c>
      <c r="H774" s="8" t="str">
        <f t="shared" si="33"/>
        <v/>
      </c>
      <c r="I774" s="8" t="str">
        <f t="shared" si="34"/>
        <v/>
      </c>
      <c r="J774" s="9" t="str">
        <f>IF(LARGE($I$16:$I$29,1)=G774,J773,IF(G774="","",IF(ROUND(G774/12,1)&lt;1,H774,IFERROR(IF(OR(ROUNDUP(G775/12,0)&lt;&gt;ROUNDUP(G774/12,0),H773&lt;&gt;H774),VLOOKUP($G774,$H$16:$J$29,3,1)+SUM($I$37:I774),J773),VLOOKUP(MAX($E$1237:$E$1048576),$H$16:$J$29,3,1)+SUM($I$37:I774)))))</f>
        <v/>
      </c>
      <c r="K774" s="2"/>
      <c r="L774" s="2"/>
      <c r="M774" s="2"/>
      <c r="N774" s="2"/>
      <c r="O774" s="2"/>
      <c r="P774" s="2"/>
      <c r="Q774" s="2"/>
      <c r="R774" s="2"/>
      <c r="S774" s="2"/>
      <c r="T774" s="2"/>
      <c r="U774" s="2"/>
      <c r="V774" s="2"/>
      <c r="W774" s="2"/>
      <c r="X774" s="2"/>
      <c r="Y774" s="2"/>
    </row>
    <row r="775" spans="1:25" x14ac:dyDescent="0.2">
      <c r="A775" s="2"/>
      <c r="B775" s="2"/>
      <c r="C775" s="2"/>
      <c r="D775" s="2"/>
      <c r="E775" s="2"/>
      <c r="F775" s="2"/>
      <c r="G775" s="7" t="str">
        <f t="shared" si="35"/>
        <v/>
      </c>
      <c r="H775" s="8" t="str">
        <f t="shared" si="33"/>
        <v/>
      </c>
      <c r="I775" s="8" t="str">
        <f t="shared" si="34"/>
        <v/>
      </c>
      <c r="J775" s="9" t="str">
        <f>IF(LARGE($I$16:$I$29,1)=G775,J774,IF(G775="","",IF(ROUND(G775/12,1)&lt;1,H775,IFERROR(IF(OR(ROUNDUP(G776/12,0)&lt;&gt;ROUNDUP(G775/12,0),H774&lt;&gt;H775),VLOOKUP($G775,$H$16:$J$29,3,1)+SUM($I$37:I775),J774),VLOOKUP(MAX($E$1237:$E$1048576),$H$16:$J$29,3,1)+SUM($I$37:I775)))))</f>
        <v/>
      </c>
      <c r="K775" s="2"/>
      <c r="L775" s="2"/>
      <c r="M775" s="2"/>
      <c r="N775" s="2"/>
      <c r="O775" s="2"/>
      <c r="P775" s="2"/>
      <c r="Q775" s="2"/>
      <c r="R775" s="2"/>
      <c r="S775" s="2"/>
      <c r="T775" s="2"/>
      <c r="U775" s="2"/>
      <c r="V775" s="2"/>
      <c r="W775" s="2"/>
      <c r="X775" s="2"/>
      <c r="Y775" s="2"/>
    </row>
    <row r="776" spans="1:25" x14ac:dyDescent="0.2">
      <c r="A776" s="2"/>
      <c r="B776" s="2"/>
      <c r="C776" s="2"/>
      <c r="D776" s="2"/>
      <c r="E776" s="2"/>
      <c r="F776" s="2"/>
      <c r="G776" s="7" t="str">
        <f t="shared" si="35"/>
        <v/>
      </c>
      <c r="H776" s="8" t="str">
        <f t="shared" si="33"/>
        <v/>
      </c>
      <c r="I776" s="8" t="str">
        <f t="shared" si="34"/>
        <v/>
      </c>
      <c r="J776" s="9" t="str">
        <f>IF(LARGE($I$16:$I$29,1)=G776,J775,IF(G776="","",IF(ROUND(G776/12,1)&lt;1,H776,IFERROR(IF(OR(ROUNDUP(G777/12,0)&lt;&gt;ROUNDUP(G776/12,0),H775&lt;&gt;H776),VLOOKUP($G776,$H$16:$J$29,3,1)+SUM($I$37:I776),J775),VLOOKUP(MAX($E$1237:$E$1048576),$H$16:$J$29,3,1)+SUM($I$37:I776)))))</f>
        <v/>
      </c>
      <c r="K776" s="2"/>
      <c r="L776" s="2"/>
      <c r="M776" s="2"/>
      <c r="N776" s="2"/>
      <c r="O776" s="2"/>
      <c r="P776" s="2"/>
      <c r="Q776" s="2"/>
      <c r="R776" s="2"/>
      <c r="S776" s="2"/>
      <c r="T776" s="2"/>
      <c r="U776" s="2"/>
      <c r="V776" s="2"/>
      <c r="W776" s="2"/>
      <c r="X776" s="2"/>
      <c r="Y776" s="2"/>
    </row>
    <row r="777" spans="1:25" x14ac:dyDescent="0.2">
      <c r="A777" s="2"/>
      <c r="B777" s="2"/>
      <c r="C777" s="2"/>
      <c r="D777" s="2"/>
      <c r="E777" s="2"/>
      <c r="F777" s="2"/>
      <c r="G777" s="7" t="str">
        <f t="shared" si="35"/>
        <v/>
      </c>
      <c r="H777" s="8" t="str">
        <f t="shared" si="33"/>
        <v/>
      </c>
      <c r="I777" s="8" t="str">
        <f t="shared" si="34"/>
        <v/>
      </c>
      <c r="J777" s="9" t="str">
        <f>IF(LARGE($I$16:$I$29,1)=G777,J776,IF(G777="","",IF(ROUND(G777/12,1)&lt;1,H777,IFERROR(IF(OR(ROUNDUP(G778/12,0)&lt;&gt;ROUNDUP(G777/12,0),H776&lt;&gt;H777),VLOOKUP($G777,$H$16:$J$29,3,1)+SUM($I$37:I777),J776),VLOOKUP(MAX($E$1237:$E$1048576),$H$16:$J$29,3,1)+SUM($I$37:I777)))))</f>
        <v/>
      </c>
      <c r="K777" s="2"/>
      <c r="L777" s="2"/>
      <c r="M777" s="2"/>
      <c r="N777" s="2"/>
      <c r="O777" s="2"/>
      <c r="P777" s="2"/>
      <c r="Q777" s="2"/>
      <c r="R777" s="2"/>
      <c r="S777" s="2"/>
      <c r="T777" s="2"/>
      <c r="U777" s="2"/>
      <c r="V777" s="2"/>
      <c r="W777" s="2"/>
      <c r="X777" s="2"/>
      <c r="Y777" s="2"/>
    </row>
    <row r="778" spans="1:25" x14ac:dyDescent="0.2">
      <c r="A778" s="2"/>
      <c r="B778" s="2"/>
      <c r="C778" s="2"/>
      <c r="D778" s="2"/>
      <c r="E778" s="2"/>
      <c r="F778" s="2"/>
      <c r="G778" s="7" t="str">
        <f t="shared" si="35"/>
        <v/>
      </c>
      <c r="H778" s="8" t="str">
        <f t="shared" si="33"/>
        <v/>
      </c>
      <c r="I778" s="8" t="str">
        <f t="shared" si="34"/>
        <v/>
      </c>
      <c r="J778" s="9" t="str">
        <f>IF(LARGE($I$16:$I$29,1)=G778,J777,IF(G778="","",IF(ROUND(G778/12,1)&lt;1,H778,IFERROR(IF(OR(ROUNDUP(G779/12,0)&lt;&gt;ROUNDUP(G778/12,0),H777&lt;&gt;H778),VLOOKUP($G778,$H$16:$J$29,3,1)+SUM($I$37:I778),J777),VLOOKUP(MAX($E$1237:$E$1048576),$H$16:$J$29,3,1)+SUM($I$37:I778)))))</f>
        <v/>
      </c>
      <c r="K778" s="2"/>
      <c r="L778" s="2"/>
      <c r="M778" s="2"/>
      <c r="N778" s="2"/>
      <c r="O778" s="2"/>
      <c r="P778" s="2"/>
      <c r="Q778" s="2"/>
      <c r="R778" s="2"/>
      <c r="S778" s="2"/>
      <c r="T778" s="2"/>
      <c r="U778" s="2"/>
      <c r="V778" s="2"/>
      <c r="W778" s="2"/>
      <c r="X778" s="2"/>
      <c r="Y778" s="2"/>
    </row>
    <row r="779" spans="1:25" x14ac:dyDescent="0.2">
      <c r="A779" s="2"/>
      <c r="B779" s="2"/>
      <c r="C779" s="2"/>
      <c r="D779" s="2"/>
      <c r="E779" s="2"/>
      <c r="F779" s="2"/>
      <c r="G779" s="7" t="str">
        <f t="shared" si="35"/>
        <v/>
      </c>
      <c r="H779" s="8" t="str">
        <f t="shared" si="33"/>
        <v/>
      </c>
      <c r="I779" s="8" t="str">
        <f t="shared" si="34"/>
        <v/>
      </c>
      <c r="J779" s="9" t="str">
        <f>IF(LARGE($I$16:$I$29,1)=G779,J778,IF(G779="","",IF(ROUND(G779/12,1)&lt;1,H779,IFERROR(IF(OR(ROUNDUP(G780/12,0)&lt;&gt;ROUNDUP(G779/12,0),H778&lt;&gt;H779),VLOOKUP($G779,$H$16:$J$29,3,1)+SUM($I$37:I779),J778),VLOOKUP(MAX($E$1237:$E$1048576),$H$16:$J$29,3,1)+SUM($I$37:I779)))))</f>
        <v/>
      </c>
      <c r="K779" s="2"/>
      <c r="L779" s="2"/>
      <c r="M779" s="2"/>
      <c r="N779" s="2"/>
      <c r="O779" s="2"/>
      <c r="P779" s="2"/>
      <c r="Q779" s="2"/>
      <c r="R779" s="2"/>
      <c r="S779" s="2"/>
      <c r="T779" s="2"/>
      <c r="U779" s="2"/>
      <c r="V779" s="2"/>
      <c r="W779" s="2"/>
      <c r="X779" s="2"/>
      <c r="Y779" s="2"/>
    </row>
    <row r="780" spans="1:25" x14ac:dyDescent="0.2">
      <c r="A780" s="2"/>
      <c r="B780" s="2"/>
      <c r="C780" s="2"/>
      <c r="D780" s="2"/>
      <c r="E780" s="2"/>
      <c r="F780" s="2"/>
      <c r="G780" s="7" t="str">
        <f t="shared" si="35"/>
        <v/>
      </c>
      <c r="H780" s="8" t="str">
        <f t="shared" si="33"/>
        <v/>
      </c>
      <c r="I780" s="8" t="str">
        <f t="shared" si="34"/>
        <v/>
      </c>
      <c r="J780" s="9" t="str">
        <f>IF(LARGE($I$16:$I$29,1)=G780,J779,IF(G780="","",IF(ROUND(G780/12,1)&lt;1,H780,IFERROR(IF(OR(ROUNDUP(G781/12,0)&lt;&gt;ROUNDUP(G780/12,0),H779&lt;&gt;H780),VLOOKUP($G780,$H$16:$J$29,3,1)+SUM($I$37:I780),J779),VLOOKUP(MAX($E$1237:$E$1048576),$H$16:$J$29,3,1)+SUM($I$37:I780)))))</f>
        <v/>
      </c>
      <c r="K780" s="2"/>
      <c r="L780" s="2"/>
      <c r="M780" s="2"/>
      <c r="N780" s="2"/>
      <c r="O780" s="2"/>
      <c r="P780" s="2"/>
      <c r="Q780" s="2"/>
      <c r="R780" s="2"/>
      <c r="S780" s="2"/>
      <c r="T780" s="2"/>
      <c r="U780" s="2"/>
      <c r="V780" s="2"/>
      <c r="W780" s="2"/>
      <c r="X780" s="2"/>
      <c r="Y780" s="2"/>
    </row>
    <row r="781" spans="1:25" x14ac:dyDescent="0.2">
      <c r="A781" s="2"/>
      <c r="B781" s="2"/>
      <c r="C781" s="2"/>
      <c r="D781" s="2"/>
      <c r="E781" s="2"/>
      <c r="F781" s="2"/>
      <c r="G781" s="7" t="str">
        <f t="shared" si="35"/>
        <v/>
      </c>
      <c r="H781" s="8" t="str">
        <f t="shared" si="33"/>
        <v/>
      </c>
      <c r="I781" s="8" t="str">
        <f t="shared" si="34"/>
        <v/>
      </c>
      <c r="J781" s="9" t="str">
        <f>IF(LARGE($I$16:$I$29,1)=G781,J780,IF(G781="","",IF(ROUND(G781/12,1)&lt;1,H781,IFERROR(IF(OR(ROUNDUP(G782/12,0)&lt;&gt;ROUNDUP(G781/12,0),H780&lt;&gt;H781),VLOOKUP($G781,$H$16:$J$29,3,1)+SUM($I$37:I781),J780),VLOOKUP(MAX($E$1237:$E$1048576),$H$16:$J$29,3,1)+SUM($I$37:I781)))))</f>
        <v/>
      </c>
      <c r="K781" s="2"/>
      <c r="L781" s="2"/>
      <c r="M781" s="2"/>
      <c r="N781" s="2"/>
      <c r="O781" s="2"/>
      <c r="P781" s="2"/>
      <c r="Q781" s="2"/>
      <c r="R781" s="2"/>
      <c r="S781" s="2"/>
      <c r="T781" s="2"/>
      <c r="U781" s="2"/>
      <c r="V781" s="2"/>
      <c r="W781" s="2"/>
      <c r="X781" s="2"/>
      <c r="Y781" s="2"/>
    </row>
    <row r="782" spans="1:25" x14ac:dyDescent="0.2">
      <c r="A782" s="2"/>
      <c r="B782" s="2"/>
      <c r="C782" s="2"/>
      <c r="D782" s="2"/>
      <c r="E782" s="2"/>
      <c r="F782" s="2"/>
      <c r="G782" s="7" t="str">
        <f t="shared" si="35"/>
        <v/>
      </c>
      <c r="H782" s="8" t="str">
        <f t="shared" si="33"/>
        <v/>
      </c>
      <c r="I782" s="8" t="str">
        <f t="shared" si="34"/>
        <v/>
      </c>
      <c r="J782" s="9" t="str">
        <f>IF(LARGE($I$16:$I$29,1)=G782,J781,IF(G782="","",IF(ROUND(G782/12,1)&lt;1,H782,IFERROR(IF(OR(ROUNDUP(G783/12,0)&lt;&gt;ROUNDUP(G782/12,0),H781&lt;&gt;H782),VLOOKUP($G782,$H$16:$J$29,3,1)+SUM($I$37:I782),J781),VLOOKUP(MAX($E$1237:$E$1048576),$H$16:$J$29,3,1)+SUM($I$37:I782)))))</f>
        <v/>
      </c>
      <c r="K782" s="2"/>
      <c r="L782" s="2"/>
      <c r="M782" s="2"/>
      <c r="N782" s="2"/>
      <c r="O782" s="2"/>
      <c r="P782" s="2"/>
      <c r="Q782" s="2"/>
      <c r="R782" s="2"/>
      <c r="S782" s="2"/>
      <c r="T782" s="2"/>
      <c r="U782" s="2"/>
      <c r="V782" s="2"/>
      <c r="W782" s="2"/>
      <c r="X782" s="2"/>
      <c r="Y782" s="2"/>
    </row>
    <row r="783" spans="1:25" x14ac:dyDescent="0.2">
      <c r="A783" s="2"/>
      <c r="B783" s="2"/>
      <c r="C783" s="2"/>
      <c r="D783" s="2"/>
      <c r="E783" s="2"/>
      <c r="F783" s="2"/>
      <c r="G783" s="7" t="str">
        <f t="shared" si="35"/>
        <v/>
      </c>
      <c r="H783" s="8" t="str">
        <f t="shared" si="33"/>
        <v/>
      </c>
      <c r="I783" s="8" t="str">
        <f t="shared" si="34"/>
        <v/>
      </c>
      <c r="J783" s="9" t="str">
        <f>IF(LARGE($I$16:$I$29,1)=G783,J782,IF(G783="","",IF(ROUND(G783/12,1)&lt;1,H783,IFERROR(IF(OR(ROUNDUP(G784/12,0)&lt;&gt;ROUNDUP(G783/12,0),H782&lt;&gt;H783),VLOOKUP($G783,$H$16:$J$29,3,1)+SUM($I$37:I783),J782),VLOOKUP(MAX($E$1237:$E$1048576),$H$16:$J$29,3,1)+SUM($I$37:I783)))))</f>
        <v/>
      </c>
      <c r="K783" s="2"/>
      <c r="L783" s="2"/>
      <c r="M783" s="2"/>
      <c r="N783" s="2"/>
      <c r="O783" s="2"/>
      <c r="P783" s="2"/>
      <c r="Q783" s="2"/>
      <c r="R783" s="2"/>
      <c r="S783" s="2"/>
      <c r="T783" s="2"/>
      <c r="U783" s="2"/>
      <c r="V783" s="2"/>
      <c r="W783" s="2"/>
      <c r="X783" s="2"/>
      <c r="Y783" s="2"/>
    </row>
    <row r="784" spans="1:25" x14ac:dyDescent="0.2">
      <c r="A784" s="2"/>
      <c r="B784" s="2"/>
      <c r="C784" s="2"/>
      <c r="D784" s="2"/>
      <c r="E784" s="2"/>
      <c r="F784" s="2"/>
      <c r="G784" s="7" t="str">
        <f t="shared" si="35"/>
        <v/>
      </c>
      <c r="H784" s="8" t="str">
        <f t="shared" si="33"/>
        <v/>
      </c>
      <c r="I784" s="8" t="str">
        <f t="shared" si="34"/>
        <v/>
      </c>
      <c r="J784" s="9" t="str">
        <f>IF(LARGE($I$16:$I$29,1)=G784,J783,IF(G784="","",IF(ROUND(G784/12,1)&lt;1,H784,IFERROR(IF(OR(ROUNDUP(G785/12,0)&lt;&gt;ROUNDUP(G784/12,0),H783&lt;&gt;H784),VLOOKUP($G784,$H$16:$J$29,3,1)+SUM($I$37:I784),J783),VLOOKUP(MAX($E$1237:$E$1048576),$H$16:$J$29,3,1)+SUM($I$37:I784)))))</f>
        <v/>
      </c>
      <c r="K784" s="2"/>
      <c r="L784" s="2"/>
      <c r="M784" s="2"/>
      <c r="N784" s="2"/>
      <c r="O784" s="2"/>
      <c r="P784" s="2"/>
      <c r="Q784" s="2"/>
      <c r="R784" s="2"/>
      <c r="S784" s="2"/>
      <c r="T784" s="2"/>
      <c r="U784" s="2"/>
      <c r="V784" s="2"/>
      <c r="W784" s="2"/>
      <c r="X784" s="2"/>
      <c r="Y784" s="2"/>
    </row>
    <row r="785" spans="1:25" x14ac:dyDescent="0.2">
      <c r="A785" s="2"/>
      <c r="B785" s="2"/>
      <c r="C785" s="2"/>
      <c r="D785" s="2"/>
      <c r="E785" s="2"/>
      <c r="F785" s="2"/>
      <c r="G785" s="7" t="str">
        <f t="shared" si="35"/>
        <v/>
      </c>
      <c r="H785" s="8" t="str">
        <f t="shared" si="33"/>
        <v/>
      </c>
      <c r="I785" s="8" t="str">
        <f t="shared" si="34"/>
        <v/>
      </c>
      <c r="J785" s="9" t="str">
        <f>IF(LARGE($I$16:$I$29,1)=G785,J784,IF(G785="","",IF(ROUND(G785/12,1)&lt;1,H785,IFERROR(IF(OR(ROUNDUP(G786/12,0)&lt;&gt;ROUNDUP(G785/12,0),H784&lt;&gt;H785),VLOOKUP($G785,$H$16:$J$29,3,1)+SUM($I$37:I785),J784),VLOOKUP(MAX($E$1237:$E$1048576),$H$16:$J$29,3,1)+SUM($I$37:I785)))))</f>
        <v/>
      </c>
      <c r="K785" s="2"/>
      <c r="L785" s="2"/>
      <c r="M785" s="2"/>
      <c r="N785" s="2"/>
      <c r="O785" s="2"/>
      <c r="P785" s="2"/>
      <c r="Q785" s="2"/>
      <c r="R785" s="2"/>
      <c r="S785" s="2"/>
      <c r="T785" s="2"/>
      <c r="U785" s="2"/>
      <c r="V785" s="2"/>
      <c r="W785" s="2"/>
      <c r="X785" s="2"/>
      <c r="Y785" s="2"/>
    </row>
    <row r="786" spans="1:25" x14ac:dyDescent="0.2">
      <c r="A786" s="2"/>
      <c r="B786" s="2"/>
      <c r="C786" s="2"/>
      <c r="D786" s="2"/>
      <c r="E786" s="2"/>
      <c r="F786" s="2"/>
      <c r="G786" s="7" t="str">
        <f t="shared" si="35"/>
        <v/>
      </c>
      <c r="H786" s="8" t="str">
        <f t="shared" si="33"/>
        <v/>
      </c>
      <c r="I786" s="8" t="str">
        <f t="shared" si="34"/>
        <v/>
      </c>
      <c r="J786" s="9" t="str">
        <f>IF(LARGE($I$16:$I$29,1)=G786,J785,IF(G786="","",IF(ROUND(G786/12,1)&lt;1,H786,IFERROR(IF(OR(ROUNDUP(G787/12,0)&lt;&gt;ROUNDUP(G786/12,0),H785&lt;&gt;H786),VLOOKUP($G786,$H$16:$J$29,3,1)+SUM($I$37:I786),J785),VLOOKUP(MAX($E$1237:$E$1048576),$H$16:$J$29,3,1)+SUM($I$37:I786)))))</f>
        <v/>
      </c>
      <c r="K786" s="2"/>
      <c r="L786" s="2"/>
      <c r="M786" s="2"/>
      <c r="N786" s="2"/>
      <c r="O786" s="2"/>
      <c r="P786" s="2"/>
      <c r="Q786" s="2"/>
      <c r="R786" s="2"/>
      <c r="S786" s="2"/>
      <c r="T786" s="2"/>
      <c r="U786" s="2"/>
      <c r="V786" s="2"/>
      <c r="W786" s="2"/>
      <c r="X786" s="2"/>
      <c r="Y786" s="2"/>
    </row>
    <row r="787" spans="1:25" x14ac:dyDescent="0.2">
      <c r="A787" s="2"/>
      <c r="B787" s="2"/>
      <c r="C787" s="2"/>
      <c r="D787" s="2"/>
      <c r="E787" s="2"/>
      <c r="F787" s="2"/>
      <c r="G787" s="7" t="str">
        <f t="shared" si="35"/>
        <v/>
      </c>
      <c r="H787" s="8" t="str">
        <f t="shared" si="33"/>
        <v/>
      </c>
      <c r="I787" s="8" t="str">
        <f t="shared" si="34"/>
        <v/>
      </c>
      <c r="J787" s="9" t="str">
        <f>IF(LARGE($I$16:$I$29,1)=G787,J786,IF(G787="","",IF(ROUND(G787/12,1)&lt;1,H787,IFERROR(IF(OR(ROUNDUP(G788/12,0)&lt;&gt;ROUNDUP(G787/12,0),H786&lt;&gt;H787),VLOOKUP($G787,$H$16:$J$29,3,1)+SUM($I$37:I787),J786),VLOOKUP(MAX($E$1237:$E$1048576),$H$16:$J$29,3,1)+SUM($I$37:I787)))))</f>
        <v/>
      </c>
      <c r="K787" s="2"/>
      <c r="L787" s="2"/>
      <c r="M787" s="2"/>
      <c r="N787" s="2"/>
      <c r="O787" s="2"/>
      <c r="P787" s="2"/>
      <c r="Q787" s="2"/>
      <c r="R787" s="2"/>
      <c r="S787" s="2"/>
      <c r="T787" s="2"/>
      <c r="U787" s="2"/>
      <c r="V787" s="2"/>
      <c r="W787" s="2"/>
      <c r="X787" s="2"/>
      <c r="Y787" s="2"/>
    </row>
    <row r="788" spans="1:25" x14ac:dyDescent="0.2">
      <c r="A788" s="2"/>
      <c r="B788" s="2"/>
      <c r="C788" s="2"/>
      <c r="D788" s="2"/>
      <c r="E788" s="2"/>
      <c r="F788" s="2"/>
      <c r="G788" s="7" t="str">
        <f t="shared" si="35"/>
        <v/>
      </c>
      <c r="H788" s="8" t="str">
        <f t="shared" si="33"/>
        <v/>
      </c>
      <c r="I788" s="8" t="str">
        <f t="shared" si="34"/>
        <v/>
      </c>
      <c r="J788" s="9" t="str">
        <f>IF(LARGE($I$16:$I$29,1)=G788,J787,IF(G788="","",IF(ROUND(G788/12,1)&lt;1,H788,IFERROR(IF(OR(ROUNDUP(G789/12,0)&lt;&gt;ROUNDUP(G788/12,0),H787&lt;&gt;H788),VLOOKUP($G788,$H$16:$J$29,3,1)+SUM($I$37:I788),J787),VLOOKUP(MAX($E$1237:$E$1048576),$H$16:$J$29,3,1)+SUM($I$37:I788)))))</f>
        <v/>
      </c>
      <c r="K788" s="2"/>
      <c r="L788" s="2"/>
      <c r="M788" s="2"/>
      <c r="N788" s="2"/>
      <c r="O788" s="2"/>
      <c r="P788" s="2"/>
      <c r="Q788" s="2"/>
      <c r="R788" s="2"/>
      <c r="S788" s="2"/>
      <c r="T788" s="2"/>
      <c r="U788" s="2"/>
      <c r="V788" s="2"/>
      <c r="W788" s="2"/>
      <c r="X788" s="2"/>
      <c r="Y788" s="2"/>
    </row>
    <row r="789" spans="1:25" x14ac:dyDescent="0.2">
      <c r="A789" s="2"/>
      <c r="B789" s="2"/>
      <c r="C789" s="2"/>
      <c r="D789" s="2"/>
      <c r="E789" s="2"/>
      <c r="F789" s="2"/>
      <c r="G789" s="7" t="str">
        <f t="shared" si="35"/>
        <v/>
      </c>
      <c r="H789" s="8" t="str">
        <f t="shared" si="33"/>
        <v/>
      </c>
      <c r="I789" s="8" t="str">
        <f t="shared" si="34"/>
        <v/>
      </c>
      <c r="J789" s="9" t="str">
        <f>IF(LARGE($I$16:$I$29,1)=G789,J788,IF(G789="","",IF(ROUND(G789/12,1)&lt;1,H789,IFERROR(IF(OR(ROUNDUP(G790/12,0)&lt;&gt;ROUNDUP(G789/12,0),H788&lt;&gt;H789),VLOOKUP($G789,$H$16:$J$29,3,1)+SUM($I$37:I789),J788),VLOOKUP(MAX($E$1237:$E$1048576),$H$16:$J$29,3,1)+SUM($I$37:I789)))))</f>
        <v/>
      </c>
      <c r="K789" s="2"/>
      <c r="L789" s="2"/>
      <c r="M789" s="2"/>
      <c r="N789" s="2"/>
      <c r="O789" s="2"/>
      <c r="P789" s="2"/>
      <c r="Q789" s="2"/>
      <c r="R789" s="2"/>
      <c r="S789" s="2"/>
      <c r="T789" s="2"/>
      <c r="U789" s="2"/>
      <c r="V789" s="2"/>
      <c r="W789" s="2"/>
      <c r="X789" s="2"/>
      <c r="Y789" s="2"/>
    </row>
    <row r="790" spans="1:25" x14ac:dyDescent="0.2">
      <c r="A790" s="2"/>
      <c r="B790" s="2"/>
      <c r="C790" s="2"/>
      <c r="D790" s="2"/>
      <c r="E790" s="2"/>
      <c r="F790" s="2"/>
      <c r="G790" s="7" t="str">
        <f t="shared" si="35"/>
        <v/>
      </c>
      <c r="H790" s="8" t="str">
        <f t="shared" si="33"/>
        <v/>
      </c>
      <c r="I790" s="8" t="str">
        <f t="shared" si="34"/>
        <v/>
      </c>
      <c r="J790" s="9" t="str">
        <f>IF(LARGE($I$16:$I$29,1)=G790,J789,IF(G790="","",IF(ROUND(G790/12,1)&lt;1,H790,IFERROR(IF(OR(ROUNDUP(G791/12,0)&lt;&gt;ROUNDUP(G790/12,0),H789&lt;&gt;H790),VLOOKUP($G790,$H$16:$J$29,3,1)+SUM($I$37:I790),J789),VLOOKUP(MAX($E$1237:$E$1048576),$H$16:$J$29,3,1)+SUM($I$37:I790)))))</f>
        <v/>
      </c>
      <c r="K790" s="2"/>
      <c r="L790" s="2"/>
      <c r="M790" s="2"/>
      <c r="N790" s="2"/>
      <c r="O790" s="2"/>
      <c r="P790" s="2"/>
      <c r="Q790" s="2"/>
      <c r="R790" s="2"/>
      <c r="S790" s="2"/>
      <c r="T790" s="2"/>
      <c r="U790" s="2"/>
      <c r="V790" s="2"/>
      <c r="W790" s="2"/>
      <c r="X790" s="2"/>
      <c r="Y790" s="2"/>
    </row>
    <row r="791" spans="1:25" x14ac:dyDescent="0.2">
      <c r="A791" s="2"/>
      <c r="B791" s="2"/>
      <c r="C791" s="2"/>
      <c r="D791" s="2"/>
      <c r="E791" s="2"/>
      <c r="F791" s="2"/>
      <c r="G791" s="7" t="str">
        <f t="shared" si="35"/>
        <v/>
      </c>
      <c r="H791" s="8" t="str">
        <f t="shared" si="33"/>
        <v/>
      </c>
      <c r="I791" s="8" t="str">
        <f t="shared" si="34"/>
        <v/>
      </c>
      <c r="J791" s="9" t="str">
        <f>IF(LARGE($I$16:$I$29,1)=G791,J790,IF(G791="","",IF(ROUND(G791/12,1)&lt;1,H791,IFERROR(IF(OR(ROUNDUP(G792/12,0)&lt;&gt;ROUNDUP(G791/12,0),H790&lt;&gt;H791),VLOOKUP($G791,$H$16:$J$29,3,1)+SUM($I$37:I791),J790),VLOOKUP(MAX($E$1237:$E$1048576),$H$16:$J$29,3,1)+SUM($I$37:I791)))))</f>
        <v/>
      </c>
      <c r="K791" s="2"/>
      <c r="L791" s="2"/>
      <c r="M791" s="2"/>
      <c r="N791" s="2"/>
      <c r="O791" s="2"/>
      <c r="P791" s="2"/>
      <c r="Q791" s="2"/>
      <c r="R791" s="2"/>
      <c r="S791" s="2"/>
      <c r="T791" s="2"/>
      <c r="U791" s="2"/>
      <c r="V791" s="2"/>
      <c r="W791" s="2"/>
      <c r="X791" s="2"/>
      <c r="Y791" s="2"/>
    </row>
    <row r="792" spans="1:25" x14ac:dyDescent="0.2">
      <c r="A792" s="2"/>
      <c r="B792" s="2"/>
      <c r="C792" s="2"/>
      <c r="D792" s="2"/>
      <c r="E792" s="2"/>
      <c r="F792" s="2"/>
      <c r="G792" s="7" t="str">
        <f t="shared" si="35"/>
        <v/>
      </c>
      <c r="H792" s="8" t="str">
        <f t="shared" si="33"/>
        <v/>
      </c>
      <c r="I792" s="8" t="str">
        <f t="shared" si="34"/>
        <v/>
      </c>
      <c r="J792" s="9" t="str">
        <f>IF(LARGE($I$16:$I$29,1)=G792,J791,IF(G792="","",IF(ROUND(G792/12,1)&lt;1,H792,IFERROR(IF(OR(ROUNDUP(G793/12,0)&lt;&gt;ROUNDUP(G792/12,0),H791&lt;&gt;H792),VLOOKUP($G792,$H$16:$J$29,3,1)+SUM($I$37:I792),J791),VLOOKUP(MAX($E$1237:$E$1048576),$H$16:$J$29,3,1)+SUM($I$37:I792)))))</f>
        <v/>
      </c>
      <c r="K792" s="2"/>
      <c r="L792" s="2"/>
      <c r="M792" s="2"/>
      <c r="N792" s="2"/>
      <c r="O792" s="2"/>
      <c r="P792" s="2"/>
      <c r="Q792" s="2"/>
      <c r="R792" s="2"/>
      <c r="S792" s="2"/>
      <c r="T792" s="2"/>
      <c r="U792" s="2"/>
      <c r="V792" s="2"/>
      <c r="W792" s="2"/>
      <c r="X792" s="2"/>
      <c r="Y792" s="2"/>
    </row>
    <row r="793" spans="1:25" x14ac:dyDescent="0.2">
      <c r="A793" s="2"/>
      <c r="B793" s="2"/>
      <c r="C793" s="2"/>
      <c r="D793" s="2"/>
      <c r="E793" s="2"/>
      <c r="F793" s="2"/>
      <c r="G793" s="7" t="str">
        <f t="shared" si="35"/>
        <v/>
      </c>
      <c r="H793" s="8" t="str">
        <f t="shared" si="33"/>
        <v/>
      </c>
      <c r="I793" s="8" t="str">
        <f t="shared" si="34"/>
        <v/>
      </c>
      <c r="J793" s="9" t="str">
        <f>IF(LARGE($I$16:$I$29,1)=G793,J792,IF(G793="","",IF(ROUND(G793/12,1)&lt;1,H793,IFERROR(IF(OR(ROUNDUP(G794/12,0)&lt;&gt;ROUNDUP(G793/12,0),H792&lt;&gt;H793),VLOOKUP($G793,$H$16:$J$29,3,1)+SUM($I$37:I793),J792),VLOOKUP(MAX($E$1237:$E$1048576),$H$16:$J$29,3,1)+SUM($I$37:I793)))))</f>
        <v/>
      </c>
      <c r="K793" s="2"/>
      <c r="L793" s="2"/>
      <c r="M793" s="2"/>
      <c r="N793" s="2"/>
      <c r="O793" s="2"/>
      <c r="P793" s="2"/>
      <c r="Q793" s="2"/>
      <c r="R793" s="2"/>
      <c r="S793" s="2"/>
      <c r="T793" s="2"/>
      <c r="U793" s="2"/>
      <c r="V793" s="2"/>
      <c r="W793" s="2"/>
      <c r="X793" s="2"/>
      <c r="Y793" s="2"/>
    </row>
    <row r="794" spans="1:25" x14ac:dyDescent="0.2">
      <c r="A794" s="2"/>
      <c r="B794" s="2"/>
      <c r="C794" s="2"/>
      <c r="D794" s="2"/>
      <c r="E794" s="2"/>
      <c r="F794" s="2"/>
      <c r="G794" s="7" t="str">
        <f t="shared" si="35"/>
        <v/>
      </c>
      <c r="H794" s="8" t="str">
        <f t="shared" si="33"/>
        <v/>
      </c>
      <c r="I794" s="8" t="str">
        <f t="shared" si="34"/>
        <v/>
      </c>
      <c r="J794" s="9" t="str">
        <f>IF(LARGE($I$16:$I$29,1)=G794,J793,IF(G794="","",IF(ROUND(G794/12,1)&lt;1,H794,IFERROR(IF(OR(ROUNDUP(G795/12,0)&lt;&gt;ROUNDUP(G794/12,0),H793&lt;&gt;H794),VLOOKUP($G794,$H$16:$J$29,3,1)+SUM($I$37:I794),J793),VLOOKUP(MAX($E$1237:$E$1048576),$H$16:$J$29,3,1)+SUM($I$37:I794)))))</f>
        <v/>
      </c>
      <c r="K794" s="2"/>
      <c r="L794" s="2"/>
      <c r="M794" s="2"/>
      <c r="N794" s="2"/>
      <c r="O794" s="2"/>
      <c r="P794" s="2"/>
      <c r="Q794" s="2"/>
      <c r="R794" s="2"/>
      <c r="S794" s="2"/>
      <c r="T794" s="2"/>
      <c r="U794" s="2"/>
      <c r="V794" s="2"/>
      <c r="W794" s="2"/>
      <c r="X794" s="2"/>
      <c r="Y794" s="2"/>
    </row>
    <row r="795" spans="1:25" x14ac:dyDescent="0.2">
      <c r="A795" s="2"/>
      <c r="B795" s="2"/>
      <c r="C795" s="2"/>
      <c r="D795" s="2"/>
      <c r="E795" s="2"/>
      <c r="F795" s="2"/>
      <c r="G795" s="7" t="str">
        <f t="shared" si="35"/>
        <v/>
      </c>
      <c r="H795" s="8" t="str">
        <f t="shared" si="33"/>
        <v/>
      </c>
      <c r="I795" s="8" t="str">
        <f t="shared" si="34"/>
        <v/>
      </c>
      <c r="J795" s="9" t="str">
        <f>IF(LARGE($I$16:$I$29,1)=G795,J794,IF(G795="","",IF(ROUND(G795/12,1)&lt;1,H795,IFERROR(IF(OR(ROUNDUP(G796/12,0)&lt;&gt;ROUNDUP(G795/12,0),H794&lt;&gt;H795),VLOOKUP($G795,$H$16:$J$29,3,1)+SUM($I$37:I795),J794),VLOOKUP(MAX($E$1237:$E$1048576),$H$16:$J$29,3,1)+SUM($I$37:I795)))))</f>
        <v/>
      </c>
      <c r="K795" s="2"/>
      <c r="L795" s="2"/>
      <c r="M795" s="2"/>
      <c r="N795" s="2"/>
      <c r="O795" s="2"/>
      <c r="P795" s="2"/>
      <c r="Q795" s="2"/>
      <c r="R795" s="2"/>
      <c r="S795" s="2"/>
      <c r="T795" s="2"/>
      <c r="U795" s="2"/>
      <c r="V795" s="2"/>
      <c r="W795" s="2"/>
      <c r="X795" s="2"/>
      <c r="Y795" s="2"/>
    </row>
    <row r="796" spans="1:25" x14ac:dyDescent="0.2">
      <c r="A796" s="2"/>
      <c r="B796" s="2"/>
      <c r="C796" s="2"/>
      <c r="D796" s="2"/>
      <c r="E796" s="2"/>
      <c r="F796" s="2"/>
      <c r="G796" s="7" t="str">
        <f t="shared" si="35"/>
        <v/>
      </c>
      <c r="H796" s="8" t="str">
        <f t="shared" si="33"/>
        <v/>
      </c>
      <c r="I796" s="8" t="str">
        <f t="shared" si="34"/>
        <v/>
      </c>
      <c r="J796" s="9" t="str">
        <f>IF(LARGE($I$16:$I$29,1)=G796,J795,IF(G796="","",IF(ROUND(G796/12,1)&lt;1,H796,IFERROR(IF(OR(ROUNDUP(G797/12,0)&lt;&gt;ROUNDUP(G796/12,0),H795&lt;&gt;H796),VLOOKUP($G796,$H$16:$J$29,3,1)+SUM($I$37:I796),J795),VLOOKUP(MAX($E$1237:$E$1048576),$H$16:$J$29,3,1)+SUM($I$37:I796)))))</f>
        <v/>
      </c>
      <c r="K796" s="2"/>
      <c r="L796" s="2"/>
      <c r="M796" s="2"/>
      <c r="N796" s="2"/>
      <c r="O796" s="2"/>
      <c r="P796" s="2"/>
      <c r="Q796" s="2"/>
      <c r="R796" s="2"/>
      <c r="S796" s="2"/>
      <c r="T796" s="2"/>
      <c r="U796" s="2"/>
      <c r="V796" s="2"/>
      <c r="W796" s="2"/>
      <c r="X796" s="2"/>
      <c r="Y796" s="2"/>
    </row>
    <row r="797" spans="1:25" x14ac:dyDescent="0.2">
      <c r="A797" s="2"/>
      <c r="B797" s="2"/>
      <c r="C797" s="2"/>
      <c r="D797" s="2"/>
      <c r="E797" s="2"/>
      <c r="F797" s="2"/>
      <c r="G797" s="7" t="str">
        <f t="shared" si="35"/>
        <v/>
      </c>
      <c r="H797" s="8" t="str">
        <f t="shared" si="33"/>
        <v/>
      </c>
      <c r="I797" s="8" t="str">
        <f t="shared" si="34"/>
        <v/>
      </c>
      <c r="J797" s="9" t="str">
        <f>IF(LARGE($I$16:$I$29,1)=G797,J796,IF(G797="","",IF(ROUND(G797/12,1)&lt;1,H797,IFERROR(IF(OR(ROUNDUP(G798/12,0)&lt;&gt;ROUNDUP(G797/12,0),H796&lt;&gt;H797),VLOOKUP($G797,$H$16:$J$29,3,1)+SUM($I$37:I797),J796),VLOOKUP(MAX($E$1237:$E$1048576),$H$16:$J$29,3,1)+SUM($I$37:I797)))))</f>
        <v/>
      </c>
      <c r="K797" s="2"/>
      <c r="L797" s="2"/>
      <c r="M797" s="2"/>
      <c r="N797" s="2"/>
      <c r="O797" s="2"/>
      <c r="P797" s="2"/>
      <c r="Q797" s="2"/>
      <c r="R797" s="2"/>
      <c r="S797" s="2"/>
      <c r="T797" s="2"/>
      <c r="U797" s="2"/>
      <c r="V797" s="2"/>
      <c r="W797" s="2"/>
      <c r="X797" s="2"/>
      <c r="Y797" s="2"/>
    </row>
    <row r="798" spans="1:25" x14ac:dyDescent="0.2">
      <c r="A798" s="2"/>
      <c r="B798" s="2"/>
      <c r="C798" s="2"/>
      <c r="D798" s="2"/>
      <c r="E798" s="2"/>
      <c r="F798" s="2"/>
      <c r="G798" s="7" t="str">
        <f t="shared" si="35"/>
        <v/>
      </c>
      <c r="H798" s="8" t="str">
        <f t="shared" si="33"/>
        <v/>
      </c>
      <c r="I798" s="8" t="str">
        <f t="shared" si="34"/>
        <v/>
      </c>
      <c r="J798" s="9" t="str">
        <f>IF(LARGE($I$16:$I$29,1)=G798,J797,IF(G798="","",IF(ROUND(G798/12,1)&lt;1,H798,IFERROR(IF(OR(ROUNDUP(G799/12,0)&lt;&gt;ROUNDUP(G798/12,0),H797&lt;&gt;H798),VLOOKUP($G798,$H$16:$J$29,3,1)+SUM($I$37:I798),J797),VLOOKUP(MAX($E$1237:$E$1048576),$H$16:$J$29,3,1)+SUM($I$37:I798)))))</f>
        <v/>
      </c>
      <c r="K798" s="2"/>
      <c r="L798" s="2"/>
      <c r="M798" s="2"/>
      <c r="N798" s="2"/>
      <c r="O798" s="2"/>
      <c r="P798" s="2"/>
      <c r="Q798" s="2"/>
      <c r="R798" s="2"/>
      <c r="S798" s="2"/>
      <c r="T798" s="2"/>
      <c r="U798" s="2"/>
      <c r="V798" s="2"/>
      <c r="W798" s="2"/>
      <c r="X798" s="2"/>
      <c r="Y798" s="2"/>
    </row>
    <row r="799" spans="1:25" x14ac:dyDescent="0.2">
      <c r="A799" s="2"/>
      <c r="B799" s="2"/>
      <c r="C799" s="2"/>
      <c r="D799" s="2"/>
      <c r="E799" s="2"/>
      <c r="F799" s="2"/>
      <c r="G799" s="7" t="str">
        <f t="shared" si="35"/>
        <v/>
      </c>
      <c r="H799" s="8" t="str">
        <f t="shared" si="33"/>
        <v/>
      </c>
      <c r="I799" s="8" t="str">
        <f t="shared" si="34"/>
        <v/>
      </c>
      <c r="J799" s="9" t="str">
        <f>IF(LARGE($I$16:$I$29,1)=G799,J798,IF(G799="","",IF(ROUND(G799/12,1)&lt;1,H799,IFERROR(IF(OR(ROUNDUP(G800/12,0)&lt;&gt;ROUNDUP(G799/12,0),H798&lt;&gt;H799),VLOOKUP($G799,$H$16:$J$29,3,1)+SUM($I$37:I799),J798),VLOOKUP(MAX($E$1237:$E$1048576),$H$16:$J$29,3,1)+SUM($I$37:I799)))))</f>
        <v/>
      </c>
      <c r="K799" s="2"/>
      <c r="L799" s="2"/>
      <c r="M799" s="2"/>
      <c r="N799" s="2"/>
      <c r="O799" s="2"/>
      <c r="P799" s="2"/>
      <c r="Q799" s="2"/>
      <c r="R799" s="2"/>
      <c r="S799" s="2"/>
      <c r="T799" s="2"/>
      <c r="U799" s="2"/>
      <c r="V799" s="2"/>
      <c r="W799" s="2"/>
      <c r="X799" s="2"/>
      <c r="Y799" s="2"/>
    </row>
    <row r="800" spans="1:25" x14ac:dyDescent="0.2">
      <c r="A800" s="2"/>
      <c r="B800" s="2"/>
      <c r="C800" s="2"/>
      <c r="D800" s="2"/>
      <c r="E800" s="2"/>
      <c r="F800" s="2"/>
      <c r="G800" s="7" t="str">
        <f t="shared" si="35"/>
        <v/>
      </c>
      <c r="H800" s="8" t="str">
        <f t="shared" si="33"/>
        <v/>
      </c>
      <c r="I800" s="8" t="str">
        <f t="shared" si="34"/>
        <v/>
      </c>
      <c r="J800" s="9" t="str">
        <f>IF(LARGE($I$16:$I$29,1)=G800,J799,IF(G800="","",IF(ROUND(G800/12,1)&lt;1,H800,IFERROR(IF(OR(ROUNDUP(G801/12,0)&lt;&gt;ROUNDUP(G800/12,0),H799&lt;&gt;H800),VLOOKUP($G800,$H$16:$J$29,3,1)+SUM($I$37:I800),J799),VLOOKUP(MAX($E$1237:$E$1048576),$H$16:$J$29,3,1)+SUM($I$37:I800)))))</f>
        <v/>
      </c>
      <c r="K800" s="2"/>
      <c r="L800" s="2"/>
      <c r="M800" s="2"/>
      <c r="N800" s="2"/>
      <c r="O800" s="2"/>
      <c r="P800" s="2"/>
      <c r="Q800" s="2"/>
      <c r="R800" s="2"/>
      <c r="S800" s="2"/>
      <c r="T800" s="2"/>
      <c r="U800" s="2"/>
      <c r="V800" s="2"/>
      <c r="W800" s="2"/>
      <c r="X800" s="2"/>
      <c r="Y800" s="2"/>
    </row>
    <row r="801" spans="1:25" x14ac:dyDescent="0.2">
      <c r="A801" s="2"/>
      <c r="B801" s="2"/>
      <c r="C801" s="2"/>
      <c r="D801" s="2"/>
      <c r="E801" s="2"/>
      <c r="F801" s="2"/>
      <c r="G801" s="7" t="str">
        <f t="shared" si="35"/>
        <v/>
      </c>
      <c r="H801" s="8" t="str">
        <f t="shared" si="33"/>
        <v/>
      </c>
      <c r="I801" s="8" t="str">
        <f t="shared" si="34"/>
        <v/>
      </c>
      <c r="J801" s="9" t="str">
        <f>IF(LARGE($I$16:$I$29,1)=G801,J800,IF(G801="","",IF(ROUND(G801/12,1)&lt;1,H801,IFERROR(IF(OR(ROUNDUP(G802/12,0)&lt;&gt;ROUNDUP(G801/12,0),H800&lt;&gt;H801),VLOOKUP($G801,$H$16:$J$29,3,1)+SUM($I$37:I801),J800),VLOOKUP(MAX($E$1237:$E$1048576),$H$16:$J$29,3,1)+SUM($I$37:I801)))))</f>
        <v/>
      </c>
      <c r="K801" s="2"/>
      <c r="L801" s="2"/>
      <c r="M801" s="2"/>
      <c r="N801" s="2"/>
      <c r="O801" s="2"/>
      <c r="P801" s="2"/>
      <c r="Q801" s="2"/>
      <c r="R801" s="2"/>
      <c r="S801" s="2"/>
      <c r="T801" s="2"/>
      <c r="U801" s="2"/>
      <c r="V801" s="2"/>
      <c r="W801" s="2"/>
      <c r="X801" s="2"/>
      <c r="Y801" s="2"/>
    </row>
    <row r="802" spans="1:25" x14ac:dyDescent="0.2">
      <c r="A802" s="2"/>
      <c r="B802" s="2"/>
      <c r="C802" s="2"/>
      <c r="D802" s="2"/>
      <c r="E802" s="2"/>
      <c r="F802" s="2"/>
      <c r="G802" s="7" t="str">
        <f t="shared" si="35"/>
        <v/>
      </c>
      <c r="H802" s="8" t="str">
        <f t="shared" si="33"/>
        <v/>
      </c>
      <c r="I802" s="8" t="str">
        <f t="shared" si="34"/>
        <v/>
      </c>
      <c r="J802" s="9" t="str">
        <f>IF(LARGE($I$16:$I$29,1)=G802,J801,IF(G802="","",IF(ROUND(G802/12,1)&lt;1,H802,IFERROR(IF(OR(ROUNDUP(G803/12,0)&lt;&gt;ROUNDUP(G802/12,0),H801&lt;&gt;H802),VLOOKUP($G802,$H$16:$J$29,3,1)+SUM($I$37:I802),J801),VLOOKUP(MAX($E$1237:$E$1048576),$H$16:$J$29,3,1)+SUM($I$37:I802)))))</f>
        <v/>
      </c>
      <c r="K802" s="2"/>
      <c r="L802" s="2"/>
      <c r="M802" s="2"/>
      <c r="N802" s="2"/>
      <c r="O802" s="2"/>
      <c r="P802" s="2"/>
      <c r="Q802" s="2"/>
      <c r="R802" s="2"/>
      <c r="S802" s="2"/>
      <c r="T802" s="2"/>
      <c r="U802" s="2"/>
      <c r="V802" s="2"/>
      <c r="W802" s="2"/>
      <c r="X802" s="2"/>
      <c r="Y802" s="2"/>
    </row>
    <row r="803" spans="1:25" x14ac:dyDescent="0.2">
      <c r="A803" s="2"/>
      <c r="B803" s="2"/>
      <c r="C803" s="2"/>
      <c r="D803" s="2"/>
      <c r="E803" s="2"/>
      <c r="F803" s="2"/>
      <c r="G803" s="7" t="str">
        <f t="shared" si="35"/>
        <v/>
      </c>
      <c r="H803" s="8" t="str">
        <f t="shared" si="33"/>
        <v/>
      </c>
      <c r="I803" s="8" t="str">
        <f t="shared" si="34"/>
        <v/>
      </c>
      <c r="J803" s="9" t="str">
        <f>IF(LARGE($I$16:$I$29,1)=G803,J802,IF(G803="","",IF(ROUND(G803/12,1)&lt;1,H803,IFERROR(IF(OR(ROUNDUP(G804/12,0)&lt;&gt;ROUNDUP(G803/12,0),H802&lt;&gt;H803),VLOOKUP($G803,$H$16:$J$29,3,1)+SUM($I$37:I803),J802),VLOOKUP(MAX($E$1237:$E$1048576),$H$16:$J$29,3,1)+SUM($I$37:I803)))))</f>
        <v/>
      </c>
      <c r="K803" s="2"/>
      <c r="L803" s="2"/>
      <c r="M803" s="2"/>
      <c r="N803" s="2"/>
      <c r="O803" s="2"/>
      <c r="P803" s="2"/>
      <c r="Q803" s="2"/>
      <c r="R803" s="2"/>
      <c r="S803" s="2"/>
      <c r="T803" s="2"/>
      <c r="U803" s="2"/>
      <c r="V803" s="2"/>
      <c r="W803" s="2"/>
      <c r="X803" s="2"/>
      <c r="Y803" s="2"/>
    </row>
    <row r="804" spans="1:25" x14ac:dyDescent="0.2">
      <c r="A804" s="2"/>
      <c r="B804" s="2"/>
      <c r="C804" s="2"/>
      <c r="D804" s="2"/>
      <c r="E804" s="2"/>
      <c r="F804" s="2"/>
      <c r="G804" s="7" t="str">
        <f t="shared" si="35"/>
        <v/>
      </c>
      <c r="H804" s="8" t="str">
        <f t="shared" si="33"/>
        <v/>
      </c>
      <c r="I804" s="8" t="str">
        <f t="shared" si="34"/>
        <v/>
      </c>
      <c r="J804" s="9" t="str">
        <f>IF(LARGE($I$16:$I$29,1)=G804,J803,IF(G804="","",IF(ROUND(G804/12,1)&lt;1,H804,IFERROR(IF(OR(ROUNDUP(G805/12,0)&lt;&gt;ROUNDUP(G804/12,0),H803&lt;&gt;H804),VLOOKUP($G804,$H$16:$J$29,3,1)+SUM($I$37:I804),J803),VLOOKUP(MAX($E$1237:$E$1048576),$H$16:$J$29,3,1)+SUM($I$37:I804)))))</f>
        <v/>
      </c>
      <c r="K804" s="2"/>
      <c r="L804" s="2"/>
      <c r="M804" s="2"/>
      <c r="N804" s="2"/>
      <c r="O804" s="2"/>
      <c r="P804" s="2"/>
      <c r="Q804" s="2"/>
      <c r="R804" s="2"/>
      <c r="S804" s="2"/>
      <c r="T804" s="2"/>
      <c r="U804" s="2"/>
      <c r="V804" s="2"/>
      <c r="W804" s="2"/>
      <c r="X804" s="2"/>
      <c r="Y804" s="2"/>
    </row>
    <row r="805" spans="1:25" x14ac:dyDescent="0.2">
      <c r="A805" s="2"/>
      <c r="B805" s="2"/>
      <c r="C805" s="2"/>
      <c r="D805" s="2"/>
      <c r="E805" s="2"/>
      <c r="F805" s="2"/>
      <c r="G805" s="7" t="str">
        <f t="shared" si="35"/>
        <v/>
      </c>
      <c r="H805" s="8" t="str">
        <f t="shared" ref="H805:H868" si="36">IF(G805="","",VLOOKUP($G805,$H$16:$J$27,3,1))</f>
        <v/>
      </c>
      <c r="I805" s="8" t="str">
        <f t="shared" ref="I805:I868" si="37">IF(G805="","",VLOOKUP($G805,$H$16:$J$27,3,1)*($E$27))</f>
        <v/>
      </c>
      <c r="J805" s="9" t="str">
        <f>IF(LARGE($I$16:$I$29,1)=G805,J804,IF(G805="","",IF(ROUND(G805/12,1)&lt;1,H805,IFERROR(IF(OR(ROUNDUP(G806/12,0)&lt;&gt;ROUNDUP(G805/12,0),H804&lt;&gt;H805),VLOOKUP($G805,$H$16:$J$29,3,1)+SUM($I$37:I805),J804),VLOOKUP(MAX($E$1237:$E$1048576),$H$16:$J$29,3,1)+SUM($I$37:I805)))))</f>
        <v/>
      </c>
      <c r="K805" s="2"/>
      <c r="L805" s="2"/>
      <c r="M805" s="2"/>
      <c r="N805" s="2"/>
      <c r="O805" s="2"/>
      <c r="P805" s="2"/>
      <c r="Q805" s="2"/>
      <c r="R805" s="2"/>
      <c r="S805" s="2"/>
      <c r="T805" s="2"/>
      <c r="U805" s="2"/>
      <c r="V805" s="2"/>
      <c r="W805" s="2"/>
      <c r="X805" s="2"/>
      <c r="Y805" s="2"/>
    </row>
    <row r="806" spans="1:25" x14ac:dyDescent="0.2">
      <c r="A806" s="2"/>
      <c r="B806" s="2"/>
      <c r="C806" s="2"/>
      <c r="D806" s="2"/>
      <c r="E806" s="2"/>
      <c r="F806" s="2"/>
      <c r="G806" s="7" t="str">
        <f t="shared" ref="G806:G869" si="38">IFERROR(IF(G805+1&gt;MAX($I$16:$I$25),"",G805+1),"")</f>
        <v/>
      </c>
      <c r="H806" s="8" t="str">
        <f t="shared" si="36"/>
        <v/>
      </c>
      <c r="I806" s="8" t="str">
        <f t="shared" si="37"/>
        <v/>
      </c>
      <c r="J806" s="9" t="str">
        <f>IF(LARGE($I$16:$I$29,1)=G806,J805,IF(G806="","",IF(ROUND(G806/12,1)&lt;1,H806,IFERROR(IF(OR(ROUNDUP(G807/12,0)&lt;&gt;ROUNDUP(G806/12,0),H805&lt;&gt;H806),VLOOKUP($G806,$H$16:$J$29,3,1)+SUM($I$37:I806),J805),VLOOKUP(MAX($E$1237:$E$1048576),$H$16:$J$29,3,1)+SUM($I$37:I806)))))</f>
        <v/>
      </c>
      <c r="K806" s="2"/>
      <c r="L806" s="2"/>
      <c r="M806" s="2"/>
      <c r="N806" s="2"/>
      <c r="O806" s="2"/>
      <c r="P806" s="2"/>
      <c r="Q806" s="2"/>
      <c r="R806" s="2"/>
      <c r="S806" s="2"/>
      <c r="T806" s="2"/>
      <c r="U806" s="2"/>
      <c r="V806" s="2"/>
      <c r="W806" s="2"/>
      <c r="X806" s="2"/>
      <c r="Y806" s="2"/>
    </row>
    <row r="807" spans="1:25" x14ac:dyDescent="0.2">
      <c r="A807" s="2"/>
      <c r="B807" s="2"/>
      <c r="C807" s="2"/>
      <c r="D807" s="2"/>
      <c r="E807" s="2"/>
      <c r="F807" s="2"/>
      <c r="G807" s="7" t="str">
        <f t="shared" si="38"/>
        <v/>
      </c>
      <c r="H807" s="8" t="str">
        <f t="shared" si="36"/>
        <v/>
      </c>
      <c r="I807" s="8" t="str">
        <f t="shared" si="37"/>
        <v/>
      </c>
      <c r="J807" s="9" t="str">
        <f>IF(LARGE($I$16:$I$29,1)=G807,J806,IF(G807="","",IF(ROUND(G807/12,1)&lt;1,H807,IFERROR(IF(OR(ROUNDUP(G808/12,0)&lt;&gt;ROUNDUP(G807/12,0),H806&lt;&gt;H807),VLOOKUP($G807,$H$16:$J$29,3,1)+SUM($I$37:I807),J806),VLOOKUP(MAX($E$1237:$E$1048576),$H$16:$J$29,3,1)+SUM($I$37:I807)))))</f>
        <v/>
      </c>
      <c r="K807" s="2"/>
      <c r="L807" s="2"/>
      <c r="M807" s="2"/>
      <c r="N807" s="2"/>
      <c r="O807" s="2"/>
      <c r="P807" s="2"/>
      <c r="Q807" s="2"/>
      <c r="R807" s="2"/>
      <c r="S807" s="2"/>
      <c r="T807" s="2"/>
      <c r="U807" s="2"/>
      <c r="V807" s="2"/>
      <c r="W807" s="2"/>
      <c r="X807" s="2"/>
      <c r="Y807" s="2"/>
    </row>
    <row r="808" spans="1:25" x14ac:dyDescent="0.2">
      <c r="A808" s="2"/>
      <c r="B808" s="2"/>
      <c r="C808" s="2"/>
      <c r="D808" s="2"/>
      <c r="E808" s="2"/>
      <c r="F808" s="2"/>
      <c r="G808" s="7" t="str">
        <f t="shared" si="38"/>
        <v/>
      </c>
      <c r="H808" s="8" t="str">
        <f t="shared" si="36"/>
        <v/>
      </c>
      <c r="I808" s="8" t="str">
        <f t="shared" si="37"/>
        <v/>
      </c>
      <c r="J808" s="9" t="str">
        <f>IF(LARGE($I$16:$I$29,1)=G808,J807,IF(G808="","",IF(ROUND(G808/12,1)&lt;1,H808,IFERROR(IF(OR(ROUNDUP(G809/12,0)&lt;&gt;ROUNDUP(G808/12,0),H807&lt;&gt;H808),VLOOKUP($G808,$H$16:$J$29,3,1)+SUM($I$37:I808),J807),VLOOKUP(MAX($E$1237:$E$1048576),$H$16:$J$29,3,1)+SUM($I$37:I808)))))</f>
        <v/>
      </c>
      <c r="K808" s="2"/>
      <c r="L808" s="2"/>
      <c r="M808" s="2"/>
      <c r="N808" s="2"/>
      <c r="O808" s="2"/>
      <c r="P808" s="2"/>
      <c r="Q808" s="2"/>
      <c r="R808" s="2"/>
      <c r="S808" s="2"/>
      <c r="T808" s="2"/>
      <c r="U808" s="2"/>
      <c r="V808" s="2"/>
      <c r="W808" s="2"/>
      <c r="X808" s="2"/>
      <c r="Y808" s="2"/>
    </row>
    <row r="809" spans="1:25" x14ac:dyDescent="0.2">
      <c r="A809" s="2"/>
      <c r="B809" s="2"/>
      <c r="C809" s="2"/>
      <c r="D809" s="2"/>
      <c r="E809" s="2"/>
      <c r="F809" s="2"/>
      <c r="G809" s="7" t="str">
        <f t="shared" si="38"/>
        <v/>
      </c>
      <c r="H809" s="8" t="str">
        <f t="shared" si="36"/>
        <v/>
      </c>
      <c r="I809" s="8" t="str">
        <f t="shared" si="37"/>
        <v/>
      </c>
      <c r="J809" s="9" t="str">
        <f>IF(LARGE($I$16:$I$29,1)=G809,J808,IF(G809="","",IF(ROUND(G809/12,1)&lt;1,H809,IFERROR(IF(OR(ROUNDUP(G810/12,0)&lt;&gt;ROUNDUP(G809/12,0),H808&lt;&gt;H809),VLOOKUP($G809,$H$16:$J$29,3,1)+SUM($I$37:I809),J808),VLOOKUP(MAX($E$1237:$E$1048576),$H$16:$J$29,3,1)+SUM($I$37:I809)))))</f>
        <v/>
      </c>
      <c r="K809" s="2"/>
      <c r="L809" s="2"/>
      <c r="M809" s="2"/>
      <c r="N809" s="2"/>
      <c r="O809" s="2"/>
      <c r="P809" s="2"/>
      <c r="Q809" s="2"/>
      <c r="R809" s="2"/>
      <c r="S809" s="2"/>
      <c r="T809" s="2"/>
      <c r="U809" s="2"/>
      <c r="V809" s="2"/>
      <c r="W809" s="2"/>
      <c r="X809" s="2"/>
      <c r="Y809" s="2"/>
    </row>
    <row r="810" spans="1:25" x14ac:dyDescent="0.2">
      <c r="A810" s="2"/>
      <c r="B810" s="2"/>
      <c r="C810" s="2"/>
      <c r="D810" s="2"/>
      <c r="E810" s="2"/>
      <c r="F810" s="2"/>
      <c r="G810" s="7" t="str">
        <f t="shared" si="38"/>
        <v/>
      </c>
      <c r="H810" s="8" t="str">
        <f t="shared" si="36"/>
        <v/>
      </c>
      <c r="I810" s="8" t="str">
        <f t="shared" si="37"/>
        <v/>
      </c>
      <c r="J810" s="9" t="str">
        <f>IF(LARGE($I$16:$I$29,1)=G810,J809,IF(G810="","",IF(ROUND(G810/12,1)&lt;1,H810,IFERROR(IF(OR(ROUNDUP(G811/12,0)&lt;&gt;ROUNDUP(G810/12,0),H809&lt;&gt;H810),VLOOKUP($G810,$H$16:$J$29,3,1)+SUM($I$37:I810),J809),VLOOKUP(MAX($E$1237:$E$1048576),$H$16:$J$29,3,1)+SUM($I$37:I810)))))</f>
        <v/>
      </c>
      <c r="K810" s="2"/>
      <c r="L810" s="2"/>
      <c r="M810" s="2"/>
      <c r="N810" s="2"/>
      <c r="O810" s="2"/>
      <c r="P810" s="2"/>
      <c r="Q810" s="2"/>
      <c r="R810" s="2"/>
      <c r="S810" s="2"/>
      <c r="T810" s="2"/>
      <c r="U810" s="2"/>
      <c r="V810" s="2"/>
      <c r="W810" s="2"/>
      <c r="X810" s="2"/>
      <c r="Y810" s="2"/>
    </row>
    <row r="811" spans="1:25" x14ac:dyDescent="0.2">
      <c r="A811" s="2"/>
      <c r="B811" s="2"/>
      <c r="C811" s="2"/>
      <c r="D811" s="2"/>
      <c r="E811" s="2"/>
      <c r="F811" s="2"/>
      <c r="G811" s="7" t="str">
        <f t="shared" si="38"/>
        <v/>
      </c>
      <c r="H811" s="8" t="str">
        <f t="shared" si="36"/>
        <v/>
      </c>
      <c r="I811" s="8" t="str">
        <f t="shared" si="37"/>
        <v/>
      </c>
      <c r="J811" s="9" t="str">
        <f>IF(LARGE($I$16:$I$29,1)=G811,J810,IF(G811="","",IF(ROUND(G811/12,1)&lt;1,H811,IFERROR(IF(OR(ROUNDUP(G812/12,0)&lt;&gt;ROUNDUP(G811/12,0),H810&lt;&gt;H811),VLOOKUP($G811,$H$16:$J$29,3,1)+SUM($I$37:I811),J810),VLOOKUP(MAX($E$1237:$E$1048576),$H$16:$J$29,3,1)+SUM($I$37:I811)))))</f>
        <v/>
      </c>
      <c r="K811" s="2"/>
      <c r="L811" s="2"/>
      <c r="M811" s="2"/>
      <c r="N811" s="2"/>
      <c r="O811" s="2"/>
      <c r="P811" s="2"/>
      <c r="Q811" s="2"/>
      <c r="R811" s="2"/>
      <c r="S811" s="2"/>
      <c r="T811" s="2"/>
      <c r="U811" s="2"/>
      <c r="V811" s="2"/>
      <c r="W811" s="2"/>
      <c r="X811" s="2"/>
      <c r="Y811" s="2"/>
    </row>
    <row r="812" spans="1:25" x14ac:dyDescent="0.2">
      <c r="A812" s="2"/>
      <c r="B812" s="2"/>
      <c r="C812" s="2"/>
      <c r="D812" s="2"/>
      <c r="E812" s="2"/>
      <c r="F812" s="2"/>
      <c r="G812" s="7" t="str">
        <f t="shared" si="38"/>
        <v/>
      </c>
      <c r="H812" s="8" t="str">
        <f t="shared" si="36"/>
        <v/>
      </c>
      <c r="I812" s="8" t="str">
        <f t="shared" si="37"/>
        <v/>
      </c>
      <c r="J812" s="9" t="str">
        <f>IF(LARGE($I$16:$I$29,1)=G812,J811,IF(G812="","",IF(ROUND(G812/12,1)&lt;1,H812,IFERROR(IF(OR(ROUNDUP(G813/12,0)&lt;&gt;ROUNDUP(G812/12,0),H811&lt;&gt;H812),VLOOKUP($G812,$H$16:$J$29,3,1)+SUM($I$37:I812),J811),VLOOKUP(MAX($E$1237:$E$1048576),$H$16:$J$29,3,1)+SUM($I$37:I812)))))</f>
        <v/>
      </c>
      <c r="K812" s="2"/>
      <c r="L812" s="2"/>
      <c r="M812" s="2"/>
      <c r="N812" s="2"/>
      <c r="O812" s="2"/>
      <c r="P812" s="2"/>
      <c r="Q812" s="2"/>
      <c r="R812" s="2"/>
      <c r="S812" s="2"/>
      <c r="T812" s="2"/>
      <c r="U812" s="2"/>
      <c r="V812" s="2"/>
      <c r="W812" s="2"/>
      <c r="X812" s="2"/>
      <c r="Y812" s="2"/>
    </row>
    <row r="813" spans="1:25" x14ac:dyDescent="0.2">
      <c r="A813" s="2"/>
      <c r="B813" s="2"/>
      <c r="C813" s="2"/>
      <c r="D813" s="2"/>
      <c r="E813" s="2"/>
      <c r="F813" s="2"/>
      <c r="G813" s="7" t="str">
        <f t="shared" si="38"/>
        <v/>
      </c>
      <c r="H813" s="8" t="str">
        <f t="shared" si="36"/>
        <v/>
      </c>
      <c r="I813" s="8" t="str">
        <f t="shared" si="37"/>
        <v/>
      </c>
      <c r="J813" s="9" t="str">
        <f>IF(LARGE($I$16:$I$29,1)=G813,J812,IF(G813="","",IF(ROUND(G813/12,1)&lt;1,H813,IFERROR(IF(OR(ROUNDUP(G814/12,0)&lt;&gt;ROUNDUP(G813/12,0),H812&lt;&gt;H813),VLOOKUP($G813,$H$16:$J$29,3,1)+SUM($I$37:I813),J812),VLOOKUP(MAX($E$1237:$E$1048576),$H$16:$J$29,3,1)+SUM($I$37:I813)))))</f>
        <v/>
      </c>
      <c r="K813" s="2"/>
      <c r="L813" s="2"/>
      <c r="M813" s="2"/>
      <c r="N813" s="2"/>
      <c r="O813" s="2"/>
      <c r="P813" s="2"/>
      <c r="Q813" s="2"/>
      <c r="R813" s="2"/>
      <c r="S813" s="2"/>
      <c r="T813" s="2"/>
      <c r="U813" s="2"/>
      <c r="V813" s="2"/>
      <c r="W813" s="2"/>
      <c r="X813" s="2"/>
      <c r="Y813" s="2"/>
    </row>
    <row r="814" spans="1:25" x14ac:dyDescent="0.2">
      <c r="A814" s="2"/>
      <c r="B814" s="2"/>
      <c r="C814" s="2"/>
      <c r="D814" s="2"/>
      <c r="E814" s="2"/>
      <c r="F814" s="2"/>
      <c r="G814" s="7" t="str">
        <f t="shared" si="38"/>
        <v/>
      </c>
      <c r="H814" s="8" t="str">
        <f t="shared" si="36"/>
        <v/>
      </c>
      <c r="I814" s="8" t="str">
        <f t="shared" si="37"/>
        <v/>
      </c>
      <c r="J814" s="9" t="str">
        <f>IF(LARGE($I$16:$I$29,1)=G814,J813,IF(G814="","",IF(ROUND(G814/12,1)&lt;1,H814,IFERROR(IF(OR(ROUNDUP(G815/12,0)&lt;&gt;ROUNDUP(G814/12,0),H813&lt;&gt;H814),VLOOKUP($G814,$H$16:$J$29,3,1)+SUM($I$37:I814),J813),VLOOKUP(MAX($E$1237:$E$1048576),$H$16:$J$29,3,1)+SUM($I$37:I814)))))</f>
        <v/>
      </c>
      <c r="K814" s="2"/>
      <c r="L814" s="2"/>
      <c r="M814" s="2"/>
      <c r="N814" s="2"/>
      <c r="O814" s="2"/>
      <c r="P814" s="2"/>
      <c r="Q814" s="2"/>
      <c r="R814" s="2"/>
      <c r="S814" s="2"/>
      <c r="T814" s="2"/>
      <c r="U814" s="2"/>
      <c r="V814" s="2"/>
      <c r="W814" s="2"/>
      <c r="X814" s="2"/>
      <c r="Y814" s="2"/>
    </row>
    <row r="815" spans="1:25" x14ac:dyDescent="0.2">
      <c r="A815" s="2"/>
      <c r="B815" s="2"/>
      <c r="C815" s="2"/>
      <c r="D815" s="2"/>
      <c r="E815" s="2"/>
      <c r="F815" s="2"/>
      <c r="G815" s="7" t="str">
        <f t="shared" si="38"/>
        <v/>
      </c>
      <c r="H815" s="8" t="str">
        <f t="shared" si="36"/>
        <v/>
      </c>
      <c r="I815" s="8" t="str">
        <f t="shared" si="37"/>
        <v/>
      </c>
      <c r="J815" s="9" t="str">
        <f>IF(LARGE($I$16:$I$29,1)=G815,J814,IF(G815="","",IF(ROUND(G815/12,1)&lt;1,H815,IFERROR(IF(OR(ROUNDUP(G816/12,0)&lt;&gt;ROUNDUP(G815/12,0),H814&lt;&gt;H815),VLOOKUP($G815,$H$16:$J$29,3,1)+SUM($I$37:I815),J814),VLOOKUP(MAX($E$1237:$E$1048576),$H$16:$J$29,3,1)+SUM($I$37:I815)))))</f>
        <v/>
      </c>
      <c r="K815" s="2"/>
      <c r="L815" s="2"/>
      <c r="M815" s="2"/>
      <c r="N815" s="2"/>
      <c r="O815" s="2"/>
      <c r="P815" s="2"/>
      <c r="Q815" s="2"/>
      <c r="R815" s="2"/>
      <c r="S815" s="2"/>
      <c r="T815" s="2"/>
      <c r="U815" s="2"/>
      <c r="V815" s="2"/>
      <c r="W815" s="2"/>
      <c r="X815" s="2"/>
      <c r="Y815" s="2"/>
    </row>
    <row r="816" spans="1:25" x14ac:dyDescent="0.2">
      <c r="A816" s="2"/>
      <c r="B816" s="2"/>
      <c r="C816" s="2"/>
      <c r="D816" s="2"/>
      <c r="E816" s="2"/>
      <c r="F816" s="2"/>
      <c r="G816" s="7" t="str">
        <f t="shared" si="38"/>
        <v/>
      </c>
      <c r="H816" s="8" t="str">
        <f t="shared" si="36"/>
        <v/>
      </c>
      <c r="I816" s="8" t="str">
        <f t="shared" si="37"/>
        <v/>
      </c>
      <c r="J816" s="9" t="str">
        <f>IF(LARGE($I$16:$I$29,1)=G816,J815,IF(G816="","",IF(ROUND(G816/12,1)&lt;1,H816,IFERROR(IF(OR(ROUNDUP(G817/12,0)&lt;&gt;ROUNDUP(G816/12,0),H815&lt;&gt;H816),VLOOKUP($G816,$H$16:$J$29,3,1)+SUM($I$37:I816),J815),VLOOKUP(MAX($E$1237:$E$1048576),$H$16:$J$29,3,1)+SUM($I$37:I816)))))</f>
        <v/>
      </c>
      <c r="K816" s="2"/>
      <c r="L816" s="2"/>
      <c r="M816" s="2"/>
      <c r="N816" s="2"/>
      <c r="O816" s="2"/>
      <c r="P816" s="2"/>
      <c r="Q816" s="2"/>
      <c r="R816" s="2"/>
      <c r="S816" s="2"/>
      <c r="T816" s="2"/>
      <c r="U816" s="2"/>
      <c r="V816" s="2"/>
      <c r="W816" s="2"/>
      <c r="X816" s="2"/>
      <c r="Y816" s="2"/>
    </row>
    <row r="817" spans="1:25" x14ac:dyDescent="0.2">
      <c r="A817" s="2"/>
      <c r="B817" s="2"/>
      <c r="C817" s="2"/>
      <c r="D817" s="2"/>
      <c r="E817" s="2"/>
      <c r="F817" s="2"/>
      <c r="G817" s="7" t="str">
        <f t="shared" si="38"/>
        <v/>
      </c>
      <c r="H817" s="8" t="str">
        <f t="shared" si="36"/>
        <v/>
      </c>
      <c r="I817" s="8" t="str">
        <f t="shared" si="37"/>
        <v/>
      </c>
      <c r="J817" s="9" t="str">
        <f>IF(LARGE($I$16:$I$29,1)=G817,J816,IF(G817="","",IF(ROUND(G817/12,1)&lt;1,H817,IFERROR(IF(OR(ROUNDUP(G818/12,0)&lt;&gt;ROUNDUP(G817/12,0),H816&lt;&gt;H817),VLOOKUP($G817,$H$16:$J$29,3,1)+SUM($I$37:I817),J816),VLOOKUP(MAX($E$1237:$E$1048576),$H$16:$J$29,3,1)+SUM($I$37:I817)))))</f>
        <v/>
      </c>
      <c r="K817" s="2"/>
      <c r="L817" s="2"/>
      <c r="M817" s="2"/>
      <c r="N817" s="2"/>
      <c r="O817" s="2"/>
      <c r="P817" s="2"/>
      <c r="Q817" s="2"/>
      <c r="R817" s="2"/>
      <c r="S817" s="2"/>
      <c r="T817" s="2"/>
      <c r="U817" s="2"/>
      <c r="V817" s="2"/>
      <c r="W817" s="2"/>
      <c r="X817" s="2"/>
      <c r="Y817" s="2"/>
    </row>
    <row r="818" spans="1:25" x14ac:dyDescent="0.2">
      <c r="A818" s="2"/>
      <c r="B818" s="2"/>
      <c r="C818" s="2"/>
      <c r="D818" s="2"/>
      <c r="E818" s="2"/>
      <c r="F818" s="2"/>
      <c r="G818" s="7" t="str">
        <f t="shared" si="38"/>
        <v/>
      </c>
      <c r="H818" s="8" t="str">
        <f t="shared" si="36"/>
        <v/>
      </c>
      <c r="I818" s="8" t="str">
        <f t="shared" si="37"/>
        <v/>
      </c>
      <c r="J818" s="9" t="str">
        <f>IF(LARGE($I$16:$I$29,1)=G818,J817,IF(G818="","",IF(ROUND(G818/12,1)&lt;1,H818,IFERROR(IF(OR(ROUNDUP(G819/12,0)&lt;&gt;ROUNDUP(G818/12,0),H817&lt;&gt;H818),VLOOKUP($G818,$H$16:$J$29,3,1)+SUM($I$37:I818),J817),VLOOKUP(MAX($E$1237:$E$1048576),$H$16:$J$29,3,1)+SUM($I$37:I818)))))</f>
        <v/>
      </c>
      <c r="K818" s="2"/>
      <c r="L818" s="2"/>
      <c r="M818" s="2"/>
      <c r="N818" s="2"/>
      <c r="O818" s="2"/>
      <c r="P818" s="2"/>
      <c r="Q818" s="2"/>
      <c r="R818" s="2"/>
      <c r="S818" s="2"/>
      <c r="T818" s="2"/>
      <c r="U818" s="2"/>
      <c r="V818" s="2"/>
      <c r="W818" s="2"/>
      <c r="X818" s="2"/>
      <c r="Y818" s="2"/>
    </row>
    <row r="819" spans="1:25" x14ac:dyDescent="0.2">
      <c r="A819" s="2"/>
      <c r="B819" s="2"/>
      <c r="C819" s="2"/>
      <c r="D819" s="2"/>
      <c r="E819" s="2"/>
      <c r="F819" s="2"/>
      <c r="G819" s="7" t="str">
        <f t="shared" si="38"/>
        <v/>
      </c>
      <c r="H819" s="8" t="str">
        <f t="shared" si="36"/>
        <v/>
      </c>
      <c r="I819" s="8" t="str">
        <f t="shared" si="37"/>
        <v/>
      </c>
      <c r="J819" s="9" t="str">
        <f>IF(LARGE($I$16:$I$29,1)=G819,J818,IF(G819="","",IF(ROUND(G819/12,1)&lt;1,H819,IFERROR(IF(OR(ROUNDUP(G820/12,0)&lt;&gt;ROUNDUP(G819/12,0),H818&lt;&gt;H819),VLOOKUP($G819,$H$16:$J$29,3,1)+SUM($I$37:I819),J818),VLOOKUP(MAX($E$1237:$E$1048576),$H$16:$J$29,3,1)+SUM($I$37:I819)))))</f>
        <v/>
      </c>
      <c r="K819" s="2"/>
      <c r="L819" s="2"/>
      <c r="M819" s="2"/>
      <c r="N819" s="2"/>
      <c r="O819" s="2"/>
      <c r="P819" s="2"/>
      <c r="Q819" s="2"/>
      <c r="R819" s="2"/>
      <c r="S819" s="2"/>
      <c r="T819" s="2"/>
      <c r="U819" s="2"/>
      <c r="V819" s="2"/>
      <c r="W819" s="2"/>
      <c r="X819" s="2"/>
      <c r="Y819" s="2"/>
    </row>
    <row r="820" spans="1:25" x14ac:dyDescent="0.2">
      <c r="A820" s="2"/>
      <c r="B820" s="2"/>
      <c r="C820" s="2"/>
      <c r="D820" s="2"/>
      <c r="E820" s="2"/>
      <c r="F820" s="2"/>
      <c r="G820" s="7" t="str">
        <f t="shared" si="38"/>
        <v/>
      </c>
      <c r="H820" s="8" t="str">
        <f t="shared" si="36"/>
        <v/>
      </c>
      <c r="I820" s="8" t="str">
        <f t="shared" si="37"/>
        <v/>
      </c>
      <c r="J820" s="9" t="str">
        <f>IF(LARGE($I$16:$I$29,1)=G820,J819,IF(G820="","",IF(ROUND(G820/12,1)&lt;1,H820,IFERROR(IF(OR(ROUNDUP(G821/12,0)&lt;&gt;ROUNDUP(G820/12,0),H819&lt;&gt;H820),VLOOKUP($G820,$H$16:$J$29,3,1)+SUM($I$37:I820),J819),VLOOKUP(MAX($E$1237:$E$1048576),$H$16:$J$29,3,1)+SUM($I$37:I820)))))</f>
        <v/>
      </c>
      <c r="K820" s="2"/>
      <c r="L820" s="2"/>
      <c r="M820" s="2"/>
      <c r="N820" s="2"/>
      <c r="O820" s="2"/>
      <c r="P820" s="2"/>
      <c r="Q820" s="2"/>
      <c r="R820" s="2"/>
      <c r="S820" s="2"/>
      <c r="T820" s="2"/>
      <c r="U820" s="2"/>
      <c r="V820" s="2"/>
      <c r="W820" s="2"/>
      <c r="X820" s="2"/>
      <c r="Y820" s="2"/>
    </row>
    <row r="821" spans="1:25" x14ac:dyDescent="0.2">
      <c r="A821" s="2"/>
      <c r="B821" s="2"/>
      <c r="C821" s="2"/>
      <c r="D821" s="2"/>
      <c r="E821" s="2"/>
      <c r="F821" s="2"/>
      <c r="G821" s="7" t="str">
        <f t="shared" si="38"/>
        <v/>
      </c>
      <c r="H821" s="8" t="str">
        <f t="shared" si="36"/>
        <v/>
      </c>
      <c r="I821" s="8" t="str">
        <f t="shared" si="37"/>
        <v/>
      </c>
      <c r="J821" s="9" t="str">
        <f>IF(LARGE($I$16:$I$29,1)=G821,J820,IF(G821="","",IF(ROUND(G821/12,1)&lt;1,H821,IFERROR(IF(OR(ROUNDUP(G822/12,0)&lt;&gt;ROUNDUP(G821/12,0),H820&lt;&gt;H821),VLOOKUP($G821,$H$16:$J$29,3,1)+SUM($I$37:I821),J820),VLOOKUP(MAX($E$1237:$E$1048576),$H$16:$J$29,3,1)+SUM($I$37:I821)))))</f>
        <v/>
      </c>
      <c r="K821" s="2"/>
      <c r="L821" s="2"/>
      <c r="M821" s="2"/>
      <c r="N821" s="2"/>
      <c r="O821" s="2"/>
      <c r="P821" s="2"/>
      <c r="Q821" s="2"/>
      <c r="R821" s="2"/>
      <c r="S821" s="2"/>
      <c r="T821" s="2"/>
      <c r="U821" s="2"/>
      <c r="V821" s="2"/>
      <c r="W821" s="2"/>
      <c r="X821" s="2"/>
      <c r="Y821" s="2"/>
    </row>
    <row r="822" spans="1:25" x14ac:dyDescent="0.2">
      <c r="A822" s="2"/>
      <c r="B822" s="2"/>
      <c r="C822" s="2"/>
      <c r="D822" s="2"/>
      <c r="E822" s="2"/>
      <c r="F822" s="2"/>
      <c r="G822" s="7" t="str">
        <f t="shared" si="38"/>
        <v/>
      </c>
      <c r="H822" s="8" t="str">
        <f t="shared" si="36"/>
        <v/>
      </c>
      <c r="I822" s="8" t="str">
        <f t="shared" si="37"/>
        <v/>
      </c>
      <c r="J822" s="9" t="str">
        <f>IF(LARGE($I$16:$I$29,1)=G822,J821,IF(G822="","",IF(ROUND(G822/12,1)&lt;1,H822,IFERROR(IF(OR(ROUNDUP(G823/12,0)&lt;&gt;ROUNDUP(G822/12,0),H821&lt;&gt;H822),VLOOKUP($G822,$H$16:$J$29,3,1)+SUM($I$37:I822),J821),VLOOKUP(MAX($E$1237:$E$1048576),$H$16:$J$29,3,1)+SUM($I$37:I822)))))</f>
        <v/>
      </c>
      <c r="K822" s="2"/>
      <c r="L822" s="2"/>
      <c r="M822" s="2"/>
      <c r="N822" s="2"/>
      <c r="O822" s="2"/>
      <c r="P822" s="2"/>
      <c r="Q822" s="2"/>
      <c r="R822" s="2"/>
      <c r="S822" s="2"/>
      <c r="T822" s="2"/>
      <c r="U822" s="2"/>
      <c r="V822" s="2"/>
      <c r="W822" s="2"/>
      <c r="X822" s="2"/>
      <c r="Y822" s="2"/>
    </row>
    <row r="823" spans="1:25" x14ac:dyDescent="0.2">
      <c r="A823" s="2"/>
      <c r="B823" s="2"/>
      <c r="C823" s="2"/>
      <c r="D823" s="2"/>
      <c r="E823" s="2"/>
      <c r="F823" s="2"/>
      <c r="G823" s="7" t="str">
        <f t="shared" si="38"/>
        <v/>
      </c>
      <c r="H823" s="8" t="str">
        <f t="shared" si="36"/>
        <v/>
      </c>
      <c r="I823" s="8" t="str">
        <f t="shared" si="37"/>
        <v/>
      </c>
      <c r="J823" s="9" t="str">
        <f>IF(LARGE($I$16:$I$29,1)=G823,J822,IF(G823="","",IF(ROUND(G823/12,1)&lt;1,H823,IFERROR(IF(OR(ROUNDUP(G824/12,0)&lt;&gt;ROUNDUP(G823/12,0),H822&lt;&gt;H823),VLOOKUP($G823,$H$16:$J$29,3,1)+SUM($I$37:I823),J822),VLOOKUP(MAX($E$1237:$E$1048576),$H$16:$J$29,3,1)+SUM($I$37:I823)))))</f>
        <v/>
      </c>
      <c r="K823" s="2"/>
      <c r="L823" s="2"/>
      <c r="M823" s="2"/>
      <c r="N823" s="2"/>
      <c r="O823" s="2"/>
      <c r="P823" s="2"/>
      <c r="Q823" s="2"/>
      <c r="R823" s="2"/>
      <c r="S823" s="2"/>
      <c r="T823" s="2"/>
      <c r="U823" s="2"/>
      <c r="V823" s="2"/>
      <c r="W823" s="2"/>
      <c r="X823" s="2"/>
      <c r="Y823" s="2"/>
    </row>
    <row r="824" spans="1:25" x14ac:dyDescent="0.2">
      <c r="A824" s="2"/>
      <c r="B824" s="2"/>
      <c r="C824" s="2"/>
      <c r="D824" s="2"/>
      <c r="E824" s="2"/>
      <c r="F824" s="2"/>
      <c r="G824" s="7" t="str">
        <f t="shared" si="38"/>
        <v/>
      </c>
      <c r="H824" s="8" t="str">
        <f t="shared" si="36"/>
        <v/>
      </c>
      <c r="I824" s="8" t="str">
        <f t="shared" si="37"/>
        <v/>
      </c>
      <c r="J824" s="9" t="str">
        <f>IF(LARGE($I$16:$I$29,1)=G824,J823,IF(G824="","",IF(ROUND(G824/12,1)&lt;1,H824,IFERROR(IF(OR(ROUNDUP(G825/12,0)&lt;&gt;ROUNDUP(G824/12,0),H823&lt;&gt;H824),VLOOKUP($G824,$H$16:$J$29,3,1)+SUM($I$37:I824),J823),VLOOKUP(MAX($E$1237:$E$1048576),$H$16:$J$29,3,1)+SUM($I$37:I824)))))</f>
        <v/>
      </c>
      <c r="K824" s="2"/>
      <c r="L824" s="2"/>
      <c r="M824" s="2"/>
      <c r="N824" s="2"/>
      <c r="O824" s="2"/>
      <c r="P824" s="2"/>
      <c r="Q824" s="2"/>
      <c r="R824" s="2"/>
      <c r="S824" s="2"/>
      <c r="T824" s="2"/>
      <c r="U824" s="2"/>
      <c r="V824" s="2"/>
      <c r="W824" s="2"/>
      <c r="X824" s="2"/>
      <c r="Y824" s="2"/>
    </row>
    <row r="825" spans="1:25" x14ac:dyDescent="0.2">
      <c r="A825" s="2"/>
      <c r="B825" s="2"/>
      <c r="C825" s="2"/>
      <c r="D825" s="2"/>
      <c r="E825" s="2"/>
      <c r="F825" s="2"/>
      <c r="G825" s="7" t="str">
        <f t="shared" si="38"/>
        <v/>
      </c>
      <c r="H825" s="8" t="str">
        <f t="shared" si="36"/>
        <v/>
      </c>
      <c r="I825" s="8" t="str">
        <f t="shared" si="37"/>
        <v/>
      </c>
      <c r="J825" s="9" t="str">
        <f>IF(LARGE($I$16:$I$29,1)=G825,J824,IF(G825="","",IF(ROUND(G825/12,1)&lt;1,H825,IFERROR(IF(OR(ROUNDUP(G826/12,0)&lt;&gt;ROUNDUP(G825/12,0),H824&lt;&gt;H825),VLOOKUP($G825,$H$16:$J$29,3,1)+SUM($I$37:I825),J824),VLOOKUP(MAX($E$1237:$E$1048576),$H$16:$J$29,3,1)+SUM($I$37:I825)))))</f>
        <v/>
      </c>
      <c r="K825" s="2"/>
      <c r="L825" s="2"/>
      <c r="M825" s="2"/>
      <c r="N825" s="2"/>
      <c r="O825" s="2"/>
      <c r="P825" s="2"/>
      <c r="Q825" s="2"/>
      <c r="R825" s="2"/>
      <c r="S825" s="2"/>
      <c r="T825" s="2"/>
      <c r="U825" s="2"/>
      <c r="V825" s="2"/>
      <c r="W825" s="2"/>
      <c r="X825" s="2"/>
      <c r="Y825" s="2"/>
    </row>
    <row r="826" spans="1:25" x14ac:dyDescent="0.2">
      <c r="A826" s="2"/>
      <c r="B826" s="2"/>
      <c r="C826" s="2"/>
      <c r="D826" s="2"/>
      <c r="E826" s="2"/>
      <c r="F826" s="2"/>
      <c r="G826" s="7" t="str">
        <f t="shared" si="38"/>
        <v/>
      </c>
      <c r="H826" s="8" t="str">
        <f t="shared" si="36"/>
        <v/>
      </c>
      <c r="I826" s="8" t="str">
        <f t="shared" si="37"/>
        <v/>
      </c>
      <c r="J826" s="9" t="str">
        <f>IF(LARGE($I$16:$I$29,1)=G826,J825,IF(G826="","",IF(ROUND(G826/12,1)&lt;1,H826,IFERROR(IF(OR(ROUNDUP(G827/12,0)&lt;&gt;ROUNDUP(G826/12,0),H825&lt;&gt;H826),VLOOKUP($G826,$H$16:$J$29,3,1)+SUM($I$37:I826),J825),VLOOKUP(MAX($E$1237:$E$1048576),$H$16:$J$29,3,1)+SUM($I$37:I826)))))</f>
        <v/>
      </c>
      <c r="K826" s="2"/>
      <c r="L826" s="2"/>
      <c r="M826" s="2"/>
      <c r="N826" s="2"/>
      <c r="O826" s="2"/>
      <c r="P826" s="2"/>
      <c r="Q826" s="2"/>
      <c r="R826" s="2"/>
      <c r="S826" s="2"/>
      <c r="T826" s="2"/>
      <c r="U826" s="2"/>
      <c r="V826" s="2"/>
      <c r="W826" s="2"/>
      <c r="X826" s="2"/>
      <c r="Y826" s="2"/>
    </row>
    <row r="827" spans="1:25" x14ac:dyDescent="0.2">
      <c r="A827" s="2"/>
      <c r="B827" s="2"/>
      <c r="C827" s="2"/>
      <c r="D827" s="2"/>
      <c r="E827" s="2"/>
      <c r="F827" s="2"/>
      <c r="G827" s="7" t="str">
        <f t="shared" si="38"/>
        <v/>
      </c>
      <c r="H827" s="8" t="str">
        <f t="shared" si="36"/>
        <v/>
      </c>
      <c r="I827" s="8" t="str">
        <f t="shared" si="37"/>
        <v/>
      </c>
      <c r="J827" s="9" t="str">
        <f>IF(LARGE($I$16:$I$29,1)=G827,J826,IF(G827="","",IF(ROUND(G827/12,1)&lt;1,H827,IFERROR(IF(OR(ROUNDUP(G828/12,0)&lt;&gt;ROUNDUP(G827/12,0),H826&lt;&gt;H827),VLOOKUP($G827,$H$16:$J$29,3,1)+SUM($I$37:I827),J826),VLOOKUP(MAX($E$1237:$E$1048576),$H$16:$J$29,3,1)+SUM($I$37:I827)))))</f>
        <v/>
      </c>
      <c r="K827" s="2"/>
      <c r="L827" s="2"/>
      <c r="M827" s="2"/>
      <c r="N827" s="2"/>
      <c r="O827" s="2"/>
      <c r="P827" s="2"/>
      <c r="Q827" s="2"/>
      <c r="R827" s="2"/>
      <c r="S827" s="2"/>
      <c r="T827" s="2"/>
      <c r="U827" s="2"/>
      <c r="V827" s="2"/>
      <c r="W827" s="2"/>
      <c r="X827" s="2"/>
      <c r="Y827" s="2"/>
    </row>
    <row r="828" spans="1:25" x14ac:dyDescent="0.2">
      <c r="A828" s="2"/>
      <c r="B828" s="2"/>
      <c r="C828" s="2"/>
      <c r="D828" s="2"/>
      <c r="E828" s="2"/>
      <c r="F828" s="2"/>
      <c r="G828" s="7" t="str">
        <f t="shared" si="38"/>
        <v/>
      </c>
      <c r="H828" s="8" t="str">
        <f t="shared" si="36"/>
        <v/>
      </c>
      <c r="I828" s="8" t="str">
        <f t="shared" si="37"/>
        <v/>
      </c>
      <c r="J828" s="9" t="str">
        <f>IF(LARGE($I$16:$I$29,1)=G828,J827,IF(G828="","",IF(ROUND(G828/12,1)&lt;1,H828,IFERROR(IF(OR(ROUNDUP(G829/12,0)&lt;&gt;ROUNDUP(G828/12,0),H827&lt;&gt;H828),VLOOKUP($G828,$H$16:$J$29,3,1)+SUM($I$37:I828),J827),VLOOKUP(MAX($E$1237:$E$1048576),$H$16:$J$29,3,1)+SUM($I$37:I828)))))</f>
        <v/>
      </c>
      <c r="K828" s="2"/>
      <c r="L828" s="2"/>
      <c r="M828" s="2"/>
      <c r="N828" s="2"/>
      <c r="O828" s="2"/>
      <c r="P828" s="2"/>
      <c r="Q828" s="2"/>
      <c r="R828" s="2"/>
      <c r="S828" s="2"/>
      <c r="T828" s="2"/>
      <c r="U828" s="2"/>
      <c r="V828" s="2"/>
      <c r="W828" s="2"/>
      <c r="X828" s="2"/>
      <c r="Y828" s="2"/>
    </row>
    <row r="829" spans="1:25" x14ac:dyDescent="0.2">
      <c r="A829" s="2"/>
      <c r="B829" s="2"/>
      <c r="C829" s="2"/>
      <c r="D829" s="2"/>
      <c r="E829" s="2"/>
      <c r="F829" s="2"/>
      <c r="G829" s="7" t="str">
        <f t="shared" si="38"/>
        <v/>
      </c>
      <c r="H829" s="8" t="str">
        <f t="shared" si="36"/>
        <v/>
      </c>
      <c r="I829" s="8" t="str">
        <f t="shared" si="37"/>
        <v/>
      </c>
      <c r="J829" s="9" t="str">
        <f>IF(LARGE($I$16:$I$29,1)=G829,J828,IF(G829="","",IF(ROUND(G829/12,1)&lt;1,H829,IFERROR(IF(OR(ROUNDUP(G830/12,0)&lt;&gt;ROUNDUP(G829/12,0),H828&lt;&gt;H829),VLOOKUP($G829,$H$16:$J$29,3,1)+SUM($I$37:I829),J828),VLOOKUP(MAX($E$1237:$E$1048576),$H$16:$J$29,3,1)+SUM($I$37:I829)))))</f>
        <v/>
      </c>
      <c r="K829" s="2"/>
      <c r="L829" s="2"/>
      <c r="M829" s="2"/>
      <c r="N829" s="2"/>
      <c r="O829" s="2"/>
      <c r="P829" s="2"/>
      <c r="Q829" s="2"/>
      <c r="R829" s="2"/>
      <c r="S829" s="2"/>
      <c r="T829" s="2"/>
      <c r="U829" s="2"/>
      <c r="V829" s="2"/>
      <c r="W829" s="2"/>
      <c r="X829" s="2"/>
      <c r="Y829" s="2"/>
    </row>
    <row r="830" spans="1:25" x14ac:dyDescent="0.2">
      <c r="A830" s="2"/>
      <c r="B830" s="2"/>
      <c r="C830" s="2"/>
      <c r="D830" s="2"/>
      <c r="E830" s="2"/>
      <c r="F830" s="2"/>
      <c r="G830" s="7" t="str">
        <f t="shared" si="38"/>
        <v/>
      </c>
      <c r="H830" s="8" t="str">
        <f t="shared" si="36"/>
        <v/>
      </c>
      <c r="I830" s="8" t="str">
        <f t="shared" si="37"/>
        <v/>
      </c>
      <c r="J830" s="9" t="str">
        <f>IF(LARGE($I$16:$I$29,1)=G830,J829,IF(G830="","",IF(ROUND(G830/12,1)&lt;1,H830,IFERROR(IF(OR(ROUNDUP(G831/12,0)&lt;&gt;ROUNDUP(G830/12,0),H829&lt;&gt;H830),VLOOKUP($G830,$H$16:$J$29,3,1)+SUM($I$37:I830),J829),VLOOKUP(MAX($E$1237:$E$1048576),$H$16:$J$29,3,1)+SUM($I$37:I830)))))</f>
        <v/>
      </c>
      <c r="K830" s="2"/>
      <c r="L830" s="2"/>
      <c r="M830" s="2"/>
      <c r="N830" s="2"/>
      <c r="O830" s="2"/>
      <c r="P830" s="2"/>
      <c r="Q830" s="2"/>
      <c r="R830" s="2"/>
      <c r="S830" s="2"/>
      <c r="T830" s="2"/>
      <c r="U830" s="2"/>
      <c r="V830" s="2"/>
      <c r="W830" s="2"/>
      <c r="X830" s="2"/>
      <c r="Y830" s="2"/>
    </row>
    <row r="831" spans="1:25" x14ac:dyDescent="0.2">
      <c r="A831" s="2"/>
      <c r="B831" s="2"/>
      <c r="C831" s="2"/>
      <c r="D831" s="2"/>
      <c r="E831" s="2"/>
      <c r="F831" s="2"/>
      <c r="G831" s="7" t="str">
        <f t="shared" si="38"/>
        <v/>
      </c>
      <c r="H831" s="8" t="str">
        <f t="shared" si="36"/>
        <v/>
      </c>
      <c r="I831" s="8" t="str">
        <f t="shared" si="37"/>
        <v/>
      </c>
      <c r="J831" s="9" t="str">
        <f>IF(LARGE($I$16:$I$29,1)=G831,J830,IF(G831="","",IF(ROUND(G831/12,1)&lt;1,H831,IFERROR(IF(OR(ROUNDUP(G832/12,0)&lt;&gt;ROUNDUP(G831/12,0),H830&lt;&gt;H831),VLOOKUP($G831,$H$16:$J$29,3,1)+SUM($I$37:I831),J830),VLOOKUP(MAX($E$1237:$E$1048576),$H$16:$J$29,3,1)+SUM($I$37:I831)))))</f>
        <v/>
      </c>
      <c r="K831" s="2"/>
      <c r="L831" s="2"/>
      <c r="M831" s="2"/>
      <c r="N831" s="2"/>
      <c r="O831" s="2"/>
      <c r="P831" s="2"/>
      <c r="Q831" s="2"/>
      <c r="R831" s="2"/>
      <c r="S831" s="2"/>
      <c r="T831" s="2"/>
      <c r="U831" s="2"/>
      <c r="V831" s="2"/>
      <c r="W831" s="2"/>
      <c r="X831" s="2"/>
      <c r="Y831" s="2"/>
    </row>
    <row r="832" spans="1:25" x14ac:dyDescent="0.2">
      <c r="A832" s="2"/>
      <c r="B832" s="2"/>
      <c r="C832" s="2"/>
      <c r="D832" s="2"/>
      <c r="E832" s="2"/>
      <c r="F832" s="2"/>
      <c r="G832" s="7" t="str">
        <f t="shared" si="38"/>
        <v/>
      </c>
      <c r="H832" s="8" t="str">
        <f t="shared" si="36"/>
        <v/>
      </c>
      <c r="I832" s="8" t="str">
        <f t="shared" si="37"/>
        <v/>
      </c>
      <c r="J832" s="9" t="str">
        <f>IF(LARGE($I$16:$I$29,1)=G832,J831,IF(G832="","",IF(ROUND(G832/12,1)&lt;1,H832,IFERROR(IF(OR(ROUNDUP(G833/12,0)&lt;&gt;ROUNDUP(G832/12,0),H831&lt;&gt;H832),VLOOKUP($G832,$H$16:$J$29,3,1)+SUM($I$37:I832),J831),VLOOKUP(MAX($E$1237:$E$1048576),$H$16:$J$29,3,1)+SUM($I$37:I832)))))</f>
        <v/>
      </c>
      <c r="K832" s="2"/>
      <c r="L832" s="2"/>
      <c r="M832" s="2"/>
      <c r="N832" s="2"/>
      <c r="O832" s="2"/>
      <c r="P832" s="2"/>
      <c r="Q832" s="2"/>
      <c r="R832" s="2"/>
      <c r="S832" s="2"/>
      <c r="T832" s="2"/>
      <c r="U832" s="2"/>
      <c r="V832" s="2"/>
      <c r="W832" s="2"/>
      <c r="X832" s="2"/>
      <c r="Y832" s="2"/>
    </row>
    <row r="833" spans="1:25" x14ac:dyDescent="0.2">
      <c r="A833" s="2"/>
      <c r="B833" s="2"/>
      <c r="C833" s="2"/>
      <c r="D833" s="2"/>
      <c r="E833" s="2"/>
      <c r="F833" s="2"/>
      <c r="G833" s="7" t="str">
        <f t="shared" si="38"/>
        <v/>
      </c>
      <c r="H833" s="8" t="str">
        <f t="shared" si="36"/>
        <v/>
      </c>
      <c r="I833" s="8" t="str">
        <f t="shared" si="37"/>
        <v/>
      </c>
      <c r="J833" s="9" t="str">
        <f>IF(LARGE($I$16:$I$29,1)=G833,J832,IF(G833="","",IF(ROUND(G833/12,1)&lt;1,H833,IFERROR(IF(OR(ROUNDUP(G834/12,0)&lt;&gt;ROUNDUP(G833/12,0),H832&lt;&gt;H833),VLOOKUP($G833,$H$16:$J$29,3,1)+SUM($I$37:I833),J832),VLOOKUP(MAX($E$1237:$E$1048576),$H$16:$J$29,3,1)+SUM($I$37:I833)))))</f>
        <v/>
      </c>
      <c r="K833" s="2"/>
      <c r="L833" s="2"/>
      <c r="M833" s="2"/>
      <c r="N833" s="2"/>
      <c r="O833" s="2"/>
      <c r="P833" s="2"/>
      <c r="Q833" s="2"/>
      <c r="R833" s="2"/>
      <c r="S833" s="2"/>
      <c r="T833" s="2"/>
      <c r="U833" s="2"/>
      <c r="V833" s="2"/>
      <c r="W833" s="2"/>
      <c r="X833" s="2"/>
      <c r="Y833" s="2"/>
    </row>
    <row r="834" spans="1:25" x14ac:dyDescent="0.2">
      <c r="A834" s="2"/>
      <c r="B834" s="2"/>
      <c r="C834" s="2"/>
      <c r="D834" s="2"/>
      <c r="E834" s="2"/>
      <c r="F834" s="2"/>
      <c r="G834" s="7" t="str">
        <f t="shared" si="38"/>
        <v/>
      </c>
      <c r="H834" s="8" t="str">
        <f t="shared" si="36"/>
        <v/>
      </c>
      <c r="I834" s="8" t="str">
        <f t="shared" si="37"/>
        <v/>
      </c>
      <c r="J834" s="9" t="str">
        <f>IF(LARGE($I$16:$I$29,1)=G834,J833,IF(G834="","",IF(ROUND(G834/12,1)&lt;1,H834,IFERROR(IF(OR(ROUNDUP(G835/12,0)&lt;&gt;ROUNDUP(G834/12,0),H833&lt;&gt;H834),VLOOKUP($G834,$H$16:$J$29,3,1)+SUM($I$37:I834),J833),VLOOKUP(MAX($E$1237:$E$1048576),$H$16:$J$29,3,1)+SUM($I$37:I834)))))</f>
        <v/>
      </c>
      <c r="K834" s="2"/>
      <c r="L834" s="2"/>
      <c r="M834" s="2"/>
      <c r="N834" s="2"/>
      <c r="O834" s="2"/>
      <c r="P834" s="2"/>
      <c r="Q834" s="2"/>
      <c r="R834" s="2"/>
      <c r="S834" s="2"/>
      <c r="T834" s="2"/>
      <c r="U834" s="2"/>
      <c r="V834" s="2"/>
      <c r="W834" s="2"/>
      <c r="X834" s="2"/>
      <c r="Y834" s="2"/>
    </row>
    <row r="835" spans="1:25" x14ac:dyDescent="0.2">
      <c r="A835" s="2"/>
      <c r="B835" s="2"/>
      <c r="C835" s="2"/>
      <c r="D835" s="2"/>
      <c r="E835" s="2"/>
      <c r="F835" s="2"/>
      <c r="G835" s="7" t="str">
        <f t="shared" si="38"/>
        <v/>
      </c>
      <c r="H835" s="8" t="str">
        <f t="shared" si="36"/>
        <v/>
      </c>
      <c r="I835" s="8" t="str">
        <f t="shared" si="37"/>
        <v/>
      </c>
      <c r="J835" s="9" t="str">
        <f>IF(LARGE($I$16:$I$29,1)=G835,J834,IF(G835="","",IF(ROUND(G835/12,1)&lt;1,H835,IFERROR(IF(OR(ROUNDUP(G836/12,0)&lt;&gt;ROUNDUP(G835/12,0),H834&lt;&gt;H835),VLOOKUP($G835,$H$16:$J$29,3,1)+SUM($I$37:I835),J834),VLOOKUP(MAX($E$1237:$E$1048576),$H$16:$J$29,3,1)+SUM($I$37:I835)))))</f>
        <v/>
      </c>
      <c r="K835" s="2"/>
      <c r="L835" s="2"/>
      <c r="M835" s="2"/>
      <c r="N835" s="2"/>
      <c r="O835" s="2"/>
      <c r="P835" s="2"/>
      <c r="Q835" s="2"/>
      <c r="R835" s="2"/>
      <c r="S835" s="2"/>
      <c r="T835" s="2"/>
      <c r="U835" s="2"/>
      <c r="V835" s="2"/>
      <c r="W835" s="2"/>
      <c r="X835" s="2"/>
      <c r="Y835" s="2"/>
    </row>
    <row r="836" spans="1:25" x14ac:dyDescent="0.2">
      <c r="A836" s="2"/>
      <c r="B836" s="2"/>
      <c r="C836" s="2"/>
      <c r="D836" s="2"/>
      <c r="E836" s="2"/>
      <c r="F836" s="2"/>
      <c r="G836" s="7" t="str">
        <f t="shared" si="38"/>
        <v/>
      </c>
      <c r="H836" s="8" t="str">
        <f t="shared" si="36"/>
        <v/>
      </c>
      <c r="I836" s="8" t="str">
        <f t="shared" si="37"/>
        <v/>
      </c>
      <c r="J836" s="9" t="str">
        <f>IF(LARGE($I$16:$I$29,1)=G836,J835,IF(G836="","",IF(ROUND(G836/12,1)&lt;1,H836,IFERROR(IF(OR(ROUNDUP(G837/12,0)&lt;&gt;ROUNDUP(G836/12,0),H835&lt;&gt;H836),VLOOKUP($G836,$H$16:$J$29,3,1)+SUM($I$37:I836),J835),VLOOKUP(MAX($E$1237:$E$1048576),$H$16:$J$29,3,1)+SUM($I$37:I836)))))</f>
        <v/>
      </c>
      <c r="K836" s="2"/>
      <c r="L836" s="2"/>
      <c r="M836" s="2"/>
      <c r="N836" s="2"/>
      <c r="O836" s="2"/>
      <c r="P836" s="2"/>
      <c r="Q836" s="2"/>
      <c r="R836" s="2"/>
      <c r="S836" s="2"/>
      <c r="T836" s="2"/>
      <c r="U836" s="2"/>
      <c r="V836" s="2"/>
      <c r="W836" s="2"/>
      <c r="X836" s="2"/>
      <c r="Y836" s="2"/>
    </row>
    <row r="837" spans="1:25" x14ac:dyDescent="0.2">
      <c r="A837" s="2"/>
      <c r="B837" s="2"/>
      <c r="C837" s="2"/>
      <c r="D837" s="2"/>
      <c r="E837" s="2"/>
      <c r="F837" s="2"/>
      <c r="G837" s="7" t="str">
        <f t="shared" si="38"/>
        <v/>
      </c>
      <c r="H837" s="8" t="str">
        <f t="shared" si="36"/>
        <v/>
      </c>
      <c r="I837" s="8" t="str">
        <f t="shared" si="37"/>
        <v/>
      </c>
      <c r="J837" s="9" t="str">
        <f>IF(LARGE($I$16:$I$29,1)=G837,J836,IF(G837="","",IF(ROUND(G837/12,1)&lt;1,H837,IFERROR(IF(OR(ROUNDUP(G838/12,0)&lt;&gt;ROUNDUP(G837/12,0),H836&lt;&gt;H837),VLOOKUP($G837,$H$16:$J$29,3,1)+SUM($I$37:I837),J836),VLOOKUP(MAX($E$1237:$E$1048576),$H$16:$J$29,3,1)+SUM($I$37:I837)))))</f>
        <v/>
      </c>
      <c r="K837" s="2"/>
      <c r="L837" s="2"/>
      <c r="M837" s="2"/>
      <c r="N837" s="2"/>
      <c r="O837" s="2"/>
      <c r="P837" s="2"/>
      <c r="Q837" s="2"/>
      <c r="R837" s="2"/>
      <c r="S837" s="2"/>
      <c r="T837" s="2"/>
      <c r="U837" s="2"/>
      <c r="V837" s="2"/>
      <c r="W837" s="2"/>
      <c r="X837" s="2"/>
      <c r="Y837" s="2"/>
    </row>
    <row r="838" spans="1:25" x14ac:dyDescent="0.2">
      <c r="A838" s="2"/>
      <c r="B838" s="2"/>
      <c r="C838" s="2"/>
      <c r="D838" s="2"/>
      <c r="E838" s="2"/>
      <c r="F838" s="2"/>
      <c r="G838" s="7" t="str">
        <f t="shared" si="38"/>
        <v/>
      </c>
      <c r="H838" s="8" t="str">
        <f t="shared" si="36"/>
        <v/>
      </c>
      <c r="I838" s="8" t="str">
        <f t="shared" si="37"/>
        <v/>
      </c>
      <c r="J838" s="9" t="str">
        <f>IF(LARGE($I$16:$I$29,1)=G838,J837,IF(G838="","",IF(ROUND(G838/12,1)&lt;1,H838,IFERROR(IF(OR(ROUNDUP(G839/12,0)&lt;&gt;ROUNDUP(G838/12,0),H837&lt;&gt;H838),VLOOKUP($G838,$H$16:$J$29,3,1)+SUM($I$37:I838),J837),VLOOKUP(MAX($E$1237:$E$1048576),$H$16:$J$29,3,1)+SUM($I$37:I838)))))</f>
        <v/>
      </c>
      <c r="K838" s="2"/>
      <c r="L838" s="2"/>
      <c r="M838" s="2"/>
      <c r="N838" s="2"/>
      <c r="O838" s="2"/>
      <c r="P838" s="2"/>
      <c r="Q838" s="2"/>
      <c r="R838" s="2"/>
      <c r="S838" s="2"/>
      <c r="T838" s="2"/>
      <c r="U838" s="2"/>
      <c r="V838" s="2"/>
      <c r="W838" s="2"/>
      <c r="X838" s="2"/>
      <c r="Y838" s="2"/>
    </row>
    <row r="839" spans="1:25" x14ac:dyDescent="0.2">
      <c r="A839" s="2"/>
      <c r="B839" s="2"/>
      <c r="C839" s="2"/>
      <c r="D839" s="2"/>
      <c r="E839" s="2"/>
      <c r="F839" s="2"/>
      <c r="G839" s="7" t="str">
        <f t="shared" si="38"/>
        <v/>
      </c>
      <c r="H839" s="8" t="str">
        <f t="shared" si="36"/>
        <v/>
      </c>
      <c r="I839" s="8" t="str">
        <f t="shared" si="37"/>
        <v/>
      </c>
      <c r="J839" s="9" t="str">
        <f>IF(LARGE($I$16:$I$29,1)=G839,J838,IF(G839="","",IF(ROUND(G839/12,1)&lt;1,H839,IFERROR(IF(OR(ROUNDUP(G840/12,0)&lt;&gt;ROUNDUP(G839/12,0),H838&lt;&gt;H839),VLOOKUP($G839,$H$16:$J$29,3,1)+SUM($I$37:I839),J838),VLOOKUP(MAX($E$1237:$E$1048576),$H$16:$J$29,3,1)+SUM($I$37:I839)))))</f>
        <v/>
      </c>
      <c r="K839" s="2"/>
      <c r="L839" s="2"/>
      <c r="M839" s="2"/>
      <c r="N839" s="2"/>
      <c r="O839" s="2"/>
      <c r="P839" s="2"/>
      <c r="Q839" s="2"/>
      <c r="R839" s="2"/>
      <c r="S839" s="2"/>
      <c r="T839" s="2"/>
      <c r="U839" s="2"/>
      <c r="V839" s="2"/>
      <c r="W839" s="2"/>
      <c r="X839" s="2"/>
      <c r="Y839" s="2"/>
    </row>
    <row r="840" spans="1:25" x14ac:dyDescent="0.2">
      <c r="A840" s="2"/>
      <c r="B840" s="2"/>
      <c r="C840" s="2"/>
      <c r="D840" s="2"/>
      <c r="E840" s="2"/>
      <c r="F840" s="2"/>
      <c r="G840" s="7" t="str">
        <f t="shared" si="38"/>
        <v/>
      </c>
      <c r="H840" s="8" t="str">
        <f t="shared" si="36"/>
        <v/>
      </c>
      <c r="I840" s="8" t="str">
        <f t="shared" si="37"/>
        <v/>
      </c>
      <c r="J840" s="9" t="str">
        <f>IF(LARGE($I$16:$I$29,1)=G840,J839,IF(G840="","",IF(ROUND(G840/12,1)&lt;1,H840,IFERROR(IF(OR(ROUNDUP(G841/12,0)&lt;&gt;ROUNDUP(G840/12,0),H839&lt;&gt;H840),VLOOKUP($G840,$H$16:$J$29,3,1)+SUM($I$37:I840),J839),VLOOKUP(MAX($E$1237:$E$1048576),$H$16:$J$29,3,1)+SUM($I$37:I840)))))</f>
        <v/>
      </c>
      <c r="K840" s="2"/>
      <c r="L840" s="2"/>
      <c r="M840" s="2"/>
      <c r="N840" s="2"/>
      <c r="O840" s="2"/>
      <c r="P840" s="2"/>
      <c r="Q840" s="2"/>
      <c r="R840" s="2"/>
      <c r="S840" s="2"/>
      <c r="T840" s="2"/>
      <c r="U840" s="2"/>
      <c r="V840" s="2"/>
      <c r="W840" s="2"/>
      <c r="X840" s="2"/>
      <c r="Y840" s="2"/>
    </row>
    <row r="841" spans="1:25" x14ac:dyDescent="0.2">
      <c r="A841" s="2"/>
      <c r="B841" s="2"/>
      <c r="C841" s="2"/>
      <c r="D841" s="2"/>
      <c r="E841" s="2"/>
      <c r="F841" s="2"/>
      <c r="G841" s="7" t="str">
        <f t="shared" si="38"/>
        <v/>
      </c>
      <c r="H841" s="8" t="str">
        <f t="shared" si="36"/>
        <v/>
      </c>
      <c r="I841" s="8" t="str">
        <f t="shared" si="37"/>
        <v/>
      </c>
      <c r="J841" s="9" t="str">
        <f>IF(LARGE($I$16:$I$29,1)=G841,J840,IF(G841="","",IF(ROUND(G841/12,1)&lt;1,H841,IFERROR(IF(OR(ROUNDUP(G842/12,0)&lt;&gt;ROUNDUP(G841/12,0),H840&lt;&gt;H841),VLOOKUP($G841,$H$16:$J$29,3,1)+SUM($I$37:I841),J840),VLOOKUP(MAX($E$1237:$E$1048576),$H$16:$J$29,3,1)+SUM($I$37:I841)))))</f>
        <v/>
      </c>
      <c r="K841" s="2"/>
      <c r="L841" s="2"/>
      <c r="M841" s="2"/>
      <c r="N841" s="2"/>
      <c r="O841" s="2"/>
      <c r="P841" s="2"/>
      <c r="Q841" s="2"/>
      <c r="R841" s="2"/>
      <c r="S841" s="2"/>
      <c r="T841" s="2"/>
      <c r="U841" s="2"/>
      <c r="V841" s="2"/>
      <c r="W841" s="2"/>
      <c r="X841" s="2"/>
      <c r="Y841" s="2"/>
    </row>
    <row r="842" spans="1:25" x14ac:dyDescent="0.2">
      <c r="A842" s="2"/>
      <c r="B842" s="2"/>
      <c r="C842" s="2"/>
      <c r="D842" s="2"/>
      <c r="E842" s="2"/>
      <c r="F842" s="2"/>
      <c r="G842" s="7" t="str">
        <f t="shared" si="38"/>
        <v/>
      </c>
      <c r="H842" s="8" t="str">
        <f t="shared" si="36"/>
        <v/>
      </c>
      <c r="I842" s="8" t="str">
        <f t="shared" si="37"/>
        <v/>
      </c>
      <c r="J842" s="9" t="str">
        <f>IF(LARGE($I$16:$I$29,1)=G842,J841,IF(G842="","",IF(ROUND(G842/12,1)&lt;1,H842,IFERROR(IF(OR(ROUNDUP(G843/12,0)&lt;&gt;ROUNDUP(G842/12,0),H841&lt;&gt;H842),VLOOKUP($G842,$H$16:$J$29,3,1)+SUM($I$37:I842),J841),VLOOKUP(MAX($E$1237:$E$1048576),$H$16:$J$29,3,1)+SUM($I$37:I842)))))</f>
        <v/>
      </c>
      <c r="K842" s="2"/>
      <c r="L842" s="2"/>
      <c r="M842" s="2"/>
      <c r="N842" s="2"/>
      <c r="O842" s="2"/>
      <c r="P842" s="2"/>
      <c r="Q842" s="2"/>
      <c r="R842" s="2"/>
      <c r="S842" s="2"/>
      <c r="T842" s="2"/>
      <c r="U842" s="2"/>
      <c r="V842" s="2"/>
      <c r="W842" s="2"/>
      <c r="X842" s="2"/>
      <c r="Y842" s="2"/>
    </row>
    <row r="843" spans="1:25" x14ac:dyDescent="0.2">
      <c r="A843" s="2"/>
      <c r="B843" s="2"/>
      <c r="C843" s="2"/>
      <c r="D843" s="2"/>
      <c r="E843" s="2"/>
      <c r="F843" s="2"/>
      <c r="G843" s="7" t="str">
        <f t="shared" si="38"/>
        <v/>
      </c>
      <c r="H843" s="8" t="str">
        <f t="shared" si="36"/>
        <v/>
      </c>
      <c r="I843" s="8" t="str">
        <f t="shared" si="37"/>
        <v/>
      </c>
      <c r="J843" s="9" t="str">
        <f>IF(LARGE($I$16:$I$29,1)=G843,J842,IF(G843="","",IF(ROUND(G843/12,1)&lt;1,H843,IFERROR(IF(OR(ROUNDUP(G844/12,0)&lt;&gt;ROUNDUP(G843/12,0),H842&lt;&gt;H843),VLOOKUP($G843,$H$16:$J$29,3,1)+SUM($I$37:I843),J842),VLOOKUP(MAX($E$1237:$E$1048576),$H$16:$J$29,3,1)+SUM($I$37:I843)))))</f>
        <v/>
      </c>
      <c r="K843" s="2"/>
      <c r="L843" s="2"/>
      <c r="M843" s="2"/>
      <c r="N843" s="2"/>
      <c r="O843" s="2"/>
      <c r="P843" s="2"/>
      <c r="Q843" s="2"/>
      <c r="R843" s="2"/>
      <c r="S843" s="2"/>
      <c r="T843" s="2"/>
      <c r="U843" s="2"/>
      <c r="V843" s="2"/>
      <c r="W843" s="2"/>
      <c r="X843" s="2"/>
      <c r="Y843" s="2"/>
    </row>
    <row r="844" spans="1:25" x14ac:dyDescent="0.2">
      <c r="A844" s="2"/>
      <c r="B844" s="2"/>
      <c r="C844" s="2"/>
      <c r="D844" s="2"/>
      <c r="E844" s="2"/>
      <c r="F844" s="2"/>
      <c r="G844" s="7" t="str">
        <f t="shared" si="38"/>
        <v/>
      </c>
      <c r="H844" s="8" t="str">
        <f t="shared" si="36"/>
        <v/>
      </c>
      <c r="I844" s="8" t="str">
        <f t="shared" si="37"/>
        <v/>
      </c>
      <c r="J844" s="9" t="str">
        <f>IF(LARGE($I$16:$I$29,1)=G844,J843,IF(G844="","",IF(ROUND(G844/12,1)&lt;1,H844,IFERROR(IF(OR(ROUNDUP(G845/12,0)&lt;&gt;ROUNDUP(G844/12,0),H843&lt;&gt;H844),VLOOKUP($G844,$H$16:$J$29,3,1)+SUM($I$37:I844),J843),VLOOKUP(MAX($E$1237:$E$1048576),$H$16:$J$29,3,1)+SUM($I$37:I844)))))</f>
        <v/>
      </c>
      <c r="K844" s="2"/>
      <c r="L844" s="2"/>
      <c r="M844" s="2"/>
      <c r="N844" s="2"/>
      <c r="O844" s="2"/>
      <c r="P844" s="2"/>
      <c r="Q844" s="2"/>
      <c r="R844" s="2"/>
      <c r="S844" s="2"/>
      <c r="T844" s="2"/>
      <c r="U844" s="2"/>
      <c r="V844" s="2"/>
      <c r="W844" s="2"/>
      <c r="X844" s="2"/>
      <c r="Y844" s="2"/>
    </row>
    <row r="845" spans="1:25" x14ac:dyDescent="0.2">
      <c r="A845" s="2"/>
      <c r="B845" s="2"/>
      <c r="C845" s="2"/>
      <c r="D845" s="2"/>
      <c r="E845" s="2"/>
      <c r="F845" s="2"/>
      <c r="G845" s="7" t="str">
        <f t="shared" si="38"/>
        <v/>
      </c>
      <c r="H845" s="8" t="str">
        <f t="shared" si="36"/>
        <v/>
      </c>
      <c r="I845" s="8" t="str">
        <f t="shared" si="37"/>
        <v/>
      </c>
      <c r="J845" s="9" t="str">
        <f>IF(LARGE($I$16:$I$29,1)=G845,J844,IF(G845="","",IF(ROUND(G845/12,1)&lt;1,H845,IFERROR(IF(OR(ROUNDUP(G846/12,0)&lt;&gt;ROUNDUP(G845/12,0),H844&lt;&gt;H845),VLOOKUP($G845,$H$16:$J$29,3,1)+SUM($I$37:I845),J844),VLOOKUP(MAX($E$1237:$E$1048576),$H$16:$J$29,3,1)+SUM($I$37:I845)))))</f>
        <v/>
      </c>
      <c r="K845" s="2"/>
      <c r="L845" s="2"/>
      <c r="M845" s="2"/>
      <c r="N845" s="2"/>
      <c r="O845" s="2"/>
      <c r="P845" s="2"/>
      <c r="Q845" s="2"/>
      <c r="R845" s="2"/>
      <c r="S845" s="2"/>
      <c r="T845" s="2"/>
      <c r="U845" s="2"/>
      <c r="V845" s="2"/>
      <c r="W845" s="2"/>
      <c r="X845" s="2"/>
      <c r="Y845" s="2"/>
    </row>
    <row r="846" spans="1:25" x14ac:dyDescent="0.2">
      <c r="A846" s="2"/>
      <c r="B846" s="2"/>
      <c r="C846" s="2"/>
      <c r="D846" s="2"/>
      <c r="E846" s="2"/>
      <c r="F846" s="2"/>
      <c r="G846" s="7" t="str">
        <f t="shared" si="38"/>
        <v/>
      </c>
      <c r="H846" s="8" t="str">
        <f t="shared" si="36"/>
        <v/>
      </c>
      <c r="I846" s="8" t="str">
        <f t="shared" si="37"/>
        <v/>
      </c>
      <c r="J846" s="9" t="str">
        <f>IF(LARGE($I$16:$I$29,1)=G846,J845,IF(G846="","",IF(ROUND(G846/12,1)&lt;1,H846,IFERROR(IF(OR(ROUNDUP(G847/12,0)&lt;&gt;ROUNDUP(G846/12,0),H845&lt;&gt;H846),VLOOKUP($G846,$H$16:$J$29,3,1)+SUM($I$37:I846),J845),VLOOKUP(MAX($E$1237:$E$1048576),$H$16:$J$29,3,1)+SUM($I$37:I846)))))</f>
        <v/>
      </c>
      <c r="K846" s="2"/>
      <c r="L846" s="2"/>
      <c r="M846" s="2"/>
      <c r="N846" s="2"/>
      <c r="O846" s="2"/>
      <c r="P846" s="2"/>
      <c r="Q846" s="2"/>
      <c r="R846" s="2"/>
      <c r="S846" s="2"/>
      <c r="T846" s="2"/>
      <c r="U846" s="2"/>
      <c r="V846" s="2"/>
      <c r="W846" s="2"/>
      <c r="X846" s="2"/>
      <c r="Y846" s="2"/>
    </row>
    <row r="847" spans="1:25" x14ac:dyDescent="0.2">
      <c r="A847" s="2"/>
      <c r="B847" s="2"/>
      <c r="C847" s="2"/>
      <c r="D847" s="2"/>
      <c r="E847" s="2"/>
      <c r="F847" s="2"/>
      <c r="G847" s="7" t="str">
        <f t="shared" si="38"/>
        <v/>
      </c>
      <c r="H847" s="8" t="str">
        <f t="shared" si="36"/>
        <v/>
      </c>
      <c r="I847" s="8" t="str">
        <f t="shared" si="37"/>
        <v/>
      </c>
      <c r="J847" s="9" t="str">
        <f>IF(LARGE($I$16:$I$29,1)=G847,J846,IF(G847="","",IF(ROUND(G847/12,1)&lt;1,H847,IFERROR(IF(OR(ROUNDUP(G848/12,0)&lt;&gt;ROUNDUP(G847/12,0),H846&lt;&gt;H847),VLOOKUP($G847,$H$16:$J$29,3,1)+SUM($I$37:I847),J846),VLOOKUP(MAX($E$1237:$E$1048576),$H$16:$J$29,3,1)+SUM($I$37:I847)))))</f>
        <v/>
      </c>
      <c r="K847" s="2"/>
      <c r="L847" s="2"/>
      <c r="M847" s="2"/>
      <c r="N847" s="2"/>
      <c r="O847" s="2"/>
      <c r="P847" s="2"/>
      <c r="Q847" s="2"/>
      <c r="R847" s="2"/>
      <c r="S847" s="2"/>
      <c r="T847" s="2"/>
      <c r="U847" s="2"/>
      <c r="V847" s="2"/>
      <c r="W847" s="2"/>
      <c r="X847" s="2"/>
      <c r="Y847" s="2"/>
    </row>
    <row r="848" spans="1:25" x14ac:dyDescent="0.2">
      <c r="A848" s="2"/>
      <c r="B848" s="2"/>
      <c r="C848" s="2"/>
      <c r="D848" s="2"/>
      <c r="E848" s="2"/>
      <c r="F848" s="2"/>
      <c r="G848" s="7" t="str">
        <f t="shared" si="38"/>
        <v/>
      </c>
      <c r="H848" s="8" t="str">
        <f t="shared" si="36"/>
        <v/>
      </c>
      <c r="I848" s="8" t="str">
        <f t="shared" si="37"/>
        <v/>
      </c>
      <c r="J848" s="9" t="str">
        <f>IF(LARGE($I$16:$I$29,1)=G848,J847,IF(G848="","",IF(ROUND(G848/12,1)&lt;1,H848,IFERROR(IF(OR(ROUNDUP(G849/12,0)&lt;&gt;ROUNDUP(G848/12,0),H847&lt;&gt;H848),VLOOKUP($G848,$H$16:$J$29,3,1)+SUM($I$37:I848),J847),VLOOKUP(MAX($E$1237:$E$1048576),$H$16:$J$29,3,1)+SUM($I$37:I848)))))</f>
        <v/>
      </c>
      <c r="K848" s="2"/>
      <c r="L848" s="2"/>
      <c r="M848" s="2"/>
      <c r="N848" s="2"/>
      <c r="O848" s="2"/>
      <c r="P848" s="2"/>
      <c r="Q848" s="2"/>
      <c r="R848" s="2"/>
      <c r="S848" s="2"/>
      <c r="T848" s="2"/>
      <c r="U848" s="2"/>
      <c r="V848" s="2"/>
      <c r="W848" s="2"/>
      <c r="X848" s="2"/>
      <c r="Y848" s="2"/>
    </row>
    <row r="849" spans="1:25" x14ac:dyDescent="0.2">
      <c r="A849" s="2"/>
      <c r="B849" s="2"/>
      <c r="C849" s="2"/>
      <c r="D849" s="2"/>
      <c r="E849" s="2"/>
      <c r="F849" s="2"/>
      <c r="G849" s="7" t="str">
        <f t="shared" si="38"/>
        <v/>
      </c>
      <c r="H849" s="8" t="str">
        <f t="shared" si="36"/>
        <v/>
      </c>
      <c r="I849" s="8" t="str">
        <f t="shared" si="37"/>
        <v/>
      </c>
      <c r="J849" s="9" t="str">
        <f>IF(LARGE($I$16:$I$29,1)=G849,J848,IF(G849="","",IF(ROUND(G849/12,1)&lt;1,H849,IFERROR(IF(OR(ROUNDUP(G850/12,0)&lt;&gt;ROUNDUP(G849/12,0),H848&lt;&gt;H849),VLOOKUP($G849,$H$16:$J$29,3,1)+SUM($I$37:I849),J848),VLOOKUP(MAX($E$1237:$E$1048576),$H$16:$J$29,3,1)+SUM($I$37:I849)))))</f>
        <v/>
      </c>
      <c r="K849" s="2"/>
      <c r="L849" s="2"/>
      <c r="M849" s="2"/>
      <c r="N849" s="2"/>
      <c r="O849" s="2"/>
      <c r="P849" s="2"/>
      <c r="Q849" s="2"/>
      <c r="R849" s="2"/>
      <c r="S849" s="2"/>
      <c r="T849" s="2"/>
      <c r="U849" s="2"/>
      <c r="V849" s="2"/>
      <c r="W849" s="2"/>
      <c r="X849" s="2"/>
      <c r="Y849" s="2"/>
    </row>
    <row r="850" spans="1:25" x14ac:dyDescent="0.2">
      <c r="A850" s="2"/>
      <c r="B850" s="2"/>
      <c r="C850" s="2"/>
      <c r="D850" s="2"/>
      <c r="E850" s="2"/>
      <c r="F850" s="2"/>
      <c r="G850" s="7" t="str">
        <f t="shared" si="38"/>
        <v/>
      </c>
      <c r="H850" s="8" t="str">
        <f t="shared" si="36"/>
        <v/>
      </c>
      <c r="I850" s="8" t="str">
        <f t="shared" si="37"/>
        <v/>
      </c>
      <c r="J850" s="9" t="str">
        <f>IF(LARGE($I$16:$I$29,1)=G850,J849,IF(G850="","",IF(ROUND(G850/12,1)&lt;1,H850,IFERROR(IF(OR(ROUNDUP(G851/12,0)&lt;&gt;ROUNDUP(G850/12,0),H849&lt;&gt;H850),VLOOKUP($G850,$H$16:$J$29,3,1)+SUM($I$37:I850),J849),VLOOKUP(MAX($E$1237:$E$1048576),$H$16:$J$29,3,1)+SUM($I$37:I850)))))</f>
        <v/>
      </c>
      <c r="K850" s="2"/>
      <c r="L850" s="2"/>
      <c r="M850" s="2"/>
      <c r="N850" s="2"/>
      <c r="O850" s="2"/>
      <c r="P850" s="2"/>
      <c r="Q850" s="2"/>
      <c r="R850" s="2"/>
      <c r="S850" s="2"/>
      <c r="T850" s="2"/>
      <c r="U850" s="2"/>
      <c r="V850" s="2"/>
      <c r="W850" s="2"/>
      <c r="X850" s="2"/>
      <c r="Y850" s="2"/>
    </row>
    <row r="851" spans="1:25" x14ac:dyDescent="0.2">
      <c r="A851" s="2"/>
      <c r="B851" s="2"/>
      <c r="C851" s="2"/>
      <c r="D851" s="2"/>
      <c r="E851" s="2"/>
      <c r="F851" s="2"/>
      <c r="G851" s="7" t="str">
        <f t="shared" si="38"/>
        <v/>
      </c>
      <c r="H851" s="8" t="str">
        <f t="shared" si="36"/>
        <v/>
      </c>
      <c r="I851" s="8" t="str">
        <f t="shared" si="37"/>
        <v/>
      </c>
      <c r="J851" s="9" t="str">
        <f>IF(LARGE($I$16:$I$29,1)=G851,J850,IF(G851="","",IF(ROUND(G851/12,1)&lt;1,H851,IFERROR(IF(OR(ROUNDUP(G852/12,0)&lt;&gt;ROUNDUP(G851/12,0),H850&lt;&gt;H851),VLOOKUP($G851,$H$16:$J$29,3,1)+SUM($I$37:I851),J850),VLOOKUP(MAX($E$1237:$E$1048576),$H$16:$J$29,3,1)+SUM($I$37:I851)))))</f>
        <v/>
      </c>
      <c r="K851" s="2"/>
      <c r="L851" s="2"/>
      <c r="M851" s="2"/>
      <c r="N851" s="2"/>
      <c r="O851" s="2"/>
      <c r="P851" s="2"/>
      <c r="Q851" s="2"/>
      <c r="R851" s="2"/>
      <c r="S851" s="2"/>
      <c r="T851" s="2"/>
      <c r="U851" s="2"/>
      <c r="V851" s="2"/>
      <c r="W851" s="2"/>
      <c r="X851" s="2"/>
      <c r="Y851" s="2"/>
    </row>
    <row r="852" spans="1:25" x14ac:dyDescent="0.2">
      <c r="A852" s="2"/>
      <c r="B852" s="2"/>
      <c r="C852" s="2"/>
      <c r="D852" s="2"/>
      <c r="E852" s="2"/>
      <c r="F852" s="2"/>
      <c r="G852" s="7" t="str">
        <f t="shared" si="38"/>
        <v/>
      </c>
      <c r="H852" s="8" t="str">
        <f t="shared" si="36"/>
        <v/>
      </c>
      <c r="I852" s="8" t="str">
        <f t="shared" si="37"/>
        <v/>
      </c>
      <c r="J852" s="9" t="str">
        <f>IF(LARGE($I$16:$I$29,1)=G852,J851,IF(G852="","",IF(ROUND(G852/12,1)&lt;1,H852,IFERROR(IF(OR(ROUNDUP(G853/12,0)&lt;&gt;ROUNDUP(G852/12,0),H851&lt;&gt;H852),VLOOKUP($G852,$H$16:$J$29,3,1)+SUM($I$37:I852),J851),VLOOKUP(MAX($E$1237:$E$1048576),$H$16:$J$29,3,1)+SUM($I$37:I852)))))</f>
        <v/>
      </c>
      <c r="K852" s="2"/>
      <c r="L852" s="2"/>
      <c r="M852" s="2"/>
      <c r="N852" s="2"/>
      <c r="O852" s="2"/>
      <c r="P852" s="2"/>
      <c r="Q852" s="2"/>
      <c r="R852" s="2"/>
      <c r="S852" s="2"/>
      <c r="T852" s="2"/>
      <c r="U852" s="2"/>
      <c r="V852" s="2"/>
      <c r="W852" s="2"/>
      <c r="X852" s="2"/>
      <c r="Y852" s="2"/>
    </row>
    <row r="853" spans="1:25" x14ac:dyDescent="0.2">
      <c r="A853" s="2"/>
      <c r="B853" s="2"/>
      <c r="C853" s="2"/>
      <c r="D853" s="2"/>
      <c r="E853" s="2"/>
      <c r="F853" s="2"/>
      <c r="G853" s="7" t="str">
        <f t="shared" si="38"/>
        <v/>
      </c>
      <c r="H853" s="8" t="str">
        <f t="shared" si="36"/>
        <v/>
      </c>
      <c r="I853" s="8" t="str">
        <f t="shared" si="37"/>
        <v/>
      </c>
      <c r="J853" s="9" t="str">
        <f>IF(LARGE($I$16:$I$29,1)=G853,J852,IF(G853="","",IF(ROUND(G853/12,1)&lt;1,H853,IFERROR(IF(OR(ROUNDUP(G854/12,0)&lt;&gt;ROUNDUP(G853/12,0),H852&lt;&gt;H853),VLOOKUP($G853,$H$16:$J$29,3,1)+SUM($I$37:I853),J852),VLOOKUP(MAX($E$1237:$E$1048576),$H$16:$J$29,3,1)+SUM($I$37:I853)))))</f>
        <v/>
      </c>
      <c r="K853" s="2"/>
      <c r="L853" s="2"/>
      <c r="M853" s="2"/>
      <c r="N853" s="2"/>
      <c r="O853" s="2"/>
      <c r="P853" s="2"/>
      <c r="Q853" s="2"/>
      <c r="R853" s="2"/>
      <c r="S853" s="2"/>
      <c r="T853" s="2"/>
      <c r="U853" s="2"/>
      <c r="V853" s="2"/>
      <c r="W853" s="2"/>
      <c r="X853" s="2"/>
      <c r="Y853" s="2"/>
    </row>
    <row r="854" spans="1:25" x14ac:dyDescent="0.2">
      <c r="A854" s="2"/>
      <c r="B854" s="2"/>
      <c r="C854" s="2"/>
      <c r="D854" s="2"/>
      <c r="E854" s="2"/>
      <c r="F854" s="2"/>
      <c r="G854" s="7" t="str">
        <f t="shared" si="38"/>
        <v/>
      </c>
      <c r="H854" s="8" t="str">
        <f t="shared" si="36"/>
        <v/>
      </c>
      <c r="I854" s="8" t="str">
        <f t="shared" si="37"/>
        <v/>
      </c>
      <c r="J854" s="9" t="str">
        <f>IF(LARGE($I$16:$I$29,1)=G854,J853,IF(G854="","",IF(ROUND(G854/12,1)&lt;1,H854,IFERROR(IF(OR(ROUNDUP(G855/12,0)&lt;&gt;ROUNDUP(G854/12,0),H853&lt;&gt;H854),VLOOKUP($G854,$H$16:$J$29,3,1)+SUM($I$37:I854),J853),VLOOKUP(MAX($E$1237:$E$1048576),$H$16:$J$29,3,1)+SUM($I$37:I854)))))</f>
        <v/>
      </c>
      <c r="K854" s="2"/>
      <c r="L854" s="2"/>
      <c r="M854" s="2"/>
      <c r="N854" s="2"/>
      <c r="O854" s="2"/>
      <c r="P854" s="2"/>
      <c r="Q854" s="2"/>
      <c r="R854" s="2"/>
      <c r="S854" s="2"/>
      <c r="T854" s="2"/>
      <c r="U854" s="2"/>
      <c r="V854" s="2"/>
      <c r="W854" s="2"/>
      <c r="X854" s="2"/>
      <c r="Y854" s="2"/>
    </row>
    <row r="855" spans="1:25" x14ac:dyDescent="0.2">
      <c r="A855" s="2"/>
      <c r="B855" s="2"/>
      <c r="C855" s="2"/>
      <c r="D855" s="2"/>
      <c r="E855" s="2"/>
      <c r="F855" s="2"/>
      <c r="G855" s="7" t="str">
        <f t="shared" si="38"/>
        <v/>
      </c>
      <c r="H855" s="8" t="str">
        <f t="shared" si="36"/>
        <v/>
      </c>
      <c r="I855" s="8" t="str">
        <f t="shared" si="37"/>
        <v/>
      </c>
      <c r="J855" s="9" t="str">
        <f>IF(LARGE($I$16:$I$29,1)=G855,J854,IF(G855="","",IF(ROUND(G855/12,1)&lt;1,H855,IFERROR(IF(OR(ROUNDUP(G856/12,0)&lt;&gt;ROUNDUP(G855/12,0),H854&lt;&gt;H855),VLOOKUP($G855,$H$16:$J$29,3,1)+SUM($I$37:I855),J854),VLOOKUP(MAX($E$1237:$E$1048576),$H$16:$J$29,3,1)+SUM($I$37:I855)))))</f>
        <v/>
      </c>
      <c r="K855" s="2"/>
      <c r="L855" s="2"/>
      <c r="M855" s="2"/>
      <c r="N855" s="2"/>
      <c r="O855" s="2"/>
      <c r="P855" s="2"/>
      <c r="Q855" s="2"/>
      <c r="R855" s="2"/>
      <c r="S855" s="2"/>
      <c r="T855" s="2"/>
      <c r="U855" s="2"/>
      <c r="V855" s="2"/>
      <c r="W855" s="2"/>
      <c r="X855" s="2"/>
      <c r="Y855" s="2"/>
    </row>
    <row r="856" spans="1:25" x14ac:dyDescent="0.2">
      <c r="A856" s="2"/>
      <c r="B856" s="2"/>
      <c r="C856" s="2"/>
      <c r="D856" s="2"/>
      <c r="E856" s="2"/>
      <c r="F856" s="2"/>
      <c r="G856" s="7" t="str">
        <f t="shared" si="38"/>
        <v/>
      </c>
      <c r="H856" s="8" t="str">
        <f t="shared" si="36"/>
        <v/>
      </c>
      <c r="I856" s="8" t="str">
        <f t="shared" si="37"/>
        <v/>
      </c>
      <c r="J856" s="9" t="str">
        <f>IF(LARGE($I$16:$I$29,1)=G856,J855,IF(G856="","",IF(ROUND(G856/12,1)&lt;1,H856,IFERROR(IF(OR(ROUNDUP(G857/12,0)&lt;&gt;ROUNDUP(G856/12,0),H855&lt;&gt;H856),VLOOKUP($G856,$H$16:$J$29,3,1)+SUM($I$37:I856),J855),VLOOKUP(MAX($E$1237:$E$1048576),$H$16:$J$29,3,1)+SUM($I$37:I856)))))</f>
        <v/>
      </c>
      <c r="K856" s="2"/>
      <c r="L856" s="2"/>
      <c r="M856" s="2"/>
      <c r="N856" s="2"/>
      <c r="O856" s="2"/>
      <c r="P856" s="2"/>
      <c r="Q856" s="2"/>
      <c r="R856" s="2"/>
      <c r="S856" s="2"/>
      <c r="T856" s="2"/>
      <c r="U856" s="2"/>
      <c r="V856" s="2"/>
      <c r="W856" s="2"/>
      <c r="X856" s="2"/>
      <c r="Y856" s="2"/>
    </row>
    <row r="857" spans="1:25" x14ac:dyDescent="0.2">
      <c r="A857" s="2"/>
      <c r="B857" s="2"/>
      <c r="C857" s="2"/>
      <c r="D857" s="2"/>
      <c r="E857" s="2"/>
      <c r="F857" s="2"/>
      <c r="G857" s="7" t="str">
        <f t="shared" si="38"/>
        <v/>
      </c>
      <c r="H857" s="8" t="str">
        <f t="shared" si="36"/>
        <v/>
      </c>
      <c r="I857" s="8" t="str">
        <f t="shared" si="37"/>
        <v/>
      </c>
      <c r="J857" s="9" t="str">
        <f>IF(LARGE($I$16:$I$29,1)=G857,J856,IF(G857="","",IF(ROUND(G857/12,1)&lt;1,H857,IFERROR(IF(OR(ROUNDUP(G858/12,0)&lt;&gt;ROUNDUP(G857/12,0),H856&lt;&gt;H857),VLOOKUP($G857,$H$16:$J$29,3,1)+SUM($I$37:I857),J856),VLOOKUP(MAX($E$1237:$E$1048576),$H$16:$J$29,3,1)+SUM($I$37:I857)))))</f>
        <v/>
      </c>
      <c r="K857" s="2"/>
      <c r="L857" s="2"/>
      <c r="M857" s="2"/>
      <c r="N857" s="2"/>
      <c r="O857" s="2"/>
      <c r="P857" s="2"/>
      <c r="Q857" s="2"/>
      <c r="R857" s="2"/>
      <c r="S857" s="2"/>
      <c r="T857" s="2"/>
      <c r="U857" s="2"/>
      <c r="V857" s="2"/>
      <c r="W857" s="2"/>
      <c r="X857" s="2"/>
      <c r="Y857" s="2"/>
    </row>
    <row r="858" spans="1:25" x14ac:dyDescent="0.2">
      <c r="A858" s="2"/>
      <c r="B858" s="2"/>
      <c r="C858" s="2"/>
      <c r="D858" s="2"/>
      <c r="E858" s="2"/>
      <c r="F858" s="2"/>
      <c r="G858" s="7" t="str">
        <f t="shared" si="38"/>
        <v/>
      </c>
      <c r="H858" s="8" t="str">
        <f t="shared" si="36"/>
        <v/>
      </c>
      <c r="I858" s="8" t="str">
        <f t="shared" si="37"/>
        <v/>
      </c>
      <c r="J858" s="9" t="str">
        <f>IF(LARGE($I$16:$I$29,1)=G858,J857,IF(G858="","",IF(ROUND(G858/12,1)&lt;1,H858,IFERROR(IF(OR(ROUNDUP(G859/12,0)&lt;&gt;ROUNDUP(G858/12,0),H857&lt;&gt;H858),VLOOKUP($G858,$H$16:$J$29,3,1)+SUM($I$37:I858),J857),VLOOKUP(MAX($E$1237:$E$1048576),$H$16:$J$29,3,1)+SUM($I$37:I858)))))</f>
        <v/>
      </c>
      <c r="K858" s="2"/>
      <c r="L858" s="2"/>
      <c r="M858" s="2"/>
      <c r="N858" s="2"/>
      <c r="O858" s="2"/>
      <c r="P858" s="2"/>
      <c r="Q858" s="2"/>
      <c r="R858" s="2"/>
      <c r="S858" s="2"/>
      <c r="T858" s="2"/>
      <c r="U858" s="2"/>
      <c r="V858" s="2"/>
      <c r="W858" s="2"/>
      <c r="X858" s="2"/>
      <c r="Y858" s="2"/>
    </row>
    <row r="859" spans="1:25" x14ac:dyDescent="0.2">
      <c r="A859" s="2"/>
      <c r="B859" s="2"/>
      <c r="C859" s="2"/>
      <c r="D859" s="2"/>
      <c r="E859" s="2"/>
      <c r="F859" s="2"/>
      <c r="G859" s="7" t="str">
        <f t="shared" si="38"/>
        <v/>
      </c>
      <c r="H859" s="8" t="str">
        <f t="shared" si="36"/>
        <v/>
      </c>
      <c r="I859" s="8" t="str">
        <f t="shared" si="37"/>
        <v/>
      </c>
      <c r="J859" s="9" t="str">
        <f>IF(LARGE($I$16:$I$29,1)=G859,J858,IF(G859="","",IF(ROUND(G859/12,1)&lt;1,H859,IFERROR(IF(OR(ROUNDUP(G860/12,0)&lt;&gt;ROUNDUP(G859/12,0),H858&lt;&gt;H859),VLOOKUP($G859,$H$16:$J$29,3,1)+SUM($I$37:I859),J858),VLOOKUP(MAX($E$1237:$E$1048576),$H$16:$J$29,3,1)+SUM($I$37:I859)))))</f>
        <v/>
      </c>
      <c r="K859" s="2"/>
      <c r="L859" s="2"/>
      <c r="M859" s="2"/>
      <c r="N859" s="2"/>
      <c r="O859" s="2"/>
      <c r="P859" s="2"/>
      <c r="Q859" s="2"/>
      <c r="R859" s="2"/>
      <c r="S859" s="2"/>
      <c r="T859" s="2"/>
      <c r="U859" s="2"/>
      <c r="V859" s="2"/>
      <c r="W859" s="2"/>
      <c r="X859" s="2"/>
      <c r="Y859" s="2"/>
    </row>
    <row r="860" spans="1:25" x14ac:dyDescent="0.2">
      <c r="A860" s="2"/>
      <c r="B860" s="2"/>
      <c r="C860" s="2"/>
      <c r="D860" s="2"/>
      <c r="E860" s="2"/>
      <c r="F860" s="2"/>
      <c r="G860" s="7" t="str">
        <f t="shared" si="38"/>
        <v/>
      </c>
      <c r="H860" s="8" t="str">
        <f t="shared" si="36"/>
        <v/>
      </c>
      <c r="I860" s="8" t="str">
        <f t="shared" si="37"/>
        <v/>
      </c>
      <c r="J860" s="9" t="str">
        <f>IF(LARGE($I$16:$I$29,1)=G860,J859,IF(G860="","",IF(ROUND(G860/12,1)&lt;1,H860,IFERROR(IF(OR(ROUNDUP(G861/12,0)&lt;&gt;ROUNDUP(G860/12,0),H859&lt;&gt;H860),VLOOKUP($G860,$H$16:$J$29,3,1)+SUM($I$37:I860),J859),VLOOKUP(MAX($E$1237:$E$1048576),$H$16:$J$29,3,1)+SUM($I$37:I860)))))</f>
        <v/>
      </c>
      <c r="K860" s="2"/>
      <c r="L860" s="2"/>
      <c r="M860" s="2"/>
      <c r="N860" s="2"/>
      <c r="O860" s="2"/>
      <c r="P860" s="2"/>
      <c r="Q860" s="2"/>
      <c r="R860" s="2"/>
      <c r="S860" s="2"/>
      <c r="T860" s="2"/>
      <c r="U860" s="2"/>
      <c r="V860" s="2"/>
      <c r="W860" s="2"/>
      <c r="X860" s="2"/>
      <c r="Y860" s="2"/>
    </row>
    <row r="861" spans="1:25" x14ac:dyDescent="0.2">
      <c r="A861" s="2"/>
      <c r="B861" s="2"/>
      <c r="C861" s="2"/>
      <c r="D861" s="2"/>
      <c r="E861" s="2"/>
      <c r="F861" s="2"/>
      <c r="G861" s="7" t="str">
        <f t="shared" si="38"/>
        <v/>
      </c>
      <c r="H861" s="8" t="str">
        <f t="shared" si="36"/>
        <v/>
      </c>
      <c r="I861" s="8" t="str">
        <f t="shared" si="37"/>
        <v/>
      </c>
      <c r="J861" s="9" t="str">
        <f>IF(LARGE($I$16:$I$29,1)=G861,J860,IF(G861="","",IF(ROUND(G861/12,1)&lt;1,H861,IFERROR(IF(OR(ROUNDUP(G862/12,0)&lt;&gt;ROUNDUP(G861/12,0),H860&lt;&gt;H861),VLOOKUP($G861,$H$16:$J$29,3,1)+SUM($I$37:I861),J860),VLOOKUP(MAX($E$1237:$E$1048576),$H$16:$J$29,3,1)+SUM($I$37:I861)))))</f>
        <v/>
      </c>
      <c r="K861" s="2"/>
      <c r="L861" s="2"/>
      <c r="M861" s="2"/>
      <c r="N861" s="2"/>
      <c r="O861" s="2"/>
      <c r="P861" s="2"/>
      <c r="Q861" s="2"/>
      <c r="R861" s="2"/>
      <c r="S861" s="2"/>
      <c r="T861" s="2"/>
      <c r="U861" s="2"/>
      <c r="V861" s="2"/>
      <c r="W861" s="2"/>
      <c r="X861" s="2"/>
      <c r="Y861" s="2"/>
    </row>
    <row r="862" spans="1:25" x14ac:dyDescent="0.2">
      <c r="A862" s="2"/>
      <c r="B862" s="2"/>
      <c r="C862" s="2"/>
      <c r="D862" s="2"/>
      <c r="E862" s="2"/>
      <c r="F862" s="2"/>
      <c r="G862" s="7" t="str">
        <f t="shared" si="38"/>
        <v/>
      </c>
      <c r="H862" s="8" t="str">
        <f t="shared" si="36"/>
        <v/>
      </c>
      <c r="I862" s="8" t="str">
        <f t="shared" si="37"/>
        <v/>
      </c>
      <c r="J862" s="9" t="str">
        <f>IF(LARGE($I$16:$I$29,1)=G862,J861,IF(G862="","",IF(ROUND(G862/12,1)&lt;1,H862,IFERROR(IF(OR(ROUNDUP(G863/12,0)&lt;&gt;ROUNDUP(G862/12,0),H861&lt;&gt;H862),VLOOKUP($G862,$H$16:$J$29,3,1)+SUM($I$37:I862),J861),VLOOKUP(MAX($E$1237:$E$1048576),$H$16:$J$29,3,1)+SUM($I$37:I862)))))</f>
        <v/>
      </c>
      <c r="K862" s="2"/>
      <c r="L862" s="2"/>
      <c r="M862" s="2"/>
      <c r="N862" s="2"/>
      <c r="O862" s="2"/>
      <c r="P862" s="2"/>
      <c r="Q862" s="2"/>
      <c r="R862" s="2"/>
      <c r="S862" s="2"/>
      <c r="T862" s="2"/>
      <c r="U862" s="2"/>
      <c r="V862" s="2"/>
      <c r="W862" s="2"/>
      <c r="X862" s="2"/>
      <c r="Y862" s="2"/>
    </row>
    <row r="863" spans="1:25" x14ac:dyDescent="0.2">
      <c r="A863" s="2"/>
      <c r="B863" s="2"/>
      <c r="C863" s="2"/>
      <c r="D863" s="2"/>
      <c r="E863" s="2"/>
      <c r="F863" s="2"/>
      <c r="G863" s="7" t="str">
        <f t="shared" si="38"/>
        <v/>
      </c>
      <c r="H863" s="8" t="str">
        <f t="shared" si="36"/>
        <v/>
      </c>
      <c r="I863" s="8" t="str">
        <f t="shared" si="37"/>
        <v/>
      </c>
      <c r="J863" s="9" t="str">
        <f>IF(LARGE($I$16:$I$29,1)=G863,J862,IF(G863="","",IF(ROUND(G863/12,1)&lt;1,H863,IFERROR(IF(OR(ROUNDUP(G864/12,0)&lt;&gt;ROUNDUP(G863/12,0),H862&lt;&gt;H863),VLOOKUP($G863,$H$16:$J$29,3,1)+SUM($I$37:I863),J862),VLOOKUP(MAX($E$1237:$E$1048576),$H$16:$J$29,3,1)+SUM($I$37:I863)))))</f>
        <v/>
      </c>
      <c r="K863" s="2"/>
      <c r="L863" s="2"/>
      <c r="M863" s="2"/>
      <c r="N863" s="2"/>
      <c r="O863" s="2"/>
      <c r="P863" s="2"/>
      <c r="Q863" s="2"/>
      <c r="R863" s="2"/>
      <c r="S863" s="2"/>
      <c r="T863" s="2"/>
      <c r="U863" s="2"/>
      <c r="V863" s="2"/>
      <c r="W863" s="2"/>
      <c r="X863" s="2"/>
      <c r="Y863" s="2"/>
    </row>
    <row r="864" spans="1:25" x14ac:dyDescent="0.2">
      <c r="A864" s="2"/>
      <c r="B864" s="2"/>
      <c r="C864" s="2"/>
      <c r="D864" s="2"/>
      <c r="E864" s="2"/>
      <c r="F864" s="2"/>
      <c r="G864" s="7" t="str">
        <f t="shared" si="38"/>
        <v/>
      </c>
      <c r="H864" s="8" t="str">
        <f t="shared" si="36"/>
        <v/>
      </c>
      <c r="I864" s="8" t="str">
        <f t="shared" si="37"/>
        <v/>
      </c>
      <c r="J864" s="9" t="str">
        <f>IF(LARGE($I$16:$I$29,1)=G864,J863,IF(G864="","",IF(ROUND(G864/12,1)&lt;1,H864,IFERROR(IF(OR(ROUNDUP(G865/12,0)&lt;&gt;ROUNDUP(G864/12,0),H863&lt;&gt;H864),VLOOKUP($G864,$H$16:$J$29,3,1)+SUM($I$37:I864),J863),VLOOKUP(MAX($E$1237:$E$1048576),$H$16:$J$29,3,1)+SUM($I$37:I864)))))</f>
        <v/>
      </c>
      <c r="K864" s="2"/>
      <c r="L864" s="2"/>
      <c r="M864" s="2"/>
      <c r="N864" s="2"/>
      <c r="O864" s="2"/>
      <c r="P864" s="2"/>
      <c r="Q864" s="2"/>
      <c r="R864" s="2"/>
      <c r="S864" s="2"/>
      <c r="T864" s="2"/>
      <c r="U864" s="2"/>
      <c r="V864" s="2"/>
      <c r="W864" s="2"/>
      <c r="X864" s="2"/>
      <c r="Y864" s="2"/>
    </row>
    <row r="865" spans="1:25" x14ac:dyDescent="0.2">
      <c r="A865" s="2"/>
      <c r="B865" s="2"/>
      <c r="C865" s="2"/>
      <c r="D865" s="2"/>
      <c r="E865" s="2"/>
      <c r="F865" s="2"/>
      <c r="G865" s="7" t="str">
        <f t="shared" si="38"/>
        <v/>
      </c>
      <c r="H865" s="8" t="str">
        <f t="shared" si="36"/>
        <v/>
      </c>
      <c r="I865" s="8" t="str">
        <f t="shared" si="37"/>
        <v/>
      </c>
      <c r="J865" s="9" t="str">
        <f>IF(LARGE($I$16:$I$29,1)=G865,J864,IF(G865="","",IF(ROUND(G865/12,1)&lt;1,H865,IFERROR(IF(OR(ROUNDUP(G866/12,0)&lt;&gt;ROUNDUP(G865/12,0),H864&lt;&gt;H865),VLOOKUP($G865,$H$16:$J$29,3,1)+SUM($I$37:I865),J864),VLOOKUP(MAX($E$1237:$E$1048576),$H$16:$J$29,3,1)+SUM($I$37:I865)))))</f>
        <v/>
      </c>
      <c r="K865" s="2"/>
      <c r="L865" s="2"/>
      <c r="M865" s="2"/>
      <c r="N865" s="2"/>
      <c r="O865" s="2"/>
      <c r="P865" s="2"/>
      <c r="Q865" s="2"/>
      <c r="R865" s="2"/>
      <c r="S865" s="2"/>
      <c r="T865" s="2"/>
      <c r="U865" s="2"/>
      <c r="V865" s="2"/>
      <c r="W865" s="2"/>
      <c r="X865" s="2"/>
      <c r="Y865" s="2"/>
    </row>
    <row r="866" spans="1:25" x14ac:dyDescent="0.2">
      <c r="A866" s="2"/>
      <c r="B866" s="2"/>
      <c r="C866" s="2"/>
      <c r="D866" s="2"/>
      <c r="E866" s="2"/>
      <c r="F866" s="2"/>
      <c r="G866" s="7" t="str">
        <f t="shared" si="38"/>
        <v/>
      </c>
      <c r="H866" s="8" t="str">
        <f t="shared" si="36"/>
        <v/>
      </c>
      <c r="I866" s="8" t="str">
        <f t="shared" si="37"/>
        <v/>
      </c>
      <c r="J866" s="9" t="str">
        <f>IF(LARGE($I$16:$I$29,1)=G866,J865,IF(G866="","",IF(ROUND(G866/12,1)&lt;1,H866,IFERROR(IF(OR(ROUNDUP(G867/12,0)&lt;&gt;ROUNDUP(G866/12,0),H865&lt;&gt;H866),VLOOKUP($G866,$H$16:$J$29,3,1)+SUM($I$37:I866),J865),VLOOKUP(MAX($E$1237:$E$1048576),$H$16:$J$29,3,1)+SUM($I$37:I866)))))</f>
        <v/>
      </c>
      <c r="K866" s="2"/>
      <c r="L866" s="2"/>
      <c r="M866" s="2"/>
      <c r="N866" s="2"/>
      <c r="O866" s="2"/>
      <c r="P866" s="2"/>
      <c r="Q866" s="2"/>
      <c r="R866" s="2"/>
      <c r="S866" s="2"/>
      <c r="T866" s="2"/>
      <c r="U866" s="2"/>
      <c r="V866" s="2"/>
      <c r="W866" s="2"/>
      <c r="X866" s="2"/>
      <c r="Y866" s="2"/>
    </row>
    <row r="867" spans="1:25" x14ac:dyDescent="0.2">
      <c r="A867" s="2"/>
      <c r="B867" s="2"/>
      <c r="C867" s="2"/>
      <c r="D867" s="2"/>
      <c r="E867" s="2"/>
      <c r="F867" s="2"/>
      <c r="G867" s="7" t="str">
        <f t="shared" si="38"/>
        <v/>
      </c>
      <c r="H867" s="8" t="str">
        <f t="shared" si="36"/>
        <v/>
      </c>
      <c r="I867" s="8" t="str">
        <f t="shared" si="37"/>
        <v/>
      </c>
      <c r="J867" s="9" t="str">
        <f>IF(LARGE($I$16:$I$29,1)=G867,J866,IF(G867="","",IF(ROUND(G867/12,1)&lt;1,H867,IFERROR(IF(OR(ROUNDUP(G868/12,0)&lt;&gt;ROUNDUP(G867/12,0),H866&lt;&gt;H867),VLOOKUP($G867,$H$16:$J$29,3,1)+SUM($I$37:I867),J866),VLOOKUP(MAX($E$1237:$E$1048576),$H$16:$J$29,3,1)+SUM($I$37:I867)))))</f>
        <v/>
      </c>
      <c r="K867" s="2"/>
      <c r="L867" s="2"/>
      <c r="M867" s="2"/>
      <c r="N867" s="2"/>
      <c r="O867" s="2"/>
      <c r="P867" s="2"/>
      <c r="Q867" s="2"/>
      <c r="R867" s="2"/>
      <c r="S867" s="2"/>
      <c r="T867" s="2"/>
      <c r="U867" s="2"/>
      <c r="V867" s="2"/>
      <c r="W867" s="2"/>
      <c r="X867" s="2"/>
      <c r="Y867" s="2"/>
    </row>
    <row r="868" spans="1:25" x14ac:dyDescent="0.2">
      <c r="A868" s="2"/>
      <c r="B868" s="2"/>
      <c r="C868" s="2"/>
      <c r="D868" s="2"/>
      <c r="E868" s="2"/>
      <c r="F868" s="2"/>
      <c r="G868" s="7" t="str">
        <f t="shared" si="38"/>
        <v/>
      </c>
      <c r="H868" s="8" t="str">
        <f t="shared" si="36"/>
        <v/>
      </c>
      <c r="I868" s="8" t="str">
        <f t="shared" si="37"/>
        <v/>
      </c>
      <c r="J868" s="9" t="str">
        <f>IF(LARGE($I$16:$I$29,1)=G868,J867,IF(G868="","",IF(ROUND(G868/12,1)&lt;1,H868,IFERROR(IF(OR(ROUNDUP(G869/12,0)&lt;&gt;ROUNDUP(G868/12,0),H867&lt;&gt;H868),VLOOKUP($G868,$H$16:$J$29,3,1)+SUM($I$37:I868),J867),VLOOKUP(MAX($E$1237:$E$1048576),$H$16:$J$29,3,1)+SUM($I$37:I868)))))</f>
        <v/>
      </c>
      <c r="K868" s="2"/>
      <c r="L868" s="2"/>
      <c r="M868" s="2"/>
      <c r="N868" s="2"/>
      <c r="O868" s="2"/>
      <c r="P868" s="2"/>
      <c r="Q868" s="2"/>
      <c r="R868" s="2"/>
      <c r="S868" s="2"/>
      <c r="T868" s="2"/>
      <c r="U868" s="2"/>
      <c r="V868" s="2"/>
      <c r="W868" s="2"/>
      <c r="X868" s="2"/>
      <c r="Y868" s="2"/>
    </row>
    <row r="869" spans="1:25" x14ac:dyDescent="0.2">
      <c r="A869" s="2"/>
      <c r="B869" s="2"/>
      <c r="C869" s="2"/>
      <c r="D869" s="2"/>
      <c r="E869" s="2"/>
      <c r="F869" s="2"/>
      <c r="G869" s="7" t="str">
        <f t="shared" si="38"/>
        <v/>
      </c>
      <c r="H869" s="8" t="str">
        <f t="shared" ref="H869:H932" si="39">IF(G869="","",VLOOKUP($G869,$H$16:$J$27,3,1))</f>
        <v/>
      </c>
      <c r="I869" s="8" t="str">
        <f t="shared" ref="I869:I932" si="40">IF(G869="","",VLOOKUP($G869,$H$16:$J$27,3,1)*($E$27))</f>
        <v/>
      </c>
      <c r="J869" s="9" t="str">
        <f>IF(LARGE($I$16:$I$29,1)=G869,J868,IF(G869="","",IF(ROUND(G869/12,1)&lt;1,H869,IFERROR(IF(OR(ROUNDUP(G870/12,0)&lt;&gt;ROUNDUP(G869/12,0),H868&lt;&gt;H869),VLOOKUP($G869,$H$16:$J$29,3,1)+SUM($I$37:I869),J868),VLOOKUP(MAX($E$1237:$E$1048576),$H$16:$J$29,3,1)+SUM($I$37:I869)))))</f>
        <v/>
      </c>
      <c r="K869" s="2"/>
      <c r="L869" s="2"/>
      <c r="M869" s="2"/>
      <c r="N869" s="2"/>
      <c r="O869" s="2"/>
      <c r="P869" s="2"/>
      <c r="Q869" s="2"/>
      <c r="R869" s="2"/>
      <c r="S869" s="2"/>
      <c r="T869" s="2"/>
      <c r="U869" s="2"/>
      <c r="V869" s="2"/>
      <c r="W869" s="2"/>
      <c r="X869" s="2"/>
      <c r="Y869" s="2"/>
    </row>
    <row r="870" spans="1:25" x14ac:dyDescent="0.2">
      <c r="A870" s="2"/>
      <c r="B870" s="2"/>
      <c r="C870" s="2"/>
      <c r="D870" s="2"/>
      <c r="E870" s="2"/>
      <c r="F870" s="2"/>
      <c r="G870" s="7" t="str">
        <f t="shared" ref="G870:G933" si="41">IFERROR(IF(G869+1&gt;MAX($I$16:$I$25),"",G869+1),"")</f>
        <v/>
      </c>
      <c r="H870" s="8" t="str">
        <f t="shared" si="39"/>
        <v/>
      </c>
      <c r="I870" s="8" t="str">
        <f t="shared" si="40"/>
        <v/>
      </c>
      <c r="J870" s="9" t="str">
        <f>IF(LARGE($I$16:$I$29,1)=G870,J869,IF(G870="","",IF(ROUND(G870/12,1)&lt;1,H870,IFERROR(IF(OR(ROUNDUP(G871/12,0)&lt;&gt;ROUNDUP(G870/12,0),H869&lt;&gt;H870),VLOOKUP($G870,$H$16:$J$29,3,1)+SUM($I$37:I870),J869),VLOOKUP(MAX($E$1237:$E$1048576),$H$16:$J$29,3,1)+SUM($I$37:I870)))))</f>
        <v/>
      </c>
      <c r="K870" s="2"/>
      <c r="L870" s="2"/>
      <c r="M870" s="2"/>
      <c r="N870" s="2"/>
      <c r="O870" s="2"/>
      <c r="P870" s="2"/>
      <c r="Q870" s="2"/>
      <c r="R870" s="2"/>
      <c r="S870" s="2"/>
      <c r="T870" s="2"/>
      <c r="U870" s="2"/>
      <c r="V870" s="2"/>
      <c r="W870" s="2"/>
      <c r="X870" s="2"/>
      <c r="Y870" s="2"/>
    </row>
    <row r="871" spans="1:25" x14ac:dyDescent="0.2">
      <c r="A871" s="2"/>
      <c r="B871" s="2"/>
      <c r="C871" s="2"/>
      <c r="D871" s="2"/>
      <c r="E871" s="2"/>
      <c r="F871" s="2"/>
      <c r="G871" s="7" t="str">
        <f t="shared" si="41"/>
        <v/>
      </c>
      <c r="H871" s="8" t="str">
        <f t="shared" si="39"/>
        <v/>
      </c>
      <c r="I871" s="8" t="str">
        <f t="shared" si="40"/>
        <v/>
      </c>
      <c r="J871" s="9" t="str">
        <f>IF(LARGE($I$16:$I$29,1)=G871,J870,IF(G871="","",IF(ROUND(G871/12,1)&lt;1,H871,IFERROR(IF(OR(ROUNDUP(G872/12,0)&lt;&gt;ROUNDUP(G871/12,0),H870&lt;&gt;H871),VLOOKUP($G871,$H$16:$J$29,3,1)+SUM($I$37:I871),J870),VLOOKUP(MAX($E$1237:$E$1048576),$H$16:$J$29,3,1)+SUM($I$37:I871)))))</f>
        <v/>
      </c>
      <c r="K871" s="2"/>
      <c r="L871" s="2"/>
      <c r="M871" s="2"/>
      <c r="N871" s="2"/>
      <c r="O871" s="2"/>
      <c r="P871" s="2"/>
      <c r="Q871" s="2"/>
      <c r="R871" s="2"/>
      <c r="S871" s="2"/>
      <c r="T871" s="2"/>
      <c r="U871" s="2"/>
      <c r="V871" s="2"/>
      <c r="W871" s="2"/>
      <c r="X871" s="2"/>
      <c r="Y871" s="2"/>
    </row>
    <row r="872" spans="1:25" x14ac:dyDescent="0.2">
      <c r="A872" s="2"/>
      <c r="B872" s="2"/>
      <c r="C872" s="2"/>
      <c r="D872" s="2"/>
      <c r="E872" s="2"/>
      <c r="F872" s="2"/>
      <c r="G872" s="7" t="str">
        <f t="shared" si="41"/>
        <v/>
      </c>
      <c r="H872" s="8" t="str">
        <f t="shared" si="39"/>
        <v/>
      </c>
      <c r="I872" s="8" t="str">
        <f t="shared" si="40"/>
        <v/>
      </c>
      <c r="J872" s="9" t="str">
        <f>IF(LARGE($I$16:$I$29,1)=G872,J871,IF(G872="","",IF(ROUND(G872/12,1)&lt;1,H872,IFERROR(IF(OR(ROUNDUP(G873/12,0)&lt;&gt;ROUNDUP(G872/12,0),H871&lt;&gt;H872),VLOOKUP($G872,$H$16:$J$29,3,1)+SUM($I$37:I872),J871),VLOOKUP(MAX($E$1237:$E$1048576),$H$16:$J$29,3,1)+SUM($I$37:I872)))))</f>
        <v/>
      </c>
      <c r="K872" s="2"/>
      <c r="L872" s="2"/>
      <c r="M872" s="2"/>
      <c r="N872" s="2"/>
      <c r="O872" s="2"/>
      <c r="P872" s="2"/>
      <c r="Q872" s="2"/>
      <c r="R872" s="2"/>
      <c r="S872" s="2"/>
      <c r="T872" s="2"/>
      <c r="U872" s="2"/>
      <c r="V872" s="2"/>
      <c r="W872" s="2"/>
      <c r="X872" s="2"/>
      <c r="Y872" s="2"/>
    </row>
    <row r="873" spans="1:25" x14ac:dyDescent="0.2">
      <c r="A873" s="2"/>
      <c r="B873" s="2"/>
      <c r="C873" s="2"/>
      <c r="D873" s="2"/>
      <c r="E873" s="2"/>
      <c r="F873" s="2"/>
      <c r="G873" s="7" t="str">
        <f t="shared" si="41"/>
        <v/>
      </c>
      <c r="H873" s="8" t="str">
        <f t="shared" si="39"/>
        <v/>
      </c>
      <c r="I873" s="8" t="str">
        <f t="shared" si="40"/>
        <v/>
      </c>
      <c r="J873" s="9" t="str">
        <f>IF(LARGE($I$16:$I$29,1)=G873,J872,IF(G873="","",IF(ROUND(G873/12,1)&lt;1,H873,IFERROR(IF(OR(ROUNDUP(G874/12,0)&lt;&gt;ROUNDUP(G873/12,0),H872&lt;&gt;H873),VLOOKUP($G873,$H$16:$J$29,3,1)+SUM($I$37:I873),J872),VLOOKUP(MAX($E$1237:$E$1048576),$H$16:$J$29,3,1)+SUM($I$37:I873)))))</f>
        <v/>
      </c>
      <c r="K873" s="2"/>
      <c r="L873" s="2"/>
      <c r="M873" s="2"/>
      <c r="N873" s="2"/>
      <c r="O873" s="2"/>
      <c r="P873" s="2"/>
      <c r="Q873" s="2"/>
      <c r="R873" s="2"/>
      <c r="S873" s="2"/>
      <c r="T873" s="2"/>
      <c r="U873" s="2"/>
      <c r="V873" s="2"/>
      <c r="W873" s="2"/>
      <c r="X873" s="2"/>
      <c r="Y873" s="2"/>
    </row>
    <row r="874" spans="1:25" x14ac:dyDescent="0.2">
      <c r="A874" s="2"/>
      <c r="B874" s="2"/>
      <c r="C874" s="2"/>
      <c r="D874" s="2"/>
      <c r="E874" s="2"/>
      <c r="F874" s="2"/>
      <c r="G874" s="7" t="str">
        <f t="shared" si="41"/>
        <v/>
      </c>
      <c r="H874" s="8" t="str">
        <f t="shared" si="39"/>
        <v/>
      </c>
      <c r="I874" s="8" t="str">
        <f t="shared" si="40"/>
        <v/>
      </c>
      <c r="J874" s="9" t="str">
        <f>IF(LARGE($I$16:$I$29,1)=G874,J873,IF(G874="","",IF(ROUND(G874/12,1)&lt;1,H874,IFERROR(IF(OR(ROUNDUP(G875/12,0)&lt;&gt;ROUNDUP(G874/12,0),H873&lt;&gt;H874),VLOOKUP($G874,$H$16:$J$29,3,1)+SUM($I$37:I874),J873),VLOOKUP(MAX($E$1237:$E$1048576),$H$16:$J$29,3,1)+SUM($I$37:I874)))))</f>
        <v/>
      </c>
      <c r="K874" s="2"/>
      <c r="L874" s="2"/>
      <c r="M874" s="2"/>
      <c r="N874" s="2"/>
      <c r="O874" s="2"/>
      <c r="P874" s="2"/>
      <c r="Q874" s="2"/>
      <c r="R874" s="2"/>
      <c r="S874" s="2"/>
      <c r="T874" s="2"/>
      <c r="U874" s="2"/>
      <c r="V874" s="2"/>
      <c r="W874" s="2"/>
      <c r="X874" s="2"/>
      <c r="Y874" s="2"/>
    </row>
    <row r="875" spans="1:25" x14ac:dyDescent="0.2">
      <c r="A875" s="2"/>
      <c r="B875" s="2"/>
      <c r="C875" s="2"/>
      <c r="D875" s="2"/>
      <c r="E875" s="2"/>
      <c r="F875" s="2"/>
      <c r="G875" s="7" t="str">
        <f t="shared" si="41"/>
        <v/>
      </c>
      <c r="H875" s="8" t="str">
        <f t="shared" si="39"/>
        <v/>
      </c>
      <c r="I875" s="8" t="str">
        <f t="shared" si="40"/>
        <v/>
      </c>
      <c r="J875" s="9" t="str">
        <f>IF(LARGE($I$16:$I$29,1)=G875,J874,IF(G875="","",IF(ROUND(G875/12,1)&lt;1,H875,IFERROR(IF(OR(ROUNDUP(G876/12,0)&lt;&gt;ROUNDUP(G875/12,0),H874&lt;&gt;H875),VLOOKUP($G875,$H$16:$J$29,3,1)+SUM($I$37:I875),J874),VLOOKUP(MAX($E$1237:$E$1048576),$H$16:$J$29,3,1)+SUM($I$37:I875)))))</f>
        <v/>
      </c>
      <c r="K875" s="2"/>
      <c r="L875" s="2"/>
      <c r="M875" s="2"/>
      <c r="N875" s="2"/>
      <c r="O875" s="2"/>
      <c r="P875" s="2"/>
      <c r="Q875" s="2"/>
      <c r="R875" s="2"/>
      <c r="S875" s="2"/>
      <c r="T875" s="2"/>
      <c r="U875" s="2"/>
      <c r="V875" s="2"/>
      <c r="W875" s="2"/>
      <c r="X875" s="2"/>
      <c r="Y875" s="2"/>
    </row>
    <row r="876" spans="1:25" x14ac:dyDescent="0.2">
      <c r="A876" s="2"/>
      <c r="B876" s="2"/>
      <c r="C876" s="2"/>
      <c r="D876" s="2"/>
      <c r="E876" s="2"/>
      <c r="F876" s="2"/>
      <c r="G876" s="7" t="str">
        <f t="shared" si="41"/>
        <v/>
      </c>
      <c r="H876" s="8" t="str">
        <f t="shared" si="39"/>
        <v/>
      </c>
      <c r="I876" s="8" t="str">
        <f t="shared" si="40"/>
        <v/>
      </c>
      <c r="J876" s="9" t="str">
        <f>IF(LARGE($I$16:$I$29,1)=G876,J875,IF(G876="","",IF(ROUND(G876/12,1)&lt;1,H876,IFERROR(IF(OR(ROUNDUP(G877/12,0)&lt;&gt;ROUNDUP(G876/12,0),H875&lt;&gt;H876),VLOOKUP($G876,$H$16:$J$29,3,1)+SUM($I$37:I876),J875),VLOOKUP(MAX($E$1237:$E$1048576),$H$16:$J$29,3,1)+SUM($I$37:I876)))))</f>
        <v/>
      </c>
      <c r="K876" s="2"/>
      <c r="L876" s="2"/>
      <c r="M876" s="2"/>
      <c r="N876" s="2"/>
      <c r="O876" s="2"/>
      <c r="P876" s="2"/>
      <c r="Q876" s="2"/>
      <c r="R876" s="2"/>
      <c r="S876" s="2"/>
      <c r="T876" s="2"/>
      <c r="U876" s="2"/>
      <c r="V876" s="2"/>
      <c r="W876" s="2"/>
      <c r="X876" s="2"/>
      <c r="Y876" s="2"/>
    </row>
    <row r="877" spans="1:25" x14ac:dyDescent="0.2">
      <c r="A877" s="2"/>
      <c r="B877" s="2"/>
      <c r="C877" s="2"/>
      <c r="D877" s="2"/>
      <c r="E877" s="2"/>
      <c r="F877" s="2"/>
      <c r="G877" s="7" t="str">
        <f t="shared" si="41"/>
        <v/>
      </c>
      <c r="H877" s="8" t="str">
        <f t="shared" si="39"/>
        <v/>
      </c>
      <c r="I877" s="8" t="str">
        <f t="shared" si="40"/>
        <v/>
      </c>
      <c r="J877" s="9" t="str">
        <f>IF(LARGE($I$16:$I$29,1)=G877,J876,IF(G877="","",IF(ROUND(G877/12,1)&lt;1,H877,IFERROR(IF(OR(ROUNDUP(G878/12,0)&lt;&gt;ROUNDUP(G877/12,0),H876&lt;&gt;H877),VLOOKUP($G877,$H$16:$J$29,3,1)+SUM($I$37:I877),J876),VLOOKUP(MAX($E$1237:$E$1048576),$H$16:$J$29,3,1)+SUM($I$37:I877)))))</f>
        <v/>
      </c>
      <c r="K877" s="2"/>
      <c r="L877" s="2"/>
      <c r="M877" s="2"/>
      <c r="N877" s="2"/>
      <c r="O877" s="2"/>
      <c r="P877" s="2"/>
      <c r="Q877" s="2"/>
      <c r="R877" s="2"/>
      <c r="S877" s="2"/>
      <c r="T877" s="2"/>
      <c r="U877" s="2"/>
      <c r="V877" s="2"/>
      <c r="W877" s="2"/>
      <c r="X877" s="2"/>
      <c r="Y877" s="2"/>
    </row>
    <row r="878" spans="1:25" x14ac:dyDescent="0.2">
      <c r="A878" s="2"/>
      <c r="B878" s="2"/>
      <c r="C878" s="2"/>
      <c r="D878" s="2"/>
      <c r="E878" s="2"/>
      <c r="F878" s="2"/>
      <c r="G878" s="7" t="str">
        <f t="shared" si="41"/>
        <v/>
      </c>
      <c r="H878" s="8" t="str">
        <f t="shared" si="39"/>
        <v/>
      </c>
      <c r="I878" s="8" t="str">
        <f t="shared" si="40"/>
        <v/>
      </c>
      <c r="J878" s="9" t="str">
        <f>IF(LARGE($I$16:$I$29,1)=G878,J877,IF(G878="","",IF(ROUND(G878/12,1)&lt;1,H878,IFERROR(IF(OR(ROUNDUP(G879/12,0)&lt;&gt;ROUNDUP(G878/12,0),H877&lt;&gt;H878),VLOOKUP($G878,$H$16:$J$29,3,1)+SUM($I$37:I878),J877),VLOOKUP(MAX($E$1237:$E$1048576),$H$16:$J$29,3,1)+SUM($I$37:I878)))))</f>
        <v/>
      </c>
      <c r="K878" s="2"/>
      <c r="L878" s="2"/>
      <c r="M878" s="2"/>
      <c r="N878" s="2"/>
      <c r="O878" s="2"/>
      <c r="P878" s="2"/>
      <c r="Q878" s="2"/>
      <c r="R878" s="2"/>
      <c r="S878" s="2"/>
      <c r="T878" s="2"/>
      <c r="U878" s="2"/>
      <c r="V878" s="2"/>
      <c r="W878" s="2"/>
      <c r="X878" s="2"/>
      <c r="Y878" s="2"/>
    </row>
    <row r="879" spans="1:25" x14ac:dyDescent="0.2">
      <c r="A879" s="2"/>
      <c r="B879" s="2"/>
      <c r="C879" s="2"/>
      <c r="D879" s="2"/>
      <c r="E879" s="2"/>
      <c r="F879" s="2"/>
      <c r="G879" s="7" t="str">
        <f t="shared" si="41"/>
        <v/>
      </c>
      <c r="H879" s="8" t="str">
        <f t="shared" si="39"/>
        <v/>
      </c>
      <c r="I879" s="8" t="str">
        <f t="shared" si="40"/>
        <v/>
      </c>
      <c r="J879" s="9" t="str">
        <f>IF(LARGE($I$16:$I$29,1)=G879,J878,IF(G879="","",IF(ROUND(G879/12,1)&lt;1,H879,IFERROR(IF(OR(ROUNDUP(G880/12,0)&lt;&gt;ROUNDUP(G879/12,0),H878&lt;&gt;H879),VLOOKUP($G879,$H$16:$J$29,3,1)+SUM($I$37:I879),J878),VLOOKUP(MAX($E$1237:$E$1048576),$H$16:$J$29,3,1)+SUM($I$37:I879)))))</f>
        <v/>
      </c>
      <c r="K879" s="2"/>
      <c r="L879" s="2"/>
      <c r="M879" s="2"/>
      <c r="N879" s="2"/>
      <c r="O879" s="2"/>
      <c r="P879" s="2"/>
      <c r="Q879" s="2"/>
      <c r="R879" s="2"/>
      <c r="S879" s="2"/>
      <c r="T879" s="2"/>
      <c r="U879" s="2"/>
      <c r="V879" s="2"/>
      <c r="W879" s="2"/>
      <c r="X879" s="2"/>
      <c r="Y879" s="2"/>
    </row>
    <row r="880" spans="1:25" x14ac:dyDescent="0.2">
      <c r="A880" s="2"/>
      <c r="B880" s="2"/>
      <c r="C880" s="2"/>
      <c r="D880" s="2"/>
      <c r="E880" s="2"/>
      <c r="F880" s="2"/>
      <c r="G880" s="7" t="str">
        <f t="shared" si="41"/>
        <v/>
      </c>
      <c r="H880" s="8" t="str">
        <f t="shared" si="39"/>
        <v/>
      </c>
      <c r="I880" s="8" t="str">
        <f t="shared" si="40"/>
        <v/>
      </c>
      <c r="J880" s="9" t="str">
        <f>IF(LARGE($I$16:$I$29,1)=G880,J879,IF(G880="","",IF(ROUND(G880/12,1)&lt;1,H880,IFERROR(IF(OR(ROUNDUP(G881/12,0)&lt;&gt;ROUNDUP(G880/12,0),H879&lt;&gt;H880),VLOOKUP($G880,$H$16:$J$29,3,1)+SUM($I$37:I880),J879),VLOOKUP(MAX($E$1237:$E$1048576),$H$16:$J$29,3,1)+SUM($I$37:I880)))))</f>
        <v/>
      </c>
      <c r="K880" s="2"/>
      <c r="L880" s="2"/>
      <c r="M880" s="2"/>
      <c r="N880" s="2"/>
      <c r="O880" s="2"/>
      <c r="P880" s="2"/>
      <c r="Q880" s="2"/>
      <c r="R880" s="2"/>
      <c r="S880" s="2"/>
      <c r="T880" s="2"/>
      <c r="U880" s="2"/>
      <c r="V880" s="2"/>
      <c r="W880" s="2"/>
      <c r="X880" s="2"/>
      <c r="Y880" s="2"/>
    </row>
    <row r="881" spans="1:25" x14ac:dyDescent="0.2">
      <c r="A881" s="2"/>
      <c r="B881" s="2"/>
      <c r="C881" s="2"/>
      <c r="D881" s="2"/>
      <c r="E881" s="2"/>
      <c r="F881" s="2"/>
      <c r="G881" s="7" t="str">
        <f t="shared" si="41"/>
        <v/>
      </c>
      <c r="H881" s="8" t="str">
        <f t="shared" si="39"/>
        <v/>
      </c>
      <c r="I881" s="8" t="str">
        <f t="shared" si="40"/>
        <v/>
      </c>
      <c r="J881" s="9" t="str">
        <f>IF(LARGE($I$16:$I$29,1)=G881,J880,IF(G881="","",IF(ROUND(G881/12,1)&lt;1,H881,IFERROR(IF(OR(ROUNDUP(G882/12,0)&lt;&gt;ROUNDUP(G881/12,0),H880&lt;&gt;H881),VLOOKUP($G881,$H$16:$J$29,3,1)+SUM($I$37:I881),J880),VLOOKUP(MAX($E$1237:$E$1048576),$H$16:$J$29,3,1)+SUM($I$37:I881)))))</f>
        <v/>
      </c>
      <c r="K881" s="2"/>
      <c r="L881" s="2"/>
      <c r="M881" s="2"/>
      <c r="N881" s="2"/>
      <c r="O881" s="2"/>
      <c r="P881" s="2"/>
      <c r="Q881" s="2"/>
      <c r="R881" s="2"/>
      <c r="S881" s="2"/>
      <c r="T881" s="2"/>
      <c r="U881" s="2"/>
      <c r="V881" s="2"/>
      <c r="W881" s="2"/>
      <c r="X881" s="2"/>
      <c r="Y881" s="2"/>
    </row>
    <row r="882" spans="1:25" x14ac:dyDescent="0.2">
      <c r="A882" s="2"/>
      <c r="B882" s="2"/>
      <c r="C882" s="2"/>
      <c r="D882" s="2"/>
      <c r="E882" s="2"/>
      <c r="F882" s="2"/>
      <c r="G882" s="7" t="str">
        <f t="shared" si="41"/>
        <v/>
      </c>
      <c r="H882" s="8" t="str">
        <f t="shared" si="39"/>
        <v/>
      </c>
      <c r="I882" s="8" t="str">
        <f t="shared" si="40"/>
        <v/>
      </c>
      <c r="J882" s="9" t="str">
        <f>IF(LARGE($I$16:$I$29,1)=G882,J881,IF(G882="","",IF(ROUND(G882/12,1)&lt;1,H882,IFERROR(IF(OR(ROUNDUP(G883/12,0)&lt;&gt;ROUNDUP(G882/12,0),H881&lt;&gt;H882),VLOOKUP($G882,$H$16:$J$29,3,1)+SUM($I$37:I882),J881),VLOOKUP(MAX($E$1237:$E$1048576),$H$16:$J$29,3,1)+SUM($I$37:I882)))))</f>
        <v/>
      </c>
      <c r="K882" s="2"/>
      <c r="L882" s="2"/>
      <c r="M882" s="2"/>
      <c r="N882" s="2"/>
      <c r="O882" s="2"/>
      <c r="P882" s="2"/>
      <c r="Q882" s="2"/>
      <c r="R882" s="2"/>
      <c r="S882" s="2"/>
      <c r="T882" s="2"/>
      <c r="U882" s="2"/>
      <c r="V882" s="2"/>
      <c r="W882" s="2"/>
      <c r="X882" s="2"/>
      <c r="Y882" s="2"/>
    </row>
    <row r="883" spans="1:25" x14ac:dyDescent="0.2">
      <c r="A883" s="2"/>
      <c r="B883" s="2"/>
      <c r="C883" s="2"/>
      <c r="D883" s="2"/>
      <c r="E883" s="2"/>
      <c r="F883" s="2"/>
      <c r="G883" s="7" t="str">
        <f t="shared" si="41"/>
        <v/>
      </c>
      <c r="H883" s="8" t="str">
        <f t="shared" si="39"/>
        <v/>
      </c>
      <c r="I883" s="8" t="str">
        <f t="shared" si="40"/>
        <v/>
      </c>
      <c r="J883" s="9" t="str">
        <f>IF(LARGE($I$16:$I$29,1)=G883,J882,IF(G883="","",IF(ROUND(G883/12,1)&lt;1,H883,IFERROR(IF(OR(ROUNDUP(G884/12,0)&lt;&gt;ROUNDUP(G883/12,0),H882&lt;&gt;H883),VLOOKUP($G883,$H$16:$J$29,3,1)+SUM($I$37:I883),J882),VLOOKUP(MAX($E$1237:$E$1048576),$H$16:$J$29,3,1)+SUM($I$37:I883)))))</f>
        <v/>
      </c>
      <c r="K883" s="2"/>
      <c r="L883" s="2"/>
      <c r="M883" s="2"/>
      <c r="N883" s="2"/>
      <c r="O883" s="2"/>
      <c r="P883" s="2"/>
      <c r="Q883" s="2"/>
      <c r="R883" s="2"/>
      <c r="S883" s="2"/>
      <c r="T883" s="2"/>
      <c r="U883" s="2"/>
      <c r="V883" s="2"/>
      <c r="W883" s="2"/>
      <c r="X883" s="2"/>
      <c r="Y883" s="2"/>
    </row>
    <row r="884" spans="1:25" x14ac:dyDescent="0.2">
      <c r="A884" s="2"/>
      <c r="B884" s="2"/>
      <c r="C884" s="2"/>
      <c r="D884" s="2"/>
      <c r="E884" s="2"/>
      <c r="F884" s="2"/>
      <c r="G884" s="7" t="str">
        <f t="shared" si="41"/>
        <v/>
      </c>
      <c r="H884" s="8" t="str">
        <f t="shared" si="39"/>
        <v/>
      </c>
      <c r="I884" s="8" t="str">
        <f t="shared" si="40"/>
        <v/>
      </c>
      <c r="J884" s="9" t="str">
        <f>IF(LARGE($I$16:$I$29,1)=G884,J883,IF(G884="","",IF(ROUND(G884/12,1)&lt;1,H884,IFERROR(IF(OR(ROUNDUP(G885/12,0)&lt;&gt;ROUNDUP(G884/12,0),H883&lt;&gt;H884),VLOOKUP($G884,$H$16:$J$29,3,1)+SUM($I$37:I884),J883),VLOOKUP(MAX($E$1237:$E$1048576),$H$16:$J$29,3,1)+SUM($I$37:I884)))))</f>
        <v/>
      </c>
      <c r="K884" s="2"/>
      <c r="L884" s="2"/>
      <c r="M884" s="2"/>
      <c r="N884" s="2"/>
      <c r="O884" s="2"/>
      <c r="P884" s="2"/>
      <c r="Q884" s="2"/>
      <c r="R884" s="2"/>
      <c r="S884" s="2"/>
      <c r="T884" s="2"/>
      <c r="U884" s="2"/>
      <c r="V884" s="2"/>
      <c r="W884" s="2"/>
      <c r="X884" s="2"/>
      <c r="Y884" s="2"/>
    </row>
    <row r="885" spans="1:25" x14ac:dyDescent="0.2">
      <c r="A885" s="2"/>
      <c r="B885" s="2"/>
      <c r="C885" s="2"/>
      <c r="D885" s="2"/>
      <c r="E885" s="2"/>
      <c r="F885" s="2"/>
      <c r="G885" s="7" t="str">
        <f t="shared" si="41"/>
        <v/>
      </c>
      <c r="H885" s="8" t="str">
        <f t="shared" si="39"/>
        <v/>
      </c>
      <c r="I885" s="8" t="str">
        <f t="shared" si="40"/>
        <v/>
      </c>
      <c r="J885" s="9" t="str">
        <f>IF(LARGE($I$16:$I$29,1)=G885,J884,IF(G885="","",IF(ROUND(G885/12,1)&lt;1,H885,IFERROR(IF(OR(ROUNDUP(G886/12,0)&lt;&gt;ROUNDUP(G885/12,0),H884&lt;&gt;H885),VLOOKUP($G885,$H$16:$J$29,3,1)+SUM($I$37:I885),J884),VLOOKUP(MAX($E$1237:$E$1048576),$H$16:$J$29,3,1)+SUM($I$37:I885)))))</f>
        <v/>
      </c>
      <c r="K885" s="2"/>
      <c r="L885" s="2"/>
      <c r="M885" s="2"/>
      <c r="N885" s="2"/>
      <c r="O885" s="2"/>
      <c r="P885" s="2"/>
      <c r="Q885" s="2"/>
      <c r="R885" s="2"/>
      <c r="S885" s="2"/>
      <c r="T885" s="2"/>
      <c r="U885" s="2"/>
      <c r="V885" s="2"/>
      <c r="W885" s="2"/>
      <c r="X885" s="2"/>
      <c r="Y885" s="2"/>
    </row>
    <row r="886" spans="1:25" x14ac:dyDescent="0.2">
      <c r="A886" s="2"/>
      <c r="B886" s="2"/>
      <c r="C886" s="2"/>
      <c r="D886" s="2"/>
      <c r="E886" s="2"/>
      <c r="F886" s="2"/>
      <c r="G886" s="7" t="str">
        <f t="shared" si="41"/>
        <v/>
      </c>
      <c r="H886" s="8" t="str">
        <f t="shared" si="39"/>
        <v/>
      </c>
      <c r="I886" s="8" t="str">
        <f t="shared" si="40"/>
        <v/>
      </c>
      <c r="J886" s="9" t="str">
        <f>IF(LARGE($I$16:$I$29,1)=G886,J885,IF(G886="","",IF(ROUND(G886/12,1)&lt;1,H886,IFERROR(IF(OR(ROUNDUP(G887/12,0)&lt;&gt;ROUNDUP(G886/12,0),H885&lt;&gt;H886),VLOOKUP($G886,$H$16:$J$29,3,1)+SUM($I$37:I886),J885),VLOOKUP(MAX($E$1237:$E$1048576),$H$16:$J$29,3,1)+SUM($I$37:I886)))))</f>
        <v/>
      </c>
      <c r="K886" s="2"/>
      <c r="L886" s="2"/>
      <c r="M886" s="2"/>
      <c r="N886" s="2"/>
      <c r="O886" s="2"/>
      <c r="P886" s="2"/>
      <c r="Q886" s="2"/>
      <c r="R886" s="2"/>
      <c r="S886" s="2"/>
      <c r="T886" s="2"/>
      <c r="U886" s="2"/>
      <c r="V886" s="2"/>
      <c r="W886" s="2"/>
      <c r="X886" s="2"/>
      <c r="Y886" s="2"/>
    </row>
    <row r="887" spans="1:25" x14ac:dyDescent="0.2">
      <c r="A887" s="2"/>
      <c r="B887" s="2"/>
      <c r="C887" s="2"/>
      <c r="D887" s="2"/>
      <c r="E887" s="2"/>
      <c r="F887" s="2"/>
      <c r="G887" s="7" t="str">
        <f t="shared" si="41"/>
        <v/>
      </c>
      <c r="H887" s="8" t="str">
        <f t="shared" si="39"/>
        <v/>
      </c>
      <c r="I887" s="8" t="str">
        <f t="shared" si="40"/>
        <v/>
      </c>
      <c r="J887" s="9" t="str">
        <f>IF(LARGE($I$16:$I$29,1)=G887,J886,IF(G887="","",IF(ROUND(G887/12,1)&lt;1,H887,IFERROR(IF(OR(ROUNDUP(G888/12,0)&lt;&gt;ROUNDUP(G887/12,0),H886&lt;&gt;H887),VLOOKUP($G887,$H$16:$J$29,3,1)+SUM($I$37:I887),J886),VLOOKUP(MAX($E$1237:$E$1048576),$H$16:$J$29,3,1)+SUM($I$37:I887)))))</f>
        <v/>
      </c>
      <c r="K887" s="2"/>
      <c r="L887" s="2"/>
      <c r="M887" s="2"/>
      <c r="N887" s="2"/>
      <c r="O887" s="2"/>
      <c r="P887" s="2"/>
      <c r="Q887" s="2"/>
      <c r="R887" s="2"/>
      <c r="S887" s="2"/>
      <c r="T887" s="2"/>
      <c r="U887" s="2"/>
      <c r="V887" s="2"/>
      <c r="W887" s="2"/>
      <c r="X887" s="2"/>
      <c r="Y887" s="2"/>
    </row>
    <row r="888" spans="1:25" x14ac:dyDescent="0.2">
      <c r="A888" s="2"/>
      <c r="B888" s="2"/>
      <c r="C888" s="2"/>
      <c r="D888" s="2"/>
      <c r="E888" s="2"/>
      <c r="F888" s="2"/>
      <c r="G888" s="7" t="str">
        <f t="shared" si="41"/>
        <v/>
      </c>
      <c r="H888" s="8" t="str">
        <f t="shared" si="39"/>
        <v/>
      </c>
      <c r="I888" s="8" t="str">
        <f t="shared" si="40"/>
        <v/>
      </c>
      <c r="J888" s="9" t="str">
        <f>IF(LARGE($I$16:$I$29,1)=G888,J887,IF(G888="","",IF(ROUND(G888/12,1)&lt;1,H888,IFERROR(IF(OR(ROUNDUP(G889/12,0)&lt;&gt;ROUNDUP(G888/12,0),H887&lt;&gt;H888),VLOOKUP($G888,$H$16:$J$29,3,1)+SUM($I$37:I888),J887),VLOOKUP(MAX($E$1237:$E$1048576),$H$16:$J$29,3,1)+SUM($I$37:I888)))))</f>
        <v/>
      </c>
      <c r="K888" s="2"/>
      <c r="L888" s="2"/>
      <c r="M888" s="2"/>
      <c r="N888" s="2"/>
      <c r="O888" s="2"/>
      <c r="P888" s="2"/>
      <c r="Q888" s="2"/>
      <c r="R888" s="2"/>
      <c r="S888" s="2"/>
      <c r="T888" s="2"/>
      <c r="U888" s="2"/>
      <c r="V888" s="2"/>
      <c r="W888" s="2"/>
      <c r="X888" s="2"/>
      <c r="Y888" s="2"/>
    </row>
    <row r="889" spans="1:25" x14ac:dyDescent="0.2">
      <c r="A889" s="2"/>
      <c r="B889" s="2"/>
      <c r="C889" s="2"/>
      <c r="D889" s="2"/>
      <c r="E889" s="2"/>
      <c r="F889" s="2"/>
      <c r="G889" s="7" t="str">
        <f t="shared" si="41"/>
        <v/>
      </c>
      <c r="H889" s="8" t="str">
        <f t="shared" si="39"/>
        <v/>
      </c>
      <c r="I889" s="8" t="str">
        <f t="shared" si="40"/>
        <v/>
      </c>
      <c r="J889" s="9" t="str">
        <f>IF(LARGE($I$16:$I$29,1)=G889,J888,IF(G889="","",IF(ROUND(G889/12,1)&lt;1,H889,IFERROR(IF(OR(ROUNDUP(G890/12,0)&lt;&gt;ROUNDUP(G889/12,0),H888&lt;&gt;H889),VLOOKUP($G889,$H$16:$J$29,3,1)+SUM($I$37:I889),J888),VLOOKUP(MAX($E$1237:$E$1048576),$H$16:$J$29,3,1)+SUM($I$37:I889)))))</f>
        <v/>
      </c>
      <c r="K889" s="2"/>
      <c r="L889" s="2"/>
      <c r="M889" s="2"/>
      <c r="N889" s="2"/>
      <c r="O889" s="2"/>
      <c r="P889" s="2"/>
      <c r="Q889" s="2"/>
      <c r="R889" s="2"/>
      <c r="S889" s="2"/>
      <c r="T889" s="2"/>
      <c r="U889" s="2"/>
      <c r="V889" s="2"/>
      <c r="W889" s="2"/>
      <c r="X889" s="2"/>
      <c r="Y889" s="2"/>
    </row>
    <row r="890" spans="1:25" x14ac:dyDescent="0.2">
      <c r="A890" s="2"/>
      <c r="B890" s="2"/>
      <c r="C890" s="2"/>
      <c r="D890" s="2"/>
      <c r="E890" s="2"/>
      <c r="F890" s="2"/>
      <c r="G890" s="7" t="str">
        <f t="shared" si="41"/>
        <v/>
      </c>
      <c r="H890" s="8" t="str">
        <f t="shared" si="39"/>
        <v/>
      </c>
      <c r="I890" s="8" t="str">
        <f t="shared" si="40"/>
        <v/>
      </c>
      <c r="J890" s="9" t="str">
        <f>IF(LARGE($I$16:$I$29,1)=G890,J889,IF(G890="","",IF(ROUND(G890/12,1)&lt;1,H890,IFERROR(IF(OR(ROUNDUP(G891/12,0)&lt;&gt;ROUNDUP(G890/12,0),H889&lt;&gt;H890),VLOOKUP($G890,$H$16:$J$29,3,1)+SUM($I$37:I890),J889),VLOOKUP(MAX($E$1237:$E$1048576),$H$16:$J$29,3,1)+SUM($I$37:I890)))))</f>
        <v/>
      </c>
      <c r="K890" s="2"/>
      <c r="L890" s="2"/>
      <c r="M890" s="2"/>
      <c r="N890" s="2"/>
      <c r="O890" s="2"/>
      <c r="P890" s="2"/>
      <c r="Q890" s="2"/>
      <c r="R890" s="2"/>
      <c r="S890" s="2"/>
      <c r="T890" s="2"/>
      <c r="U890" s="2"/>
      <c r="V890" s="2"/>
      <c r="W890" s="2"/>
      <c r="X890" s="2"/>
      <c r="Y890" s="2"/>
    </row>
    <row r="891" spans="1:25" x14ac:dyDescent="0.2">
      <c r="A891" s="2"/>
      <c r="B891" s="2"/>
      <c r="C891" s="2"/>
      <c r="D891" s="2"/>
      <c r="E891" s="2"/>
      <c r="F891" s="2"/>
      <c r="G891" s="7" t="str">
        <f t="shared" si="41"/>
        <v/>
      </c>
      <c r="H891" s="8" t="str">
        <f t="shared" si="39"/>
        <v/>
      </c>
      <c r="I891" s="8" t="str">
        <f t="shared" si="40"/>
        <v/>
      </c>
      <c r="J891" s="9" t="str">
        <f>IF(LARGE($I$16:$I$29,1)=G891,J890,IF(G891="","",IF(ROUND(G891/12,1)&lt;1,H891,IFERROR(IF(OR(ROUNDUP(G892/12,0)&lt;&gt;ROUNDUP(G891/12,0),H890&lt;&gt;H891),VLOOKUP($G891,$H$16:$J$29,3,1)+SUM($I$37:I891),J890),VLOOKUP(MAX($E$1237:$E$1048576),$H$16:$J$29,3,1)+SUM($I$37:I891)))))</f>
        <v/>
      </c>
      <c r="K891" s="2"/>
      <c r="L891" s="2"/>
      <c r="M891" s="2"/>
      <c r="N891" s="2"/>
      <c r="O891" s="2"/>
      <c r="P891" s="2"/>
      <c r="Q891" s="2"/>
      <c r="R891" s="2"/>
      <c r="S891" s="2"/>
      <c r="T891" s="2"/>
      <c r="U891" s="2"/>
      <c r="V891" s="2"/>
      <c r="W891" s="2"/>
      <c r="X891" s="2"/>
      <c r="Y891" s="2"/>
    </row>
    <row r="892" spans="1:25" x14ac:dyDescent="0.2">
      <c r="A892" s="2"/>
      <c r="B892" s="2"/>
      <c r="C892" s="2"/>
      <c r="D892" s="2"/>
      <c r="E892" s="2"/>
      <c r="F892" s="2"/>
      <c r="G892" s="7" t="str">
        <f t="shared" si="41"/>
        <v/>
      </c>
      <c r="H892" s="8" t="str">
        <f t="shared" si="39"/>
        <v/>
      </c>
      <c r="I892" s="8" t="str">
        <f t="shared" si="40"/>
        <v/>
      </c>
      <c r="J892" s="9" t="str">
        <f>IF(LARGE($I$16:$I$29,1)=G892,J891,IF(G892="","",IF(ROUND(G892/12,1)&lt;1,H892,IFERROR(IF(OR(ROUNDUP(G893/12,0)&lt;&gt;ROUNDUP(G892/12,0),H891&lt;&gt;H892),VLOOKUP($G892,$H$16:$J$29,3,1)+SUM($I$37:I892),J891),VLOOKUP(MAX($E$1237:$E$1048576),$H$16:$J$29,3,1)+SUM($I$37:I892)))))</f>
        <v/>
      </c>
      <c r="K892" s="2"/>
      <c r="L892" s="2"/>
      <c r="M892" s="2"/>
      <c r="N892" s="2"/>
      <c r="O892" s="2"/>
      <c r="P892" s="2"/>
      <c r="Q892" s="2"/>
      <c r="R892" s="2"/>
      <c r="S892" s="2"/>
      <c r="T892" s="2"/>
      <c r="U892" s="2"/>
      <c r="V892" s="2"/>
      <c r="W892" s="2"/>
      <c r="X892" s="2"/>
      <c r="Y892" s="2"/>
    </row>
    <row r="893" spans="1:25" x14ac:dyDescent="0.2">
      <c r="A893" s="2"/>
      <c r="B893" s="2"/>
      <c r="C893" s="2"/>
      <c r="D893" s="2"/>
      <c r="E893" s="2"/>
      <c r="F893" s="2"/>
      <c r="G893" s="7" t="str">
        <f t="shared" si="41"/>
        <v/>
      </c>
      <c r="H893" s="8" t="str">
        <f t="shared" si="39"/>
        <v/>
      </c>
      <c r="I893" s="8" t="str">
        <f t="shared" si="40"/>
        <v/>
      </c>
      <c r="J893" s="9" t="str">
        <f>IF(LARGE($I$16:$I$29,1)=G893,J892,IF(G893="","",IF(ROUND(G893/12,1)&lt;1,H893,IFERROR(IF(OR(ROUNDUP(G894/12,0)&lt;&gt;ROUNDUP(G893/12,0),H892&lt;&gt;H893),VLOOKUP($G893,$H$16:$J$29,3,1)+SUM($I$37:I893),J892),VLOOKUP(MAX($E$1237:$E$1048576),$H$16:$J$29,3,1)+SUM($I$37:I893)))))</f>
        <v/>
      </c>
      <c r="K893" s="2"/>
      <c r="L893" s="2"/>
      <c r="M893" s="2"/>
      <c r="N893" s="2"/>
      <c r="O893" s="2"/>
      <c r="P893" s="2"/>
      <c r="Q893" s="2"/>
      <c r="R893" s="2"/>
      <c r="S893" s="2"/>
      <c r="T893" s="2"/>
      <c r="U893" s="2"/>
      <c r="V893" s="2"/>
      <c r="W893" s="2"/>
      <c r="X893" s="2"/>
      <c r="Y893" s="2"/>
    </row>
    <row r="894" spans="1:25" x14ac:dyDescent="0.2">
      <c r="A894" s="2"/>
      <c r="B894" s="2"/>
      <c r="C894" s="2"/>
      <c r="D894" s="2"/>
      <c r="E894" s="2"/>
      <c r="F894" s="2"/>
      <c r="G894" s="7" t="str">
        <f t="shared" si="41"/>
        <v/>
      </c>
      <c r="H894" s="8" t="str">
        <f t="shared" si="39"/>
        <v/>
      </c>
      <c r="I894" s="8" t="str">
        <f t="shared" si="40"/>
        <v/>
      </c>
      <c r="J894" s="9" t="str">
        <f>IF(LARGE($I$16:$I$29,1)=G894,J893,IF(G894="","",IF(ROUND(G894/12,1)&lt;1,H894,IFERROR(IF(OR(ROUNDUP(G895/12,0)&lt;&gt;ROUNDUP(G894/12,0),H893&lt;&gt;H894),VLOOKUP($G894,$H$16:$J$29,3,1)+SUM($I$37:I894),J893),VLOOKUP(MAX($E$1237:$E$1048576),$H$16:$J$29,3,1)+SUM($I$37:I894)))))</f>
        <v/>
      </c>
      <c r="K894" s="2"/>
      <c r="L894" s="2"/>
      <c r="M894" s="2"/>
      <c r="N894" s="2"/>
      <c r="O894" s="2"/>
      <c r="P894" s="2"/>
      <c r="Q894" s="2"/>
      <c r="R894" s="2"/>
      <c r="S894" s="2"/>
      <c r="T894" s="2"/>
      <c r="U894" s="2"/>
      <c r="V894" s="2"/>
      <c r="W894" s="2"/>
      <c r="X894" s="2"/>
      <c r="Y894" s="2"/>
    </row>
    <row r="895" spans="1:25" x14ac:dyDescent="0.2">
      <c r="A895" s="2"/>
      <c r="B895" s="2"/>
      <c r="C895" s="2"/>
      <c r="D895" s="2"/>
      <c r="E895" s="2"/>
      <c r="F895" s="2"/>
      <c r="G895" s="7" t="str">
        <f t="shared" si="41"/>
        <v/>
      </c>
      <c r="H895" s="8" t="str">
        <f t="shared" si="39"/>
        <v/>
      </c>
      <c r="I895" s="8" t="str">
        <f t="shared" si="40"/>
        <v/>
      </c>
      <c r="J895" s="9" t="str">
        <f>IF(LARGE($I$16:$I$29,1)=G895,J894,IF(G895="","",IF(ROUND(G895/12,1)&lt;1,H895,IFERROR(IF(OR(ROUNDUP(G896/12,0)&lt;&gt;ROUNDUP(G895/12,0),H894&lt;&gt;H895),VLOOKUP($G895,$H$16:$J$29,3,1)+SUM($I$37:I895),J894),VLOOKUP(MAX($E$1237:$E$1048576),$H$16:$J$29,3,1)+SUM($I$37:I895)))))</f>
        <v/>
      </c>
      <c r="K895" s="2"/>
      <c r="L895" s="2"/>
      <c r="M895" s="2"/>
      <c r="N895" s="2"/>
      <c r="O895" s="2"/>
      <c r="P895" s="2"/>
      <c r="Q895" s="2"/>
      <c r="R895" s="2"/>
      <c r="S895" s="2"/>
      <c r="T895" s="2"/>
      <c r="U895" s="2"/>
      <c r="V895" s="2"/>
      <c r="W895" s="2"/>
      <c r="X895" s="2"/>
      <c r="Y895" s="2"/>
    </row>
    <row r="896" spans="1:25" x14ac:dyDescent="0.2">
      <c r="A896" s="2"/>
      <c r="B896" s="2"/>
      <c r="C896" s="2"/>
      <c r="D896" s="2"/>
      <c r="E896" s="2"/>
      <c r="F896" s="2"/>
      <c r="G896" s="7" t="str">
        <f t="shared" si="41"/>
        <v/>
      </c>
      <c r="H896" s="8" t="str">
        <f t="shared" si="39"/>
        <v/>
      </c>
      <c r="I896" s="8" t="str">
        <f t="shared" si="40"/>
        <v/>
      </c>
      <c r="J896" s="9" t="str">
        <f>IF(LARGE($I$16:$I$29,1)=G896,J895,IF(G896="","",IF(ROUND(G896/12,1)&lt;1,H896,IFERROR(IF(OR(ROUNDUP(G897/12,0)&lt;&gt;ROUNDUP(G896/12,0),H895&lt;&gt;H896),VLOOKUP($G896,$H$16:$J$29,3,1)+SUM($I$37:I896),J895),VLOOKUP(MAX($E$1237:$E$1048576),$H$16:$J$29,3,1)+SUM($I$37:I896)))))</f>
        <v/>
      </c>
      <c r="K896" s="2"/>
      <c r="L896" s="2"/>
      <c r="M896" s="2"/>
      <c r="N896" s="2"/>
      <c r="O896" s="2"/>
      <c r="P896" s="2"/>
      <c r="Q896" s="2"/>
      <c r="R896" s="2"/>
      <c r="S896" s="2"/>
      <c r="T896" s="2"/>
      <c r="U896" s="2"/>
      <c r="V896" s="2"/>
      <c r="W896" s="2"/>
      <c r="X896" s="2"/>
      <c r="Y896" s="2"/>
    </row>
    <row r="897" spans="1:25" x14ac:dyDescent="0.2">
      <c r="A897" s="2"/>
      <c r="B897" s="2"/>
      <c r="C897" s="2"/>
      <c r="D897" s="2"/>
      <c r="E897" s="2"/>
      <c r="F897" s="2"/>
      <c r="G897" s="7" t="str">
        <f t="shared" si="41"/>
        <v/>
      </c>
      <c r="H897" s="8" t="str">
        <f t="shared" si="39"/>
        <v/>
      </c>
      <c r="I897" s="8" t="str">
        <f t="shared" si="40"/>
        <v/>
      </c>
      <c r="J897" s="9" t="str">
        <f>IF(LARGE($I$16:$I$29,1)=G897,J896,IF(G897="","",IF(ROUND(G897/12,1)&lt;1,H897,IFERROR(IF(OR(ROUNDUP(G898/12,0)&lt;&gt;ROUNDUP(G897/12,0),H896&lt;&gt;H897),VLOOKUP($G897,$H$16:$J$29,3,1)+SUM($I$37:I897),J896),VLOOKUP(MAX($E$1237:$E$1048576),$H$16:$J$29,3,1)+SUM($I$37:I897)))))</f>
        <v/>
      </c>
      <c r="K897" s="2"/>
      <c r="L897" s="2"/>
      <c r="M897" s="2"/>
      <c r="N897" s="2"/>
      <c r="O897" s="2"/>
      <c r="P897" s="2"/>
      <c r="Q897" s="2"/>
      <c r="R897" s="2"/>
      <c r="S897" s="2"/>
      <c r="T897" s="2"/>
      <c r="U897" s="2"/>
      <c r="V897" s="2"/>
      <c r="W897" s="2"/>
      <c r="X897" s="2"/>
      <c r="Y897" s="2"/>
    </row>
    <row r="898" spans="1:25" x14ac:dyDescent="0.2">
      <c r="A898" s="2"/>
      <c r="B898" s="2"/>
      <c r="C898" s="2"/>
      <c r="D898" s="2"/>
      <c r="E898" s="2"/>
      <c r="F898" s="2"/>
      <c r="G898" s="7" t="str">
        <f t="shared" si="41"/>
        <v/>
      </c>
      <c r="H898" s="8" t="str">
        <f t="shared" si="39"/>
        <v/>
      </c>
      <c r="I898" s="8" t="str">
        <f t="shared" si="40"/>
        <v/>
      </c>
      <c r="J898" s="9" t="str">
        <f>IF(LARGE($I$16:$I$29,1)=G898,J897,IF(G898="","",IF(ROUND(G898/12,1)&lt;1,H898,IFERROR(IF(OR(ROUNDUP(G899/12,0)&lt;&gt;ROUNDUP(G898/12,0),H897&lt;&gt;H898),VLOOKUP($G898,$H$16:$J$29,3,1)+SUM($I$37:I898),J897),VLOOKUP(MAX($E$1237:$E$1048576),$H$16:$J$29,3,1)+SUM($I$37:I898)))))</f>
        <v/>
      </c>
      <c r="K898" s="2"/>
      <c r="L898" s="2"/>
      <c r="M898" s="2"/>
      <c r="N898" s="2"/>
      <c r="O898" s="2"/>
      <c r="P898" s="2"/>
      <c r="Q898" s="2"/>
      <c r="R898" s="2"/>
      <c r="S898" s="2"/>
      <c r="T898" s="2"/>
      <c r="U898" s="2"/>
      <c r="V898" s="2"/>
      <c r="W898" s="2"/>
      <c r="X898" s="2"/>
      <c r="Y898" s="2"/>
    </row>
    <row r="899" spans="1:25" x14ac:dyDescent="0.2">
      <c r="A899" s="2"/>
      <c r="B899" s="2"/>
      <c r="C899" s="2"/>
      <c r="D899" s="2"/>
      <c r="E899" s="2"/>
      <c r="F899" s="2"/>
      <c r="G899" s="7" t="str">
        <f t="shared" si="41"/>
        <v/>
      </c>
      <c r="H899" s="8" t="str">
        <f t="shared" si="39"/>
        <v/>
      </c>
      <c r="I899" s="8" t="str">
        <f t="shared" si="40"/>
        <v/>
      </c>
      <c r="J899" s="9" t="str">
        <f>IF(LARGE($I$16:$I$29,1)=G899,J898,IF(G899="","",IF(ROUND(G899/12,1)&lt;1,H899,IFERROR(IF(OR(ROUNDUP(G900/12,0)&lt;&gt;ROUNDUP(G899/12,0),H898&lt;&gt;H899),VLOOKUP($G899,$H$16:$J$29,3,1)+SUM($I$37:I899),J898),VLOOKUP(MAX($E$1237:$E$1048576),$H$16:$J$29,3,1)+SUM($I$37:I899)))))</f>
        <v/>
      </c>
      <c r="K899" s="2"/>
      <c r="L899" s="2"/>
      <c r="M899" s="2"/>
      <c r="N899" s="2"/>
      <c r="O899" s="2"/>
      <c r="P899" s="2"/>
      <c r="Q899" s="2"/>
      <c r="R899" s="2"/>
      <c r="S899" s="2"/>
      <c r="T899" s="2"/>
      <c r="U899" s="2"/>
      <c r="V899" s="2"/>
      <c r="W899" s="2"/>
      <c r="X899" s="2"/>
      <c r="Y899" s="2"/>
    </row>
    <row r="900" spans="1:25" x14ac:dyDescent="0.2">
      <c r="A900" s="2"/>
      <c r="B900" s="2"/>
      <c r="C900" s="2"/>
      <c r="D900" s="2"/>
      <c r="E900" s="2"/>
      <c r="F900" s="2"/>
      <c r="G900" s="7" t="str">
        <f t="shared" si="41"/>
        <v/>
      </c>
      <c r="H900" s="8" t="str">
        <f t="shared" si="39"/>
        <v/>
      </c>
      <c r="I900" s="8" t="str">
        <f t="shared" si="40"/>
        <v/>
      </c>
      <c r="J900" s="9" t="str">
        <f>IF(LARGE($I$16:$I$29,1)=G900,J899,IF(G900="","",IF(ROUND(G900/12,1)&lt;1,H900,IFERROR(IF(OR(ROUNDUP(G901/12,0)&lt;&gt;ROUNDUP(G900/12,0),H899&lt;&gt;H900),VLOOKUP($G900,$H$16:$J$29,3,1)+SUM($I$37:I900),J899),VLOOKUP(MAX($E$1237:$E$1048576),$H$16:$J$29,3,1)+SUM($I$37:I900)))))</f>
        <v/>
      </c>
      <c r="K900" s="2"/>
      <c r="L900" s="2"/>
      <c r="M900" s="2"/>
      <c r="N900" s="2"/>
      <c r="O900" s="2"/>
      <c r="P900" s="2"/>
      <c r="Q900" s="2"/>
      <c r="R900" s="2"/>
      <c r="S900" s="2"/>
      <c r="T900" s="2"/>
      <c r="U900" s="2"/>
      <c r="V900" s="2"/>
      <c r="W900" s="2"/>
      <c r="X900" s="2"/>
      <c r="Y900" s="2"/>
    </row>
    <row r="901" spans="1:25" x14ac:dyDescent="0.2">
      <c r="A901" s="2"/>
      <c r="B901" s="2"/>
      <c r="C901" s="2"/>
      <c r="D901" s="2"/>
      <c r="E901" s="2"/>
      <c r="F901" s="2"/>
      <c r="G901" s="7" t="str">
        <f t="shared" si="41"/>
        <v/>
      </c>
      <c r="H901" s="8" t="str">
        <f t="shared" si="39"/>
        <v/>
      </c>
      <c r="I901" s="8" t="str">
        <f t="shared" si="40"/>
        <v/>
      </c>
      <c r="J901" s="9" t="str">
        <f>IF(LARGE($I$16:$I$29,1)=G901,J900,IF(G901="","",IF(ROUND(G901/12,1)&lt;1,H901,IFERROR(IF(OR(ROUNDUP(G902/12,0)&lt;&gt;ROUNDUP(G901/12,0),H900&lt;&gt;H901),VLOOKUP($G901,$H$16:$J$29,3,1)+SUM($I$37:I901),J900),VLOOKUP(MAX($E$1237:$E$1048576),$H$16:$J$29,3,1)+SUM($I$37:I901)))))</f>
        <v/>
      </c>
      <c r="K901" s="2"/>
      <c r="L901" s="2"/>
      <c r="M901" s="2"/>
      <c r="N901" s="2"/>
      <c r="O901" s="2"/>
      <c r="P901" s="2"/>
      <c r="Q901" s="2"/>
      <c r="R901" s="2"/>
      <c r="S901" s="2"/>
      <c r="T901" s="2"/>
      <c r="U901" s="2"/>
      <c r="V901" s="2"/>
      <c r="W901" s="2"/>
      <c r="X901" s="2"/>
      <c r="Y901" s="2"/>
    </row>
    <row r="902" spans="1:25" x14ac:dyDescent="0.2">
      <c r="A902" s="2"/>
      <c r="B902" s="2"/>
      <c r="C902" s="2"/>
      <c r="D902" s="2"/>
      <c r="E902" s="2"/>
      <c r="F902" s="2"/>
      <c r="G902" s="7" t="str">
        <f t="shared" si="41"/>
        <v/>
      </c>
      <c r="H902" s="8" t="str">
        <f t="shared" si="39"/>
        <v/>
      </c>
      <c r="I902" s="8" t="str">
        <f t="shared" si="40"/>
        <v/>
      </c>
      <c r="J902" s="9" t="str">
        <f>IF(LARGE($I$16:$I$29,1)=G902,J901,IF(G902="","",IF(ROUND(G902/12,1)&lt;1,H902,IFERROR(IF(OR(ROUNDUP(G903/12,0)&lt;&gt;ROUNDUP(G902/12,0),H901&lt;&gt;H902),VLOOKUP($G902,$H$16:$J$29,3,1)+SUM($I$37:I902),J901),VLOOKUP(MAX($E$1237:$E$1048576),$H$16:$J$29,3,1)+SUM($I$37:I902)))))</f>
        <v/>
      </c>
      <c r="K902" s="2"/>
      <c r="L902" s="2"/>
      <c r="M902" s="2"/>
      <c r="N902" s="2"/>
      <c r="O902" s="2"/>
      <c r="P902" s="2"/>
      <c r="Q902" s="2"/>
      <c r="R902" s="2"/>
      <c r="S902" s="2"/>
      <c r="T902" s="2"/>
      <c r="U902" s="2"/>
      <c r="V902" s="2"/>
      <c r="W902" s="2"/>
      <c r="X902" s="2"/>
      <c r="Y902" s="2"/>
    </row>
    <row r="903" spans="1:25" x14ac:dyDescent="0.2">
      <c r="A903" s="2"/>
      <c r="B903" s="2"/>
      <c r="C903" s="2"/>
      <c r="D903" s="2"/>
      <c r="E903" s="2"/>
      <c r="F903" s="2"/>
      <c r="G903" s="7" t="str">
        <f t="shared" si="41"/>
        <v/>
      </c>
      <c r="H903" s="8" t="str">
        <f t="shared" si="39"/>
        <v/>
      </c>
      <c r="I903" s="8" t="str">
        <f t="shared" si="40"/>
        <v/>
      </c>
      <c r="J903" s="9" t="str">
        <f>IF(LARGE($I$16:$I$29,1)=G903,J902,IF(G903="","",IF(ROUND(G903/12,1)&lt;1,H903,IFERROR(IF(OR(ROUNDUP(G904/12,0)&lt;&gt;ROUNDUP(G903/12,0),H902&lt;&gt;H903),VLOOKUP($G903,$H$16:$J$29,3,1)+SUM($I$37:I903),J902),VLOOKUP(MAX($E$1237:$E$1048576),$H$16:$J$29,3,1)+SUM($I$37:I903)))))</f>
        <v/>
      </c>
      <c r="K903" s="2"/>
      <c r="L903" s="2"/>
      <c r="M903" s="2"/>
      <c r="N903" s="2"/>
      <c r="O903" s="2"/>
      <c r="P903" s="2"/>
      <c r="Q903" s="2"/>
      <c r="R903" s="2"/>
      <c r="S903" s="2"/>
      <c r="T903" s="2"/>
      <c r="U903" s="2"/>
      <c r="V903" s="2"/>
      <c r="W903" s="2"/>
      <c r="X903" s="2"/>
      <c r="Y903" s="2"/>
    </row>
    <row r="904" spans="1:25" x14ac:dyDescent="0.2">
      <c r="A904" s="2"/>
      <c r="B904" s="2"/>
      <c r="C904" s="2"/>
      <c r="D904" s="2"/>
      <c r="E904" s="2"/>
      <c r="F904" s="2"/>
      <c r="G904" s="7" t="str">
        <f t="shared" si="41"/>
        <v/>
      </c>
      <c r="H904" s="8" t="str">
        <f t="shared" si="39"/>
        <v/>
      </c>
      <c r="I904" s="8" t="str">
        <f t="shared" si="40"/>
        <v/>
      </c>
      <c r="J904" s="9" t="str">
        <f>IF(LARGE($I$16:$I$29,1)=G904,J903,IF(G904="","",IF(ROUND(G904/12,1)&lt;1,H904,IFERROR(IF(OR(ROUNDUP(G905/12,0)&lt;&gt;ROUNDUP(G904/12,0),H903&lt;&gt;H904),VLOOKUP($G904,$H$16:$J$29,3,1)+SUM($I$37:I904),J903),VLOOKUP(MAX($E$1237:$E$1048576),$H$16:$J$29,3,1)+SUM($I$37:I904)))))</f>
        <v/>
      </c>
      <c r="K904" s="2"/>
      <c r="L904" s="2"/>
      <c r="M904" s="2"/>
      <c r="N904" s="2"/>
      <c r="O904" s="2"/>
      <c r="P904" s="2"/>
      <c r="Q904" s="2"/>
      <c r="R904" s="2"/>
      <c r="S904" s="2"/>
      <c r="T904" s="2"/>
      <c r="U904" s="2"/>
      <c r="V904" s="2"/>
      <c r="W904" s="2"/>
      <c r="X904" s="2"/>
      <c r="Y904" s="2"/>
    </row>
    <row r="905" spans="1:25" x14ac:dyDescent="0.2">
      <c r="A905" s="2"/>
      <c r="B905" s="2"/>
      <c r="C905" s="2"/>
      <c r="D905" s="2"/>
      <c r="E905" s="2"/>
      <c r="F905" s="2"/>
      <c r="G905" s="7" t="str">
        <f t="shared" si="41"/>
        <v/>
      </c>
      <c r="H905" s="8" t="str">
        <f t="shared" si="39"/>
        <v/>
      </c>
      <c r="I905" s="8" t="str">
        <f t="shared" si="40"/>
        <v/>
      </c>
      <c r="J905" s="9" t="str">
        <f>IF(LARGE($I$16:$I$29,1)=G905,J904,IF(G905="","",IF(ROUND(G905/12,1)&lt;1,H905,IFERROR(IF(OR(ROUNDUP(G906/12,0)&lt;&gt;ROUNDUP(G905/12,0),H904&lt;&gt;H905),VLOOKUP($G905,$H$16:$J$29,3,1)+SUM($I$37:I905),J904),VLOOKUP(MAX($E$1237:$E$1048576),$H$16:$J$29,3,1)+SUM($I$37:I905)))))</f>
        <v/>
      </c>
      <c r="K905" s="2"/>
      <c r="L905" s="2"/>
      <c r="M905" s="2"/>
      <c r="N905" s="2"/>
      <c r="O905" s="2"/>
      <c r="P905" s="2"/>
      <c r="Q905" s="2"/>
      <c r="R905" s="2"/>
      <c r="S905" s="2"/>
      <c r="T905" s="2"/>
      <c r="U905" s="2"/>
      <c r="V905" s="2"/>
      <c r="W905" s="2"/>
      <c r="X905" s="2"/>
      <c r="Y905" s="2"/>
    </row>
    <row r="906" spans="1:25" x14ac:dyDescent="0.2">
      <c r="A906" s="2"/>
      <c r="B906" s="2"/>
      <c r="C906" s="2"/>
      <c r="D906" s="2"/>
      <c r="E906" s="2"/>
      <c r="F906" s="2"/>
      <c r="G906" s="7" t="str">
        <f t="shared" si="41"/>
        <v/>
      </c>
      <c r="H906" s="8" t="str">
        <f t="shared" si="39"/>
        <v/>
      </c>
      <c r="I906" s="8" t="str">
        <f t="shared" si="40"/>
        <v/>
      </c>
      <c r="J906" s="9" t="str">
        <f>IF(LARGE($I$16:$I$29,1)=G906,J905,IF(G906="","",IF(ROUND(G906/12,1)&lt;1,H906,IFERROR(IF(OR(ROUNDUP(G907/12,0)&lt;&gt;ROUNDUP(G906/12,0),H905&lt;&gt;H906),VLOOKUP($G906,$H$16:$J$29,3,1)+SUM($I$37:I906),J905),VLOOKUP(MAX($E$1237:$E$1048576),$H$16:$J$29,3,1)+SUM($I$37:I906)))))</f>
        <v/>
      </c>
      <c r="K906" s="2"/>
      <c r="L906" s="2"/>
      <c r="M906" s="2"/>
      <c r="N906" s="2"/>
      <c r="O906" s="2"/>
      <c r="P906" s="2"/>
      <c r="Q906" s="2"/>
      <c r="R906" s="2"/>
      <c r="S906" s="2"/>
      <c r="T906" s="2"/>
      <c r="U906" s="2"/>
      <c r="V906" s="2"/>
      <c r="W906" s="2"/>
      <c r="X906" s="2"/>
      <c r="Y906" s="2"/>
    </row>
    <row r="907" spans="1:25" x14ac:dyDescent="0.2">
      <c r="A907" s="2"/>
      <c r="B907" s="2"/>
      <c r="C907" s="2"/>
      <c r="D907" s="2"/>
      <c r="E907" s="2"/>
      <c r="F907" s="2"/>
      <c r="G907" s="7" t="str">
        <f t="shared" si="41"/>
        <v/>
      </c>
      <c r="H907" s="8" t="str">
        <f t="shared" si="39"/>
        <v/>
      </c>
      <c r="I907" s="8" t="str">
        <f t="shared" si="40"/>
        <v/>
      </c>
      <c r="J907" s="9" t="str">
        <f>IF(LARGE($I$16:$I$29,1)=G907,J906,IF(G907="","",IF(ROUND(G907/12,1)&lt;1,H907,IFERROR(IF(OR(ROUNDUP(G908/12,0)&lt;&gt;ROUNDUP(G907/12,0),H906&lt;&gt;H907),VLOOKUP($G907,$H$16:$J$29,3,1)+SUM($I$37:I907),J906),VLOOKUP(MAX($E$1237:$E$1048576),$H$16:$J$29,3,1)+SUM($I$37:I907)))))</f>
        <v/>
      </c>
      <c r="K907" s="2"/>
      <c r="L907" s="2"/>
      <c r="M907" s="2"/>
      <c r="N907" s="2"/>
      <c r="O907" s="2"/>
      <c r="P907" s="2"/>
      <c r="Q907" s="2"/>
      <c r="R907" s="2"/>
      <c r="S907" s="2"/>
      <c r="T907" s="2"/>
      <c r="U907" s="2"/>
      <c r="V907" s="2"/>
      <c r="W907" s="2"/>
      <c r="X907" s="2"/>
      <c r="Y907" s="2"/>
    </row>
    <row r="908" spans="1:25" x14ac:dyDescent="0.2">
      <c r="A908" s="2"/>
      <c r="B908" s="2"/>
      <c r="C908" s="2"/>
      <c r="D908" s="2"/>
      <c r="E908" s="2"/>
      <c r="F908" s="2"/>
      <c r="G908" s="7" t="str">
        <f t="shared" si="41"/>
        <v/>
      </c>
      <c r="H908" s="8" t="str">
        <f t="shared" si="39"/>
        <v/>
      </c>
      <c r="I908" s="8" t="str">
        <f t="shared" si="40"/>
        <v/>
      </c>
      <c r="J908" s="9" t="str">
        <f>IF(LARGE($I$16:$I$29,1)=G908,J907,IF(G908="","",IF(ROUND(G908/12,1)&lt;1,H908,IFERROR(IF(OR(ROUNDUP(G909/12,0)&lt;&gt;ROUNDUP(G908/12,0),H907&lt;&gt;H908),VLOOKUP($G908,$H$16:$J$29,3,1)+SUM($I$37:I908),J907),VLOOKUP(MAX($E$1237:$E$1048576),$H$16:$J$29,3,1)+SUM($I$37:I908)))))</f>
        <v/>
      </c>
      <c r="K908" s="2"/>
      <c r="L908" s="2"/>
      <c r="M908" s="2"/>
      <c r="N908" s="2"/>
      <c r="O908" s="2"/>
      <c r="P908" s="2"/>
      <c r="Q908" s="2"/>
      <c r="R908" s="2"/>
      <c r="S908" s="2"/>
      <c r="T908" s="2"/>
      <c r="U908" s="2"/>
      <c r="V908" s="2"/>
      <c r="W908" s="2"/>
      <c r="X908" s="2"/>
      <c r="Y908" s="2"/>
    </row>
    <row r="909" spans="1:25" x14ac:dyDescent="0.2">
      <c r="A909" s="2"/>
      <c r="B909" s="2"/>
      <c r="C909" s="2"/>
      <c r="D909" s="2"/>
      <c r="E909" s="2"/>
      <c r="F909" s="2"/>
      <c r="G909" s="7" t="str">
        <f t="shared" si="41"/>
        <v/>
      </c>
      <c r="H909" s="8" t="str">
        <f t="shared" si="39"/>
        <v/>
      </c>
      <c r="I909" s="8" t="str">
        <f t="shared" si="40"/>
        <v/>
      </c>
      <c r="J909" s="9" t="str">
        <f>IF(LARGE($I$16:$I$29,1)=G909,J908,IF(G909="","",IF(ROUND(G909/12,1)&lt;1,H909,IFERROR(IF(OR(ROUNDUP(G910/12,0)&lt;&gt;ROUNDUP(G909/12,0),H908&lt;&gt;H909),VLOOKUP($G909,$H$16:$J$29,3,1)+SUM($I$37:I909),J908),VLOOKUP(MAX($E$1237:$E$1048576),$H$16:$J$29,3,1)+SUM($I$37:I909)))))</f>
        <v/>
      </c>
      <c r="K909" s="2"/>
      <c r="L909" s="2"/>
      <c r="M909" s="2"/>
      <c r="N909" s="2"/>
      <c r="O909" s="2"/>
      <c r="P909" s="2"/>
      <c r="Q909" s="2"/>
      <c r="R909" s="2"/>
      <c r="S909" s="2"/>
      <c r="T909" s="2"/>
      <c r="U909" s="2"/>
      <c r="V909" s="2"/>
      <c r="W909" s="2"/>
      <c r="X909" s="2"/>
      <c r="Y909" s="2"/>
    </row>
    <row r="910" spans="1:25" x14ac:dyDescent="0.2">
      <c r="A910" s="2"/>
      <c r="B910" s="2"/>
      <c r="C910" s="2"/>
      <c r="D910" s="2"/>
      <c r="E910" s="2"/>
      <c r="F910" s="2"/>
      <c r="G910" s="7" t="str">
        <f t="shared" si="41"/>
        <v/>
      </c>
      <c r="H910" s="8" t="str">
        <f t="shared" si="39"/>
        <v/>
      </c>
      <c r="I910" s="8" t="str">
        <f t="shared" si="40"/>
        <v/>
      </c>
      <c r="J910" s="9" t="str">
        <f>IF(LARGE($I$16:$I$29,1)=G910,J909,IF(G910="","",IF(ROUND(G910/12,1)&lt;1,H910,IFERROR(IF(OR(ROUNDUP(G911/12,0)&lt;&gt;ROUNDUP(G910/12,0),H909&lt;&gt;H910),VLOOKUP($G910,$H$16:$J$29,3,1)+SUM($I$37:I910),J909),VLOOKUP(MAX($E$1237:$E$1048576),$H$16:$J$29,3,1)+SUM($I$37:I910)))))</f>
        <v/>
      </c>
      <c r="K910" s="2"/>
      <c r="L910" s="2"/>
      <c r="M910" s="2"/>
      <c r="N910" s="2"/>
      <c r="O910" s="2"/>
      <c r="P910" s="2"/>
      <c r="Q910" s="2"/>
      <c r="R910" s="2"/>
      <c r="S910" s="2"/>
      <c r="T910" s="2"/>
      <c r="U910" s="2"/>
      <c r="V910" s="2"/>
      <c r="W910" s="2"/>
      <c r="X910" s="2"/>
      <c r="Y910" s="2"/>
    </row>
    <row r="911" spans="1:25" x14ac:dyDescent="0.2">
      <c r="A911" s="2"/>
      <c r="B911" s="2"/>
      <c r="C911" s="2"/>
      <c r="D911" s="2"/>
      <c r="E911" s="2"/>
      <c r="F911" s="2"/>
      <c r="G911" s="7" t="str">
        <f t="shared" si="41"/>
        <v/>
      </c>
      <c r="H911" s="8" t="str">
        <f t="shared" si="39"/>
        <v/>
      </c>
      <c r="I911" s="8" t="str">
        <f t="shared" si="40"/>
        <v/>
      </c>
      <c r="J911" s="9" t="str">
        <f>IF(LARGE($I$16:$I$29,1)=G911,J910,IF(G911="","",IF(ROUND(G911/12,1)&lt;1,H911,IFERROR(IF(OR(ROUNDUP(G912/12,0)&lt;&gt;ROUNDUP(G911/12,0),H910&lt;&gt;H911),VLOOKUP($G911,$H$16:$J$29,3,1)+SUM($I$37:I911),J910),VLOOKUP(MAX($E$1237:$E$1048576),$H$16:$J$29,3,1)+SUM($I$37:I911)))))</f>
        <v/>
      </c>
      <c r="K911" s="2"/>
      <c r="L911" s="2"/>
      <c r="M911" s="2"/>
      <c r="N911" s="2"/>
      <c r="O911" s="2"/>
      <c r="P911" s="2"/>
      <c r="Q911" s="2"/>
      <c r="R911" s="2"/>
      <c r="S911" s="2"/>
      <c r="T911" s="2"/>
      <c r="U911" s="2"/>
      <c r="V911" s="2"/>
      <c r="W911" s="2"/>
      <c r="X911" s="2"/>
      <c r="Y911" s="2"/>
    </row>
    <row r="912" spans="1:25" x14ac:dyDescent="0.2">
      <c r="A912" s="2"/>
      <c r="B912" s="2"/>
      <c r="C912" s="2"/>
      <c r="D912" s="2"/>
      <c r="E912" s="2"/>
      <c r="F912" s="2"/>
      <c r="G912" s="7" t="str">
        <f t="shared" si="41"/>
        <v/>
      </c>
      <c r="H912" s="8" t="str">
        <f t="shared" si="39"/>
        <v/>
      </c>
      <c r="I912" s="8" t="str">
        <f t="shared" si="40"/>
        <v/>
      </c>
      <c r="J912" s="9" t="str">
        <f>IF(LARGE($I$16:$I$29,1)=G912,J911,IF(G912="","",IF(ROUND(G912/12,1)&lt;1,H912,IFERROR(IF(OR(ROUNDUP(G913/12,0)&lt;&gt;ROUNDUP(G912/12,0),H911&lt;&gt;H912),VLOOKUP($G912,$H$16:$J$29,3,1)+SUM($I$37:I912),J911),VLOOKUP(MAX($E$1237:$E$1048576),$H$16:$J$29,3,1)+SUM($I$37:I912)))))</f>
        <v/>
      </c>
      <c r="K912" s="2"/>
      <c r="L912" s="2"/>
      <c r="M912" s="2"/>
      <c r="N912" s="2"/>
      <c r="O912" s="2"/>
      <c r="P912" s="2"/>
      <c r="Q912" s="2"/>
      <c r="R912" s="2"/>
      <c r="S912" s="2"/>
      <c r="T912" s="2"/>
      <c r="U912" s="2"/>
      <c r="V912" s="2"/>
      <c r="W912" s="2"/>
      <c r="X912" s="2"/>
      <c r="Y912" s="2"/>
    </row>
    <row r="913" spans="1:25" x14ac:dyDescent="0.2">
      <c r="A913" s="2"/>
      <c r="B913" s="2"/>
      <c r="C913" s="2"/>
      <c r="D913" s="2"/>
      <c r="E913" s="2"/>
      <c r="F913" s="2"/>
      <c r="G913" s="7" t="str">
        <f t="shared" si="41"/>
        <v/>
      </c>
      <c r="H913" s="8" t="str">
        <f t="shared" si="39"/>
        <v/>
      </c>
      <c r="I913" s="8" t="str">
        <f t="shared" si="40"/>
        <v/>
      </c>
      <c r="J913" s="9" t="str">
        <f>IF(LARGE($I$16:$I$29,1)=G913,J912,IF(G913="","",IF(ROUND(G913/12,1)&lt;1,H913,IFERROR(IF(OR(ROUNDUP(G914/12,0)&lt;&gt;ROUNDUP(G913/12,0),H912&lt;&gt;H913),VLOOKUP($G913,$H$16:$J$29,3,1)+SUM($I$37:I913),J912),VLOOKUP(MAX($E$1237:$E$1048576),$H$16:$J$29,3,1)+SUM($I$37:I913)))))</f>
        <v/>
      </c>
      <c r="K913" s="2"/>
      <c r="L913" s="2"/>
      <c r="M913" s="2"/>
      <c r="N913" s="2"/>
      <c r="O913" s="2"/>
      <c r="P913" s="2"/>
      <c r="Q913" s="2"/>
      <c r="R913" s="2"/>
      <c r="S913" s="2"/>
      <c r="T913" s="2"/>
      <c r="U913" s="2"/>
      <c r="V913" s="2"/>
      <c r="W913" s="2"/>
      <c r="X913" s="2"/>
      <c r="Y913" s="2"/>
    </row>
    <row r="914" spans="1:25" x14ac:dyDescent="0.2">
      <c r="A914" s="2"/>
      <c r="B914" s="2"/>
      <c r="C914" s="2"/>
      <c r="D914" s="2"/>
      <c r="E914" s="2"/>
      <c r="F914" s="2"/>
      <c r="G914" s="7" t="str">
        <f t="shared" si="41"/>
        <v/>
      </c>
      <c r="H914" s="8" t="str">
        <f t="shared" si="39"/>
        <v/>
      </c>
      <c r="I914" s="8" t="str">
        <f t="shared" si="40"/>
        <v/>
      </c>
      <c r="J914" s="9" t="str">
        <f>IF(LARGE($I$16:$I$29,1)=G914,J913,IF(G914="","",IF(ROUND(G914/12,1)&lt;1,H914,IFERROR(IF(OR(ROUNDUP(G915/12,0)&lt;&gt;ROUNDUP(G914/12,0),H913&lt;&gt;H914),VLOOKUP($G914,$H$16:$J$29,3,1)+SUM($I$37:I914),J913),VLOOKUP(MAX($E$1237:$E$1048576),$H$16:$J$29,3,1)+SUM($I$37:I914)))))</f>
        <v/>
      </c>
      <c r="K914" s="2"/>
      <c r="L914" s="2"/>
      <c r="M914" s="2"/>
      <c r="N914" s="2"/>
      <c r="O914" s="2"/>
      <c r="P914" s="2"/>
      <c r="Q914" s="2"/>
      <c r="R914" s="2"/>
      <c r="S914" s="2"/>
      <c r="T914" s="2"/>
      <c r="U914" s="2"/>
      <c r="V914" s="2"/>
      <c r="W914" s="2"/>
      <c r="X914" s="2"/>
      <c r="Y914" s="2"/>
    </row>
    <row r="915" spans="1:25" x14ac:dyDescent="0.2">
      <c r="A915" s="2"/>
      <c r="B915" s="2"/>
      <c r="C915" s="2"/>
      <c r="D915" s="2"/>
      <c r="E915" s="2"/>
      <c r="F915" s="2"/>
      <c r="G915" s="7" t="str">
        <f t="shared" si="41"/>
        <v/>
      </c>
      <c r="H915" s="8" t="str">
        <f t="shared" si="39"/>
        <v/>
      </c>
      <c r="I915" s="8" t="str">
        <f t="shared" si="40"/>
        <v/>
      </c>
      <c r="J915" s="9" t="str">
        <f>IF(LARGE($I$16:$I$29,1)=G915,J914,IF(G915="","",IF(ROUND(G915/12,1)&lt;1,H915,IFERROR(IF(OR(ROUNDUP(G916/12,0)&lt;&gt;ROUNDUP(G915/12,0),H914&lt;&gt;H915),VLOOKUP($G915,$H$16:$J$29,3,1)+SUM($I$37:I915),J914),VLOOKUP(MAX($E$1237:$E$1048576),$H$16:$J$29,3,1)+SUM($I$37:I915)))))</f>
        <v/>
      </c>
      <c r="K915" s="2"/>
      <c r="L915" s="2"/>
      <c r="M915" s="2"/>
      <c r="N915" s="2"/>
      <c r="O915" s="2"/>
      <c r="P915" s="2"/>
      <c r="Q915" s="2"/>
      <c r="R915" s="2"/>
      <c r="S915" s="2"/>
      <c r="T915" s="2"/>
      <c r="U915" s="2"/>
      <c r="V915" s="2"/>
      <c r="W915" s="2"/>
      <c r="X915" s="2"/>
      <c r="Y915" s="2"/>
    </row>
    <row r="916" spans="1:25" x14ac:dyDescent="0.2">
      <c r="A916" s="2"/>
      <c r="B916" s="2"/>
      <c r="C916" s="2"/>
      <c r="D916" s="2"/>
      <c r="E916" s="2"/>
      <c r="F916" s="2"/>
      <c r="G916" s="7" t="str">
        <f t="shared" si="41"/>
        <v/>
      </c>
      <c r="H916" s="8" t="str">
        <f t="shared" si="39"/>
        <v/>
      </c>
      <c r="I916" s="8" t="str">
        <f t="shared" si="40"/>
        <v/>
      </c>
      <c r="J916" s="9" t="str">
        <f>IF(LARGE($I$16:$I$29,1)=G916,J915,IF(G916="","",IF(ROUND(G916/12,1)&lt;1,H916,IFERROR(IF(OR(ROUNDUP(G917/12,0)&lt;&gt;ROUNDUP(G916/12,0),H915&lt;&gt;H916),VLOOKUP($G916,$H$16:$J$29,3,1)+SUM($I$37:I916),J915),VLOOKUP(MAX($E$1237:$E$1048576),$H$16:$J$29,3,1)+SUM($I$37:I916)))))</f>
        <v/>
      </c>
      <c r="K916" s="2"/>
      <c r="L916" s="2"/>
      <c r="M916" s="2"/>
      <c r="N916" s="2"/>
      <c r="O916" s="2"/>
      <c r="P916" s="2"/>
      <c r="Q916" s="2"/>
      <c r="R916" s="2"/>
      <c r="S916" s="2"/>
      <c r="T916" s="2"/>
      <c r="U916" s="2"/>
      <c r="V916" s="2"/>
      <c r="W916" s="2"/>
      <c r="X916" s="2"/>
      <c r="Y916" s="2"/>
    </row>
    <row r="917" spans="1:25" x14ac:dyDescent="0.2">
      <c r="A917" s="2"/>
      <c r="B917" s="2"/>
      <c r="C917" s="2"/>
      <c r="D917" s="2"/>
      <c r="E917" s="2"/>
      <c r="F917" s="2"/>
      <c r="G917" s="7" t="str">
        <f t="shared" si="41"/>
        <v/>
      </c>
      <c r="H917" s="8" t="str">
        <f t="shared" si="39"/>
        <v/>
      </c>
      <c r="I917" s="8" t="str">
        <f t="shared" si="40"/>
        <v/>
      </c>
      <c r="J917" s="9" t="str">
        <f>IF(LARGE($I$16:$I$29,1)=G917,J916,IF(G917="","",IF(ROUND(G917/12,1)&lt;1,H917,IFERROR(IF(OR(ROUNDUP(G918/12,0)&lt;&gt;ROUNDUP(G917/12,0),H916&lt;&gt;H917),VLOOKUP($G917,$H$16:$J$29,3,1)+SUM($I$37:I917),J916),VLOOKUP(MAX($E$1237:$E$1048576),$H$16:$J$29,3,1)+SUM($I$37:I917)))))</f>
        <v/>
      </c>
      <c r="K917" s="2"/>
      <c r="L917" s="2"/>
      <c r="M917" s="2"/>
      <c r="N917" s="2"/>
      <c r="O917" s="2"/>
      <c r="P917" s="2"/>
      <c r="Q917" s="2"/>
      <c r="R917" s="2"/>
      <c r="S917" s="2"/>
      <c r="T917" s="2"/>
      <c r="U917" s="2"/>
      <c r="V917" s="2"/>
      <c r="W917" s="2"/>
      <c r="X917" s="2"/>
      <c r="Y917" s="2"/>
    </row>
    <row r="918" spans="1:25" x14ac:dyDescent="0.2">
      <c r="A918" s="2"/>
      <c r="B918" s="2"/>
      <c r="C918" s="2"/>
      <c r="D918" s="2"/>
      <c r="E918" s="2"/>
      <c r="F918" s="2"/>
      <c r="G918" s="7" t="str">
        <f t="shared" si="41"/>
        <v/>
      </c>
      <c r="H918" s="8" t="str">
        <f t="shared" si="39"/>
        <v/>
      </c>
      <c r="I918" s="8" t="str">
        <f t="shared" si="40"/>
        <v/>
      </c>
      <c r="J918" s="9" t="str">
        <f>IF(LARGE($I$16:$I$29,1)=G918,J917,IF(G918="","",IF(ROUND(G918/12,1)&lt;1,H918,IFERROR(IF(OR(ROUNDUP(G919/12,0)&lt;&gt;ROUNDUP(G918/12,0),H917&lt;&gt;H918),VLOOKUP($G918,$H$16:$J$29,3,1)+SUM($I$37:I918),J917),VLOOKUP(MAX($E$1237:$E$1048576),$H$16:$J$29,3,1)+SUM($I$37:I918)))))</f>
        <v/>
      </c>
      <c r="K918" s="2"/>
      <c r="L918" s="2"/>
      <c r="M918" s="2"/>
      <c r="N918" s="2"/>
      <c r="O918" s="2"/>
      <c r="P918" s="2"/>
      <c r="Q918" s="2"/>
      <c r="R918" s="2"/>
      <c r="S918" s="2"/>
      <c r="T918" s="2"/>
      <c r="U918" s="2"/>
      <c r="V918" s="2"/>
      <c r="W918" s="2"/>
      <c r="X918" s="2"/>
      <c r="Y918" s="2"/>
    </row>
    <row r="919" spans="1:25" x14ac:dyDescent="0.2">
      <c r="A919" s="2"/>
      <c r="B919" s="2"/>
      <c r="C919" s="2"/>
      <c r="D919" s="2"/>
      <c r="E919" s="2"/>
      <c r="F919" s="2"/>
      <c r="G919" s="7" t="str">
        <f t="shared" si="41"/>
        <v/>
      </c>
      <c r="H919" s="8" t="str">
        <f t="shared" si="39"/>
        <v/>
      </c>
      <c r="I919" s="8" t="str">
        <f t="shared" si="40"/>
        <v/>
      </c>
      <c r="J919" s="9" t="str">
        <f>IF(LARGE($I$16:$I$29,1)=G919,J918,IF(G919="","",IF(ROUND(G919/12,1)&lt;1,H919,IFERROR(IF(OR(ROUNDUP(G920/12,0)&lt;&gt;ROUNDUP(G919/12,0),H918&lt;&gt;H919),VLOOKUP($G919,$H$16:$J$29,3,1)+SUM($I$37:I919),J918),VLOOKUP(MAX($E$1237:$E$1048576),$H$16:$J$29,3,1)+SUM($I$37:I919)))))</f>
        <v/>
      </c>
      <c r="K919" s="2"/>
      <c r="L919" s="2"/>
      <c r="M919" s="2"/>
      <c r="N919" s="2"/>
      <c r="O919" s="2"/>
      <c r="P919" s="2"/>
      <c r="Q919" s="2"/>
      <c r="R919" s="2"/>
      <c r="S919" s="2"/>
      <c r="T919" s="2"/>
      <c r="U919" s="2"/>
      <c r="V919" s="2"/>
      <c r="W919" s="2"/>
      <c r="X919" s="2"/>
      <c r="Y919" s="2"/>
    </row>
    <row r="920" spans="1:25" x14ac:dyDescent="0.2">
      <c r="A920" s="2"/>
      <c r="B920" s="2"/>
      <c r="C920" s="2"/>
      <c r="D920" s="2"/>
      <c r="E920" s="2"/>
      <c r="F920" s="2"/>
      <c r="G920" s="7" t="str">
        <f t="shared" si="41"/>
        <v/>
      </c>
      <c r="H920" s="8" t="str">
        <f t="shared" si="39"/>
        <v/>
      </c>
      <c r="I920" s="8" t="str">
        <f t="shared" si="40"/>
        <v/>
      </c>
      <c r="J920" s="9" t="str">
        <f>IF(LARGE($I$16:$I$29,1)=G920,J919,IF(G920="","",IF(ROUND(G920/12,1)&lt;1,H920,IFERROR(IF(OR(ROUNDUP(G921/12,0)&lt;&gt;ROUNDUP(G920/12,0),H919&lt;&gt;H920),VLOOKUP($G920,$H$16:$J$29,3,1)+SUM($I$37:I920),J919),VLOOKUP(MAX($E$1237:$E$1048576),$H$16:$J$29,3,1)+SUM($I$37:I920)))))</f>
        <v/>
      </c>
      <c r="K920" s="2"/>
      <c r="L920" s="2"/>
      <c r="M920" s="2"/>
      <c r="N920" s="2"/>
      <c r="O920" s="2"/>
      <c r="P920" s="2"/>
      <c r="Q920" s="2"/>
      <c r="R920" s="2"/>
      <c r="S920" s="2"/>
      <c r="T920" s="2"/>
      <c r="U920" s="2"/>
      <c r="V920" s="2"/>
      <c r="W920" s="2"/>
      <c r="X920" s="2"/>
      <c r="Y920" s="2"/>
    </row>
    <row r="921" spans="1:25" x14ac:dyDescent="0.2">
      <c r="A921" s="2"/>
      <c r="B921" s="2"/>
      <c r="C921" s="2"/>
      <c r="D921" s="2"/>
      <c r="E921" s="2"/>
      <c r="F921" s="2"/>
      <c r="G921" s="7" t="str">
        <f t="shared" si="41"/>
        <v/>
      </c>
      <c r="H921" s="8" t="str">
        <f t="shared" si="39"/>
        <v/>
      </c>
      <c r="I921" s="8" t="str">
        <f t="shared" si="40"/>
        <v/>
      </c>
      <c r="J921" s="9" t="str">
        <f>IF(LARGE($I$16:$I$29,1)=G921,J920,IF(G921="","",IF(ROUND(G921/12,1)&lt;1,H921,IFERROR(IF(OR(ROUNDUP(G922/12,0)&lt;&gt;ROUNDUP(G921/12,0),H920&lt;&gt;H921),VLOOKUP($G921,$H$16:$J$29,3,1)+SUM($I$37:I921),J920),VLOOKUP(MAX($E$1237:$E$1048576),$H$16:$J$29,3,1)+SUM($I$37:I921)))))</f>
        <v/>
      </c>
      <c r="K921" s="2"/>
      <c r="L921" s="2"/>
      <c r="M921" s="2"/>
      <c r="N921" s="2"/>
      <c r="O921" s="2"/>
      <c r="P921" s="2"/>
      <c r="Q921" s="2"/>
      <c r="R921" s="2"/>
      <c r="S921" s="2"/>
      <c r="T921" s="2"/>
      <c r="U921" s="2"/>
      <c r="V921" s="2"/>
      <c r="W921" s="2"/>
      <c r="X921" s="2"/>
      <c r="Y921" s="2"/>
    </row>
    <row r="922" spans="1:25" x14ac:dyDescent="0.2">
      <c r="A922" s="2"/>
      <c r="B922" s="2"/>
      <c r="C922" s="2"/>
      <c r="D922" s="2"/>
      <c r="E922" s="2"/>
      <c r="F922" s="2"/>
      <c r="G922" s="7" t="str">
        <f t="shared" si="41"/>
        <v/>
      </c>
      <c r="H922" s="8" t="str">
        <f t="shared" si="39"/>
        <v/>
      </c>
      <c r="I922" s="8" t="str">
        <f t="shared" si="40"/>
        <v/>
      </c>
      <c r="J922" s="9" t="str">
        <f>IF(LARGE($I$16:$I$29,1)=G922,J921,IF(G922="","",IF(ROUND(G922/12,1)&lt;1,H922,IFERROR(IF(OR(ROUNDUP(G923/12,0)&lt;&gt;ROUNDUP(G922/12,0),H921&lt;&gt;H922),VLOOKUP($G922,$H$16:$J$29,3,1)+SUM($I$37:I922),J921),VLOOKUP(MAX($E$1237:$E$1048576),$H$16:$J$29,3,1)+SUM($I$37:I922)))))</f>
        <v/>
      </c>
      <c r="K922" s="2"/>
      <c r="L922" s="2"/>
      <c r="M922" s="2"/>
      <c r="N922" s="2"/>
      <c r="O922" s="2"/>
      <c r="P922" s="2"/>
      <c r="Q922" s="2"/>
      <c r="R922" s="2"/>
      <c r="S922" s="2"/>
      <c r="T922" s="2"/>
      <c r="U922" s="2"/>
      <c r="V922" s="2"/>
      <c r="W922" s="2"/>
      <c r="X922" s="2"/>
      <c r="Y922" s="2"/>
    </row>
    <row r="923" spans="1:25" x14ac:dyDescent="0.2">
      <c r="A923" s="2"/>
      <c r="B923" s="2"/>
      <c r="C923" s="2"/>
      <c r="D923" s="2"/>
      <c r="E923" s="2"/>
      <c r="F923" s="2"/>
      <c r="G923" s="7" t="str">
        <f t="shared" si="41"/>
        <v/>
      </c>
      <c r="H923" s="8" t="str">
        <f t="shared" si="39"/>
        <v/>
      </c>
      <c r="I923" s="8" t="str">
        <f t="shared" si="40"/>
        <v/>
      </c>
      <c r="J923" s="9" t="str">
        <f>IF(LARGE($I$16:$I$29,1)=G923,J922,IF(G923="","",IF(ROUND(G923/12,1)&lt;1,H923,IFERROR(IF(OR(ROUNDUP(G924/12,0)&lt;&gt;ROUNDUP(G923/12,0),H922&lt;&gt;H923),VLOOKUP($G923,$H$16:$J$29,3,1)+SUM($I$37:I923),J922),VLOOKUP(MAX($E$1237:$E$1048576),$H$16:$J$29,3,1)+SUM($I$37:I923)))))</f>
        <v/>
      </c>
      <c r="K923" s="2"/>
      <c r="L923" s="2"/>
      <c r="M923" s="2"/>
      <c r="N923" s="2"/>
      <c r="O923" s="2"/>
      <c r="P923" s="2"/>
      <c r="Q923" s="2"/>
      <c r="R923" s="2"/>
      <c r="S923" s="2"/>
      <c r="T923" s="2"/>
      <c r="U923" s="2"/>
      <c r="V923" s="2"/>
      <c r="W923" s="2"/>
      <c r="X923" s="2"/>
      <c r="Y923" s="2"/>
    </row>
    <row r="924" spans="1:25" x14ac:dyDescent="0.2">
      <c r="A924" s="2"/>
      <c r="B924" s="2"/>
      <c r="C924" s="2"/>
      <c r="D924" s="2"/>
      <c r="E924" s="2"/>
      <c r="F924" s="2"/>
      <c r="G924" s="7" t="str">
        <f t="shared" si="41"/>
        <v/>
      </c>
      <c r="H924" s="8" t="str">
        <f t="shared" si="39"/>
        <v/>
      </c>
      <c r="I924" s="8" t="str">
        <f t="shared" si="40"/>
        <v/>
      </c>
      <c r="J924" s="9" t="str">
        <f>IF(LARGE($I$16:$I$29,1)=G924,J923,IF(G924="","",IF(ROUND(G924/12,1)&lt;1,H924,IFERROR(IF(OR(ROUNDUP(G925/12,0)&lt;&gt;ROUNDUP(G924/12,0),H923&lt;&gt;H924),VLOOKUP($G924,$H$16:$J$29,3,1)+SUM($I$37:I924),J923),VLOOKUP(MAX($E$1237:$E$1048576),$H$16:$J$29,3,1)+SUM($I$37:I924)))))</f>
        <v/>
      </c>
      <c r="K924" s="2"/>
      <c r="L924" s="2"/>
      <c r="M924" s="2"/>
      <c r="N924" s="2"/>
      <c r="O924" s="2"/>
      <c r="P924" s="2"/>
      <c r="Q924" s="2"/>
      <c r="R924" s="2"/>
      <c r="S924" s="2"/>
      <c r="T924" s="2"/>
      <c r="U924" s="2"/>
      <c r="V924" s="2"/>
      <c r="W924" s="2"/>
      <c r="X924" s="2"/>
      <c r="Y924" s="2"/>
    </row>
    <row r="925" spans="1:25" x14ac:dyDescent="0.2">
      <c r="A925" s="2"/>
      <c r="B925" s="2"/>
      <c r="C925" s="2"/>
      <c r="D925" s="2"/>
      <c r="E925" s="2"/>
      <c r="F925" s="2"/>
      <c r="G925" s="7" t="str">
        <f t="shared" si="41"/>
        <v/>
      </c>
      <c r="H925" s="8" t="str">
        <f t="shared" si="39"/>
        <v/>
      </c>
      <c r="I925" s="8" t="str">
        <f t="shared" si="40"/>
        <v/>
      </c>
      <c r="J925" s="9" t="str">
        <f>IF(LARGE($I$16:$I$29,1)=G925,J924,IF(G925="","",IF(ROUND(G925/12,1)&lt;1,H925,IFERROR(IF(OR(ROUNDUP(G926/12,0)&lt;&gt;ROUNDUP(G925/12,0),H924&lt;&gt;H925),VLOOKUP($G925,$H$16:$J$29,3,1)+SUM($I$37:I925),J924),VLOOKUP(MAX($E$1237:$E$1048576),$H$16:$J$29,3,1)+SUM($I$37:I925)))))</f>
        <v/>
      </c>
      <c r="K925" s="2"/>
      <c r="L925" s="2"/>
      <c r="M925" s="2"/>
      <c r="N925" s="2"/>
      <c r="O925" s="2"/>
      <c r="P925" s="2"/>
      <c r="Q925" s="2"/>
      <c r="R925" s="2"/>
      <c r="S925" s="2"/>
      <c r="T925" s="2"/>
      <c r="U925" s="2"/>
      <c r="V925" s="2"/>
      <c r="W925" s="2"/>
      <c r="X925" s="2"/>
      <c r="Y925" s="2"/>
    </row>
    <row r="926" spans="1:25" x14ac:dyDescent="0.2">
      <c r="A926" s="2"/>
      <c r="B926" s="2"/>
      <c r="C926" s="2"/>
      <c r="D926" s="2"/>
      <c r="E926" s="2"/>
      <c r="F926" s="2"/>
      <c r="G926" s="7" t="str">
        <f t="shared" si="41"/>
        <v/>
      </c>
      <c r="H926" s="8" t="str">
        <f t="shared" si="39"/>
        <v/>
      </c>
      <c r="I926" s="8" t="str">
        <f t="shared" si="40"/>
        <v/>
      </c>
      <c r="J926" s="9" t="str">
        <f>IF(LARGE($I$16:$I$29,1)=G926,J925,IF(G926="","",IF(ROUND(G926/12,1)&lt;1,H926,IFERROR(IF(OR(ROUNDUP(G927/12,0)&lt;&gt;ROUNDUP(G926/12,0),H925&lt;&gt;H926),VLOOKUP($G926,$H$16:$J$29,3,1)+SUM($I$37:I926),J925),VLOOKUP(MAX($E$1237:$E$1048576),$H$16:$J$29,3,1)+SUM($I$37:I926)))))</f>
        <v/>
      </c>
      <c r="K926" s="2"/>
      <c r="L926" s="2"/>
      <c r="M926" s="2"/>
      <c r="N926" s="2"/>
      <c r="O926" s="2"/>
      <c r="P926" s="2"/>
      <c r="Q926" s="2"/>
      <c r="R926" s="2"/>
      <c r="S926" s="2"/>
      <c r="T926" s="2"/>
      <c r="U926" s="2"/>
      <c r="V926" s="2"/>
      <c r="W926" s="2"/>
      <c r="X926" s="2"/>
      <c r="Y926" s="2"/>
    </row>
    <row r="927" spans="1:25" x14ac:dyDescent="0.2">
      <c r="A927" s="2"/>
      <c r="B927" s="2"/>
      <c r="C927" s="2"/>
      <c r="D927" s="2"/>
      <c r="E927" s="2"/>
      <c r="F927" s="2"/>
      <c r="G927" s="7" t="str">
        <f t="shared" si="41"/>
        <v/>
      </c>
      <c r="H927" s="8" t="str">
        <f t="shared" si="39"/>
        <v/>
      </c>
      <c r="I927" s="8" t="str">
        <f t="shared" si="40"/>
        <v/>
      </c>
      <c r="J927" s="9" t="str">
        <f>IF(LARGE($I$16:$I$29,1)=G927,J926,IF(G927="","",IF(ROUND(G927/12,1)&lt;1,H927,IFERROR(IF(OR(ROUNDUP(G928/12,0)&lt;&gt;ROUNDUP(G927/12,0),H926&lt;&gt;H927),VLOOKUP($G927,$H$16:$J$29,3,1)+SUM($I$37:I927),J926),VLOOKUP(MAX($E$1237:$E$1048576),$H$16:$J$29,3,1)+SUM($I$37:I927)))))</f>
        <v/>
      </c>
      <c r="K927" s="2"/>
      <c r="L927" s="2"/>
      <c r="M927" s="2"/>
      <c r="N927" s="2"/>
      <c r="O927" s="2"/>
      <c r="P927" s="2"/>
      <c r="Q927" s="2"/>
      <c r="R927" s="2"/>
      <c r="S927" s="2"/>
      <c r="T927" s="2"/>
      <c r="U927" s="2"/>
      <c r="V927" s="2"/>
      <c r="W927" s="2"/>
      <c r="X927" s="2"/>
      <c r="Y927" s="2"/>
    </row>
    <row r="928" spans="1:25" x14ac:dyDescent="0.2">
      <c r="A928" s="2"/>
      <c r="B928" s="2"/>
      <c r="C928" s="2"/>
      <c r="D928" s="2"/>
      <c r="E928" s="2"/>
      <c r="F928" s="2"/>
      <c r="G928" s="7" t="str">
        <f t="shared" si="41"/>
        <v/>
      </c>
      <c r="H928" s="8" t="str">
        <f t="shared" si="39"/>
        <v/>
      </c>
      <c r="I928" s="8" t="str">
        <f t="shared" si="40"/>
        <v/>
      </c>
      <c r="J928" s="9" t="str">
        <f>IF(LARGE($I$16:$I$29,1)=G928,J927,IF(G928="","",IF(ROUND(G928/12,1)&lt;1,H928,IFERROR(IF(OR(ROUNDUP(G929/12,0)&lt;&gt;ROUNDUP(G928/12,0),H927&lt;&gt;H928),VLOOKUP($G928,$H$16:$J$29,3,1)+SUM($I$37:I928),J927),VLOOKUP(MAX($E$1237:$E$1048576),$H$16:$J$29,3,1)+SUM($I$37:I928)))))</f>
        <v/>
      </c>
      <c r="K928" s="2"/>
      <c r="L928" s="2"/>
      <c r="M928" s="2"/>
      <c r="N928" s="2"/>
      <c r="O928" s="2"/>
      <c r="P928" s="2"/>
      <c r="Q928" s="2"/>
      <c r="R928" s="2"/>
      <c r="S928" s="2"/>
      <c r="T928" s="2"/>
      <c r="U928" s="2"/>
      <c r="V928" s="2"/>
      <c r="W928" s="2"/>
      <c r="X928" s="2"/>
      <c r="Y928" s="2"/>
    </row>
    <row r="929" spans="1:25" x14ac:dyDescent="0.2">
      <c r="A929" s="2"/>
      <c r="B929" s="2"/>
      <c r="C929" s="2"/>
      <c r="D929" s="2"/>
      <c r="E929" s="2"/>
      <c r="F929" s="2"/>
      <c r="G929" s="7" t="str">
        <f t="shared" si="41"/>
        <v/>
      </c>
      <c r="H929" s="8" t="str">
        <f t="shared" si="39"/>
        <v/>
      </c>
      <c r="I929" s="8" t="str">
        <f t="shared" si="40"/>
        <v/>
      </c>
      <c r="J929" s="9" t="str">
        <f>IF(LARGE($I$16:$I$29,1)=G929,J928,IF(G929="","",IF(ROUND(G929/12,1)&lt;1,H929,IFERROR(IF(OR(ROUNDUP(G930/12,0)&lt;&gt;ROUNDUP(G929/12,0),H928&lt;&gt;H929),VLOOKUP($G929,$H$16:$J$29,3,1)+SUM($I$37:I929),J928),VLOOKUP(MAX($E$1237:$E$1048576),$H$16:$J$29,3,1)+SUM($I$37:I929)))))</f>
        <v/>
      </c>
      <c r="K929" s="2"/>
      <c r="L929" s="2"/>
      <c r="M929" s="2"/>
      <c r="N929" s="2"/>
      <c r="O929" s="2"/>
      <c r="P929" s="2"/>
      <c r="Q929" s="2"/>
      <c r="R929" s="2"/>
      <c r="S929" s="2"/>
      <c r="T929" s="2"/>
      <c r="U929" s="2"/>
      <c r="V929" s="2"/>
      <c r="W929" s="2"/>
      <c r="X929" s="2"/>
      <c r="Y929" s="2"/>
    </row>
    <row r="930" spans="1:25" x14ac:dyDescent="0.2">
      <c r="A930" s="2"/>
      <c r="B930" s="2"/>
      <c r="C930" s="2"/>
      <c r="D930" s="2"/>
      <c r="E930" s="2"/>
      <c r="F930" s="2"/>
      <c r="G930" s="7" t="str">
        <f t="shared" si="41"/>
        <v/>
      </c>
      <c r="H930" s="8" t="str">
        <f t="shared" si="39"/>
        <v/>
      </c>
      <c r="I930" s="8" t="str">
        <f t="shared" si="40"/>
        <v/>
      </c>
      <c r="J930" s="9" t="str">
        <f>IF(LARGE($I$16:$I$29,1)=G930,J929,IF(G930="","",IF(ROUND(G930/12,1)&lt;1,H930,IFERROR(IF(OR(ROUNDUP(G931/12,0)&lt;&gt;ROUNDUP(G930/12,0),H929&lt;&gt;H930),VLOOKUP($G930,$H$16:$J$29,3,1)+SUM($I$37:I930),J929),VLOOKUP(MAX($E$1237:$E$1048576),$H$16:$J$29,3,1)+SUM($I$37:I930)))))</f>
        <v/>
      </c>
      <c r="K930" s="2"/>
      <c r="L930" s="2"/>
      <c r="M930" s="2"/>
      <c r="N930" s="2"/>
      <c r="O930" s="2"/>
      <c r="P930" s="2"/>
      <c r="Q930" s="2"/>
      <c r="R930" s="2"/>
      <c r="S930" s="2"/>
      <c r="T930" s="2"/>
      <c r="U930" s="2"/>
      <c r="V930" s="2"/>
      <c r="W930" s="2"/>
      <c r="X930" s="2"/>
      <c r="Y930" s="2"/>
    </row>
    <row r="931" spans="1:25" x14ac:dyDescent="0.2">
      <c r="A931" s="2"/>
      <c r="B931" s="2"/>
      <c r="C931" s="2"/>
      <c r="D931" s="2"/>
      <c r="E931" s="2"/>
      <c r="F931" s="2"/>
      <c r="G931" s="7" t="str">
        <f t="shared" si="41"/>
        <v/>
      </c>
      <c r="H931" s="8" t="str">
        <f t="shared" si="39"/>
        <v/>
      </c>
      <c r="I931" s="8" t="str">
        <f t="shared" si="40"/>
        <v/>
      </c>
      <c r="J931" s="9" t="str">
        <f>IF(LARGE($I$16:$I$29,1)=G931,J930,IF(G931="","",IF(ROUND(G931/12,1)&lt;1,H931,IFERROR(IF(OR(ROUNDUP(G932/12,0)&lt;&gt;ROUNDUP(G931/12,0),H930&lt;&gt;H931),VLOOKUP($G931,$H$16:$J$29,3,1)+SUM($I$37:I931),J930),VLOOKUP(MAX($E$1237:$E$1048576),$H$16:$J$29,3,1)+SUM($I$37:I931)))))</f>
        <v/>
      </c>
      <c r="K931" s="2"/>
      <c r="L931" s="2"/>
      <c r="M931" s="2"/>
      <c r="N931" s="2"/>
      <c r="O931" s="2"/>
      <c r="P931" s="2"/>
      <c r="Q931" s="2"/>
      <c r="R931" s="2"/>
      <c r="S931" s="2"/>
      <c r="T931" s="2"/>
      <c r="U931" s="2"/>
      <c r="V931" s="2"/>
      <c r="W931" s="2"/>
      <c r="X931" s="2"/>
      <c r="Y931" s="2"/>
    </row>
    <row r="932" spans="1:25" x14ac:dyDescent="0.2">
      <c r="A932" s="2"/>
      <c r="B932" s="2"/>
      <c r="C932" s="2"/>
      <c r="D932" s="2"/>
      <c r="E932" s="2"/>
      <c r="F932" s="2"/>
      <c r="G932" s="7" t="str">
        <f t="shared" si="41"/>
        <v/>
      </c>
      <c r="H932" s="8" t="str">
        <f t="shared" si="39"/>
        <v/>
      </c>
      <c r="I932" s="8" t="str">
        <f t="shared" si="40"/>
        <v/>
      </c>
      <c r="J932" s="9" t="str">
        <f>IF(LARGE($I$16:$I$29,1)=G932,J931,IF(G932="","",IF(ROUND(G932/12,1)&lt;1,H932,IFERROR(IF(OR(ROUNDUP(G933/12,0)&lt;&gt;ROUNDUP(G932/12,0),H931&lt;&gt;H932),VLOOKUP($G932,$H$16:$J$29,3,1)+SUM($I$37:I932),J931),VLOOKUP(MAX($E$1237:$E$1048576),$H$16:$J$29,3,1)+SUM($I$37:I932)))))</f>
        <v/>
      </c>
      <c r="K932" s="2"/>
      <c r="L932" s="2"/>
      <c r="M932" s="2"/>
      <c r="N932" s="2"/>
      <c r="O932" s="2"/>
      <c r="P932" s="2"/>
      <c r="Q932" s="2"/>
      <c r="R932" s="2"/>
      <c r="S932" s="2"/>
      <c r="T932" s="2"/>
      <c r="U932" s="2"/>
      <c r="V932" s="2"/>
      <c r="W932" s="2"/>
      <c r="X932" s="2"/>
      <c r="Y932" s="2"/>
    </row>
    <row r="933" spans="1:25" x14ac:dyDescent="0.2">
      <c r="A933" s="2"/>
      <c r="B933" s="2"/>
      <c r="C933" s="2"/>
      <c r="D933" s="2"/>
      <c r="E933" s="2"/>
      <c r="F933" s="2"/>
      <c r="G933" s="7" t="str">
        <f t="shared" si="41"/>
        <v/>
      </c>
      <c r="H933" s="8" t="str">
        <f t="shared" ref="H933:H996" si="42">IF(G933="","",VLOOKUP($G933,$H$16:$J$27,3,1))</f>
        <v/>
      </c>
      <c r="I933" s="8" t="str">
        <f t="shared" ref="I933:I996" si="43">IF(G933="","",VLOOKUP($G933,$H$16:$J$27,3,1)*($E$27))</f>
        <v/>
      </c>
      <c r="J933" s="9" t="str">
        <f>IF(LARGE($I$16:$I$29,1)=G933,J932,IF(G933="","",IF(ROUND(G933/12,1)&lt;1,H933,IFERROR(IF(OR(ROUNDUP(G934/12,0)&lt;&gt;ROUNDUP(G933/12,0),H932&lt;&gt;H933),VLOOKUP($G933,$H$16:$J$29,3,1)+SUM($I$37:I933),J932),VLOOKUP(MAX($E$1237:$E$1048576),$H$16:$J$29,3,1)+SUM($I$37:I933)))))</f>
        <v/>
      </c>
      <c r="K933" s="2"/>
      <c r="L933" s="2"/>
      <c r="M933" s="2"/>
      <c r="N933" s="2"/>
      <c r="O933" s="2"/>
      <c r="P933" s="2"/>
      <c r="Q933" s="2"/>
      <c r="R933" s="2"/>
      <c r="S933" s="2"/>
      <c r="T933" s="2"/>
      <c r="U933" s="2"/>
      <c r="V933" s="2"/>
      <c r="W933" s="2"/>
      <c r="X933" s="2"/>
      <c r="Y933" s="2"/>
    </row>
    <row r="934" spans="1:25" x14ac:dyDescent="0.2">
      <c r="A934" s="2"/>
      <c r="B934" s="2"/>
      <c r="C934" s="2"/>
      <c r="D934" s="2"/>
      <c r="E934" s="2"/>
      <c r="F934" s="2"/>
      <c r="G934" s="7" t="str">
        <f t="shared" ref="G934:G997" si="44">IFERROR(IF(G933+1&gt;MAX($I$16:$I$25),"",G933+1),"")</f>
        <v/>
      </c>
      <c r="H934" s="8" t="str">
        <f t="shared" si="42"/>
        <v/>
      </c>
      <c r="I934" s="8" t="str">
        <f t="shared" si="43"/>
        <v/>
      </c>
      <c r="J934" s="9" t="str">
        <f>IF(LARGE($I$16:$I$29,1)=G934,J933,IF(G934="","",IF(ROUND(G934/12,1)&lt;1,H934,IFERROR(IF(OR(ROUNDUP(G935/12,0)&lt;&gt;ROUNDUP(G934/12,0),H933&lt;&gt;H934),VLOOKUP($G934,$H$16:$J$29,3,1)+SUM($I$37:I934),J933),VLOOKUP(MAX($E$1237:$E$1048576),$H$16:$J$29,3,1)+SUM($I$37:I934)))))</f>
        <v/>
      </c>
      <c r="K934" s="2"/>
      <c r="L934" s="2"/>
      <c r="M934" s="2"/>
      <c r="N934" s="2"/>
      <c r="O934" s="2"/>
      <c r="P934" s="2"/>
      <c r="Q934" s="2"/>
      <c r="R934" s="2"/>
      <c r="S934" s="2"/>
      <c r="T934" s="2"/>
      <c r="U934" s="2"/>
      <c r="V934" s="2"/>
      <c r="W934" s="2"/>
      <c r="X934" s="2"/>
      <c r="Y934" s="2"/>
    </row>
    <row r="935" spans="1:25" x14ac:dyDescent="0.2">
      <c r="A935" s="2"/>
      <c r="B935" s="2"/>
      <c r="C935" s="2"/>
      <c r="D935" s="2"/>
      <c r="E935" s="2"/>
      <c r="F935" s="2"/>
      <c r="G935" s="7" t="str">
        <f t="shared" si="44"/>
        <v/>
      </c>
      <c r="H935" s="8" t="str">
        <f t="shared" si="42"/>
        <v/>
      </c>
      <c r="I935" s="8" t="str">
        <f t="shared" si="43"/>
        <v/>
      </c>
      <c r="J935" s="9" t="str">
        <f>IF(LARGE($I$16:$I$29,1)=G935,J934,IF(G935="","",IF(ROUND(G935/12,1)&lt;1,H935,IFERROR(IF(OR(ROUNDUP(G936/12,0)&lt;&gt;ROUNDUP(G935/12,0),H934&lt;&gt;H935),VLOOKUP($G935,$H$16:$J$29,3,1)+SUM($I$37:I935),J934),VLOOKUP(MAX($E$1237:$E$1048576),$H$16:$J$29,3,1)+SUM($I$37:I935)))))</f>
        <v/>
      </c>
      <c r="K935" s="2"/>
      <c r="L935" s="2"/>
      <c r="M935" s="2"/>
      <c r="N935" s="2"/>
      <c r="O935" s="2"/>
      <c r="P935" s="2"/>
      <c r="Q935" s="2"/>
      <c r="R935" s="2"/>
      <c r="S935" s="2"/>
      <c r="T935" s="2"/>
      <c r="U935" s="2"/>
      <c r="V935" s="2"/>
      <c r="W935" s="2"/>
      <c r="X935" s="2"/>
      <c r="Y935" s="2"/>
    </row>
    <row r="936" spans="1:25" x14ac:dyDescent="0.2">
      <c r="A936" s="2"/>
      <c r="B936" s="2"/>
      <c r="C936" s="2"/>
      <c r="D936" s="2"/>
      <c r="E936" s="2"/>
      <c r="F936" s="2"/>
      <c r="G936" s="7" t="str">
        <f t="shared" si="44"/>
        <v/>
      </c>
      <c r="H936" s="8" t="str">
        <f t="shared" si="42"/>
        <v/>
      </c>
      <c r="I936" s="8" t="str">
        <f t="shared" si="43"/>
        <v/>
      </c>
      <c r="J936" s="9" t="str">
        <f>IF(LARGE($I$16:$I$29,1)=G936,J935,IF(G936="","",IF(ROUND(G936/12,1)&lt;1,H936,IFERROR(IF(OR(ROUNDUP(G937/12,0)&lt;&gt;ROUNDUP(G936/12,0),H935&lt;&gt;H936),VLOOKUP($G936,$H$16:$J$29,3,1)+SUM($I$37:I936),J935),VLOOKUP(MAX($E$1237:$E$1048576),$H$16:$J$29,3,1)+SUM($I$37:I936)))))</f>
        <v/>
      </c>
      <c r="K936" s="2"/>
      <c r="L936" s="2"/>
      <c r="M936" s="2"/>
      <c r="N936" s="2"/>
      <c r="O936" s="2"/>
      <c r="P936" s="2"/>
      <c r="Q936" s="2"/>
      <c r="R936" s="2"/>
      <c r="S936" s="2"/>
      <c r="T936" s="2"/>
      <c r="U936" s="2"/>
      <c r="V936" s="2"/>
      <c r="W936" s="2"/>
      <c r="X936" s="2"/>
      <c r="Y936" s="2"/>
    </row>
    <row r="937" spans="1:25" x14ac:dyDescent="0.2">
      <c r="A937" s="2"/>
      <c r="B937" s="2"/>
      <c r="C937" s="2"/>
      <c r="D937" s="2"/>
      <c r="E937" s="2"/>
      <c r="F937" s="2"/>
      <c r="G937" s="7" t="str">
        <f t="shared" si="44"/>
        <v/>
      </c>
      <c r="H937" s="8" t="str">
        <f t="shared" si="42"/>
        <v/>
      </c>
      <c r="I937" s="8" t="str">
        <f t="shared" si="43"/>
        <v/>
      </c>
      <c r="J937" s="9" t="str">
        <f>IF(LARGE($I$16:$I$29,1)=G937,J936,IF(G937="","",IF(ROUND(G937/12,1)&lt;1,H937,IFERROR(IF(OR(ROUNDUP(G938/12,0)&lt;&gt;ROUNDUP(G937/12,0),H936&lt;&gt;H937),VLOOKUP($G937,$H$16:$J$29,3,1)+SUM($I$37:I937),J936),VLOOKUP(MAX($E$1237:$E$1048576),$H$16:$J$29,3,1)+SUM($I$37:I937)))))</f>
        <v/>
      </c>
      <c r="K937" s="2"/>
      <c r="L937" s="2"/>
      <c r="M937" s="2"/>
      <c r="N937" s="2"/>
      <c r="O937" s="2"/>
      <c r="P937" s="2"/>
      <c r="Q937" s="2"/>
      <c r="R937" s="2"/>
      <c r="S937" s="2"/>
      <c r="T937" s="2"/>
      <c r="U937" s="2"/>
      <c r="V937" s="2"/>
      <c r="W937" s="2"/>
      <c r="X937" s="2"/>
      <c r="Y937" s="2"/>
    </row>
    <row r="938" spans="1:25" x14ac:dyDescent="0.2">
      <c r="A938" s="2"/>
      <c r="B938" s="2"/>
      <c r="C938" s="2"/>
      <c r="D938" s="2"/>
      <c r="E938" s="2"/>
      <c r="F938" s="2"/>
      <c r="G938" s="7" t="str">
        <f t="shared" si="44"/>
        <v/>
      </c>
      <c r="H938" s="8" t="str">
        <f t="shared" si="42"/>
        <v/>
      </c>
      <c r="I938" s="8" t="str">
        <f t="shared" si="43"/>
        <v/>
      </c>
      <c r="J938" s="9" t="str">
        <f>IF(LARGE($I$16:$I$29,1)=G938,J937,IF(G938="","",IF(ROUND(G938/12,1)&lt;1,H938,IFERROR(IF(OR(ROUNDUP(G939/12,0)&lt;&gt;ROUNDUP(G938/12,0),H937&lt;&gt;H938),VLOOKUP($G938,$H$16:$J$29,3,1)+SUM($I$37:I938),J937),VLOOKUP(MAX($E$1237:$E$1048576),$H$16:$J$29,3,1)+SUM($I$37:I938)))))</f>
        <v/>
      </c>
      <c r="K938" s="2"/>
      <c r="L938" s="2"/>
      <c r="M938" s="2"/>
      <c r="N938" s="2"/>
      <c r="O938" s="2"/>
      <c r="P938" s="2"/>
      <c r="Q938" s="2"/>
      <c r="R938" s="2"/>
      <c r="S938" s="2"/>
      <c r="T938" s="2"/>
      <c r="U938" s="2"/>
      <c r="V938" s="2"/>
      <c r="W938" s="2"/>
      <c r="X938" s="2"/>
      <c r="Y938" s="2"/>
    </row>
    <row r="939" spans="1:25" x14ac:dyDescent="0.2">
      <c r="A939" s="2"/>
      <c r="B939" s="2"/>
      <c r="C939" s="2"/>
      <c r="D939" s="2"/>
      <c r="E939" s="2"/>
      <c r="F939" s="2"/>
      <c r="G939" s="7" t="str">
        <f t="shared" si="44"/>
        <v/>
      </c>
      <c r="H939" s="8" t="str">
        <f t="shared" si="42"/>
        <v/>
      </c>
      <c r="I939" s="8" t="str">
        <f t="shared" si="43"/>
        <v/>
      </c>
      <c r="J939" s="9" t="str">
        <f>IF(LARGE($I$16:$I$29,1)=G939,J938,IF(G939="","",IF(ROUND(G939/12,1)&lt;1,H939,IFERROR(IF(OR(ROUNDUP(G940/12,0)&lt;&gt;ROUNDUP(G939/12,0),H938&lt;&gt;H939),VLOOKUP($G939,$H$16:$J$29,3,1)+SUM($I$37:I939),J938),VLOOKUP(MAX($E$1237:$E$1048576),$H$16:$J$29,3,1)+SUM($I$37:I939)))))</f>
        <v/>
      </c>
      <c r="K939" s="2"/>
      <c r="L939" s="2"/>
      <c r="M939" s="2"/>
      <c r="N939" s="2"/>
      <c r="O939" s="2"/>
      <c r="P939" s="2"/>
      <c r="Q939" s="2"/>
      <c r="R939" s="2"/>
      <c r="S939" s="2"/>
      <c r="T939" s="2"/>
      <c r="U939" s="2"/>
      <c r="V939" s="2"/>
      <c r="W939" s="2"/>
      <c r="X939" s="2"/>
      <c r="Y939" s="2"/>
    </row>
    <row r="940" spans="1:25" x14ac:dyDescent="0.2">
      <c r="A940" s="2"/>
      <c r="B940" s="2"/>
      <c r="C940" s="2"/>
      <c r="D940" s="2"/>
      <c r="E940" s="2"/>
      <c r="F940" s="2"/>
      <c r="G940" s="7" t="str">
        <f t="shared" si="44"/>
        <v/>
      </c>
      <c r="H940" s="8" t="str">
        <f t="shared" si="42"/>
        <v/>
      </c>
      <c r="I940" s="8" t="str">
        <f t="shared" si="43"/>
        <v/>
      </c>
      <c r="J940" s="9" t="str">
        <f>IF(LARGE($I$16:$I$29,1)=G940,J939,IF(G940="","",IF(ROUND(G940/12,1)&lt;1,H940,IFERROR(IF(OR(ROUNDUP(G941/12,0)&lt;&gt;ROUNDUP(G940/12,0),H939&lt;&gt;H940),VLOOKUP($G940,$H$16:$J$29,3,1)+SUM($I$37:I940),J939),VLOOKUP(MAX($E$1237:$E$1048576),$H$16:$J$29,3,1)+SUM($I$37:I940)))))</f>
        <v/>
      </c>
      <c r="K940" s="2"/>
      <c r="L940" s="2"/>
      <c r="M940" s="2"/>
      <c r="N940" s="2"/>
      <c r="O940" s="2"/>
      <c r="P940" s="2"/>
      <c r="Q940" s="2"/>
      <c r="R940" s="2"/>
      <c r="S940" s="2"/>
      <c r="T940" s="2"/>
      <c r="U940" s="2"/>
      <c r="V940" s="2"/>
      <c r="W940" s="2"/>
      <c r="X940" s="2"/>
      <c r="Y940" s="2"/>
    </row>
    <row r="941" spans="1:25" x14ac:dyDescent="0.2">
      <c r="A941" s="2"/>
      <c r="B941" s="2"/>
      <c r="C941" s="2"/>
      <c r="D941" s="2"/>
      <c r="E941" s="2"/>
      <c r="F941" s="2"/>
      <c r="G941" s="7" t="str">
        <f t="shared" si="44"/>
        <v/>
      </c>
      <c r="H941" s="8" t="str">
        <f t="shared" si="42"/>
        <v/>
      </c>
      <c r="I941" s="8" t="str">
        <f t="shared" si="43"/>
        <v/>
      </c>
      <c r="J941" s="9" t="str">
        <f>IF(LARGE($I$16:$I$29,1)=G941,J940,IF(G941="","",IF(ROUND(G941/12,1)&lt;1,H941,IFERROR(IF(OR(ROUNDUP(G942/12,0)&lt;&gt;ROUNDUP(G941/12,0),H940&lt;&gt;H941),VLOOKUP($G941,$H$16:$J$29,3,1)+SUM($I$37:I941),J940),VLOOKUP(MAX($E$1237:$E$1048576),$H$16:$J$29,3,1)+SUM($I$37:I941)))))</f>
        <v/>
      </c>
      <c r="K941" s="2"/>
      <c r="L941" s="2"/>
      <c r="M941" s="2"/>
      <c r="N941" s="2"/>
      <c r="O941" s="2"/>
      <c r="P941" s="2"/>
      <c r="Q941" s="2"/>
      <c r="R941" s="2"/>
      <c r="S941" s="2"/>
      <c r="T941" s="2"/>
      <c r="U941" s="2"/>
      <c r="V941" s="2"/>
      <c r="W941" s="2"/>
      <c r="X941" s="2"/>
      <c r="Y941" s="2"/>
    </row>
    <row r="942" spans="1:25" x14ac:dyDescent="0.2">
      <c r="A942" s="2"/>
      <c r="B942" s="2"/>
      <c r="C942" s="2"/>
      <c r="D942" s="2"/>
      <c r="E942" s="2"/>
      <c r="F942" s="2"/>
      <c r="G942" s="7" t="str">
        <f t="shared" si="44"/>
        <v/>
      </c>
      <c r="H942" s="8" t="str">
        <f t="shared" si="42"/>
        <v/>
      </c>
      <c r="I942" s="8" t="str">
        <f t="shared" si="43"/>
        <v/>
      </c>
      <c r="J942" s="9" t="str">
        <f>IF(LARGE($I$16:$I$29,1)=G942,J941,IF(G942="","",IF(ROUND(G942/12,1)&lt;1,H942,IFERROR(IF(OR(ROUNDUP(G943/12,0)&lt;&gt;ROUNDUP(G942/12,0),H941&lt;&gt;H942),VLOOKUP($G942,$H$16:$J$29,3,1)+SUM($I$37:I942),J941),VLOOKUP(MAX($E$1237:$E$1048576),$H$16:$J$29,3,1)+SUM($I$37:I942)))))</f>
        <v/>
      </c>
      <c r="K942" s="2"/>
      <c r="L942" s="2"/>
      <c r="M942" s="2"/>
      <c r="N942" s="2"/>
      <c r="O942" s="2"/>
      <c r="P942" s="2"/>
      <c r="Q942" s="2"/>
      <c r="R942" s="2"/>
      <c r="S942" s="2"/>
      <c r="T942" s="2"/>
      <c r="U942" s="2"/>
      <c r="V942" s="2"/>
      <c r="W942" s="2"/>
      <c r="X942" s="2"/>
      <c r="Y942" s="2"/>
    </row>
    <row r="943" spans="1:25" x14ac:dyDescent="0.2">
      <c r="A943" s="2"/>
      <c r="B943" s="2"/>
      <c r="C943" s="2"/>
      <c r="D943" s="2"/>
      <c r="E943" s="2"/>
      <c r="F943" s="2"/>
      <c r="G943" s="7" t="str">
        <f t="shared" si="44"/>
        <v/>
      </c>
      <c r="H943" s="8" t="str">
        <f t="shared" si="42"/>
        <v/>
      </c>
      <c r="I943" s="8" t="str">
        <f t="shared" si="43"/>
        <v/>
      </c>
      <c r="J943" s="9" t="str">
        <f>IF(LARGE($I$16:$I$29,1)=G943,J942,IF(G943="","",IF(ROUND(G943/12,1)&lt;1,H943,IFERROR(IF(OR(ROUNDUP(G944/12,0)&lt;&gt;ROUNDUP(G943/12,0),H942&lt;&gt;H943),VLOOKUP($G943,$H$16:$J$29,3,1)+SUM($I$37:I943),J942),VLOOKUP(MAX($E$1237:$E$1048576),$H$16:$J$29,3,1)+SUM($I$37:I943)))))</f>
        <v/>
      </c>
      <c r="K943" s="2"/>
      <c r="L943" s="2"/>
      <c r="M943" s="2"/>
      <c r="N943" s="2"/>
      <c r="O943" s="2"/>
      <c r="P943" s="2"/>
      <c r="Q943" s="2"/>
      <c r="R943" s="2"/>
      <c r="S943" s="2"/>
      <c r="T943" s="2"/>
      <c r="U943" s="2"/>
      <c r="V943" s="2"/>
      <c r="W943" s="2"/>
      <c r="X943" s="2"/>
      <c r="Y943" s="2"/>
    </row>
    <row r="944" spans="1:25" x14ac:dyDescent="0.2">
      <c r="A944" s="2"/>
      <c r="B944" s="2"/>
      <c r="C944" s="2"/>
      <c r="D944" s="2"/>
      <c r="E944" s="2"/>
      <c r="F944" s="2"/>
      <c r="G944" s="7" t="str">
        <f t="shared" si="44"/>
        <v/>
      </c>
      <c r="H944" s="8" t="str">
        <f t="shared" si="42"/>
        <v/>
      </c>
      <c r="I944" s="8" t="str">
        <f t="shared" si="43"/>
        <v/>
      </c>
      <c r="J944" s="9" t="str">
        <f>IF(LARGE($I$16:$I$29,1)=G944,J943,IF(G944="","",IF(ROUND(G944/12,1)&lt;1,H944,IFERROR(IF(OR(ROUNDUP(G945/12,0)&lt;&gt;ROUNDUP(G944/12,0),H943&lt;&gt;H944),VLOOKUP($G944,$H$16:$J$29,3,1)+SUM($I$37:I944),J943),VLOOKUP(MAX($E$1237:$E$1048576),$H$16:$J$29,3,1)+SUM($I$37:I944)))))</f>
        <v/>
      </c>
      <c r="K944" s="2"/>
      <c r="L944" s="2"/>
      <c r="M944" s="2"/>
      <c r="N944" s="2"/>
      <c r="O944" s="2"/>
      <c r="P944" s="2"/>
      <c r="Q944" s="2"/>
      <c r="R944" s="2"/>
      <c r="S944" s="2"/>
      <c r="T944" s="2"/>
      <c r="U944" s="2"/>
      <c r="V944" s="2"/>
      <c r="W944" s="2"/>
      <c r="X944" s="2"/>
      <c r="Y944" s="2"/>
    </row>
    <row r="945" spans="1:25" x14ac:dyDescent="0.2">
      <c r="A945" s="2"/>
      <c r="B945" s="2"/>
      <c r="C945" s="2"/>
      <c r="D945" s="2"/>
      <c r="E945" s="2"/>
      <c r="F945" s="2"/>
      <c r="G945" s="7" t="str">
        <f t="shared" si="44"/>
        <v/>
      </c>
      <c r="H945" s="8" t="str">
        <f t="shared" si="42"/>
        <v/>
      </c>
      <c r="I945" s="8" t="str">
        <f t="shared" si="43"/>
        <v/>
      </c>
      <c r="J945" s="9" t="str">
        <f>IF(LARGE($I$16:$I$29,1)=G945,J944,IF(G945="","",IF(ROUND(G945/12,1)&lt;1,H945,IFERROR(IF(OR(ROUNDUP(G946/12,0)&lt;&gt;ROUNDUP(G945/12,0),H944&lt;&gt;H945),VLOOKUP($G945,$H$16:$J$29,3,1)+SUM($I$37:I945),J944),VLOOKUP(MAX($E$1237:$E$1048576),$H$16:$J$29,3,1)+SUM($I$37:I945)))))</f>
        <v/>
      </c>
      <c r="K945" s="2"/>
      <c r="L945" s="2"/>
      <c r="M945" s="2"/>
      <c r="N945" s="2"/>
      <c r="O945" s="2"/>
      <c r="P945" s="2"/>
      <c r="Q945" s="2"/>
      <c r="R945" s="2"/>
      <c r="S945" s="2"/>
      <c r="T945" s="2"/>
      <c r="U945" s="2"/>
      <c r="V945" s="2"/>
      <c r="W945" s="2"/>
      <c r="X945" s="2"/>
      <c r="Y945" s="2"/>
    </row>
    <row r="946" spans="1:25" x14ac:dyDescent="0.2">
      <c r="A946" s="2"/>
      <c r="B946" s="2"/>
      <c r="C946" s="2"/>
      <c r="D946" s="2"/>
      <c r="E946" s="2"/>
      <c r="F946" s="2"/>
      <c r="G946" s="7" t="str">
        <f t="shared" si="44"/>
        <v/>
      </c>
      <c r="H946" s="8" t="str">
        <f t="shared" si="42"/>
        <v/>
      </c>
      <c r="I946" s="8" t="str">
        <f t="shared" si="43"/>
        <v/>
      </c>
      <c r="J946" s="9" t="str">
        <f>IF(LARGE($I$16:$I$29,1)=G946,J945,IF(G946="","",IF(ROUND(G946/12,1)&lt;1,H946,IFERROR(IF(OR(ROUNDUP(G947/12,0)&lt;&gt;ROUNDUP(G946/12,0),H945&lt;&gt;H946),VLOOKUP($G946,$H$16:$J$29,3,1)+SUM($I$37:I946),J945),VLOOKUP(MAX($E$1237:$E$1048576),$H$16:$J$29,3,1)+SUM($I$37:I946)))))</f>
        <v/>
      </c>
      <c r="K946" s="2"/>
      <c r="L946" s="2"/>
      <c r="M946" s="2"/>
      <c r="N946" s="2"/>
      <c r="O946" s="2"/>
      <c r="P946" s="2"/>
      <c r="Q946" s="2"/>
      <c r="R946" s="2"/>
      <c r="S946" s="2"/>
      <c r="T946" s="2"/>
      <c r="U946" s="2"/>
      <c r="V946" s="2"/>
      <c r="W946" s="2"/>
      <c r="X946" s="2"/>
      <c r="Y946" s="2"/>
    </row>
    <row r="947" spans="1:25" x14ac:dyDescent="0.2">
      <c r="A947" s="2"/>
      <c r="B947" s="2"/>
      <c r="C947" s="2"/>
      <c r="D947" s="2"/>
      <c r="E947" s="2"/>
      <c r="F947" s="2"/>
      <c r="G947" s="7" t="str">
        <f t="shared" si="44"/>
        <v/>
      </c>
      <c r="H947" s="8" t="str">
        <f t="shared" si="42"/>
        <v/>
      </c>
      <c r="I947" s="8" t="str">
        <f t="shared" si="43"/>
        <v/>
      </c>
      <c r="J947" s="9" t="str">
        <f>IF(LARGE($I$16:$I$29,1)=G947,J946,IF(G947="","",IF(ROUND(G947/12,1)&lt;1,H947,IFERROR(IF(OR(ROUNDUP(G948/12,0)&lt;&gt;ROUNDUP(G947/12,0),H946&lt;&gt;H947),VLOOKUP($G947,$H$16:$J$29,3,1)+SUM($I$37:I947),J946),VLOOKUP(MAX($E$1237:$E$1048576),$H$16:$J$29,3,1)+SUM($I$37:I947)))))</f>
        <v/>
      </c>
      <c r="K947" s="2"/>
      <c r="L947" s="2"/>
      <c r="M947" s="2"/>
      <c r="N947" s="2"/>
      <c r="O947" s="2"/>
      <c r="P947" s="2"/>
      <c r="Q947" s="2"/>
      <c r="R947" s="2"/>
      <c r="S947" s="2"/>
      <c r="T947" s="2"/>
      <c r="U947" s="2"/>
      <c r="V947" s="2"/>
      <c r="W947" s="2"/>
      <c r="X947" s="2"/>
      <c r="Y947" s="2"/>
    </row>
    <row r="948" spans="1:25" x14ac:dyDescent="0.2">
      <c r="A948" s="2"/>
      <c r="B948" s="2"/>
      <c r="C948" s="2"/>
      <c r="D948" s="2"/>
      <c r="E948" s="2"/>
      <c r="F948" s="2"/>
      <c r="G948" s="7" t="str">
        <f t="shared" si="44"/>
        <v/>
      </c>
      <c r="H948" s="8" t="str">
        <f t="shared" si="42"/>
        <v/>
      </c>
      <c r="I948" s="8" t="str">
        <f t="shared" si="43"/>
        <v/>
      </c>
      <c r="J948" s="9" t="str">
        <f>IF(LARGE($I$16:$I$29,1)=G948,J947,IF(G948="","",IF(ROUND(G948/12,1)&lt;1,H948,IFERROR(IF(OR(ROUNDUP(G949/12,0)&lt;&gt;ROUNDUP(G948/12,0),H947&lt;&gt;H948),VLOOKUP($G948,$H$16:$J$29,3,1)+SUM($I$37:I948),J947),VLOOKUP(MAX($E$1237:$E$1048576),$H$16:$J$29,3,1)+SUM($I$37:I948)))))</f>
        <v/>
      </c>
      <c r="K948" s="2"/>
      <c r="L948" s="2"/>
      <c r="M948" s="2"/>
      <c r="N948" s="2"/>
      <c r="O948" s="2"/>
      <c r="P948" s="2"/>
      <c r="Q948" s="2"/>
      <c r="R948" s="2"/>
      <c r="S948" s="2"/>
      <c r="T948" s="2"/>
      <c r="U948" s="2"/>
      <c r="V948" s="2"/>
      <c r="W948" s="2"/>
      <c r="X948" s="2"/>
      <c r="Y948" s="2"/>
    </row>
    <row r="949" spans="1:25" x14ac:dyDescent="0.2">
      <c r="A949" s="2"/>
      <c r="B949" s="2"/>
      <c r="C949" s="2"/>
      <c r="D949" s="2"/>
      <c r="E949" s="2"/>
      <c r="F949" s="2"/>
      <c r="G949" s="7" t="str">
        <f t="shared" si="44"/>
        <v/>
      </c>
      <c r="H949" s="8" t="str">
        <f t="shared" si="42"/>
        <v/>
      </c>
      <c r="I949" s="8" t="str">
        <f t="shared" si="43"/>
        <v/>
      </c>
      <c r="J949" s="9" t="str">
        <f>IF(LARGE($I$16:$I$29,1)=G949,J948,IF(G949="","",IF(ROUND(G949/12,1)&lt;1,H949,IFERROR(IF(OR(ROUNDUP(G950/12,0)&lt;&gt;ROUNDUP(G949/12,0),H948&lt;&gt;H949),VLOOKUP($G949,$H$16:$J$29,3,1)+SUM($I$37:I949),J948),VLOOKUP(MAX($E$1237:$E$1048576),$H$16:$J$29,3,1)+SUM($I$37:I949)))))</f>
        <v/>
      </c>
      <c r="K949" s="2"/>
      <c r="L949" s="2"/>
      <c r="M949" s="2"/>
      <c r="N949" s="2"/>
      <c r="O949" s="2"/>
      <c r="P949" s="2"/>
      <c r="Q949" s="2"/>
      <c r="R949" s="2"/>
      <c r="S949" s="2"/>
      <c r="T949" s="2"/>
      <c r="U949" s="2"/>
      <c r="V949" s="2"/>
      <c r="W949" s="2"/>
      <c r="X949" s="2"/>
      <c r="Y949" s="2"/>
    </row>
    <row r="950" spans="1:25" x14ac:dyDescent="0.2">
      <c r="A950" s="2"/>
      <c r="B950" s="2"/>
      <c r="C950" s="2"/>
      <c r="D950" s="2"/>
      <c r="E950" s="2"/>
      <c r="F950" s="2"/>
      <c r="G950" s="7" t="str">
        <f t="shared" si="44"/>
        <v/>
      </c>
      <c r="H950" s="8" t="str">
        <f t="shared" si="42"/>
        <v/>
      </c>
      <c r="I950" s="8" t="str">
        <f t="shared" si="43"/>
        <v/>
      </c>
      <c r="J950" s="9" t="str">
        <f>IF(LARGE($I$16:$I$29,1)=G950,J949,IF(G950="","",IF(ROUND(G950/12,1)&lt;1,H950,IFERROR(IF(OR(ROUNDUP(G951/12,0)&lt;&gt;ROUNDUP(G950/12,0),H949&lt;&gt;H950),VLOOKUP($G950,$H$16:$J$29,3,1)+SUM($I$37:I950),J949),VLOOKUP(MAX($E$1237:$E$1048576),$H$16:$J$29,3,1)+SUM($I$37:I950)))))</f>
        <v/>
      </c>
      <c r="K950" s="2"/>
      <c r="L950" s="2"/>
      <c r="M950" s="2"/>
      <c r="N950" s="2"/>
      <c r="O950" s="2"/>
      <c r="P950" s="2"/>
      <c r="Q950" s="2"/>
      <c r="R950" s="2"/>
      <c r="S950" s="2"/>
      <c r="T950" s="2"/>
      <c r="U950" s="2"/>
      <c r="V950" s="2"/>
      <c r="W950" s="2"/>
      <c r="X950" s="2"/>
      <c r="Y950" s="2"/>
    </row>
    <row r="951" spans="1:25" x14ac:dyDescent="0.2">
      <c r="A951" s="2"/>
      <c r="B951" s="2"/>
      <c r="C951" s="2"/>
      <c r="D951" s="2"/>
      <c r="E951" s="2"/>
      <c r="F951" s="2"/>
      <c r="G951" s="7" t="str">
        <f t="shared" si="44"/>
        <v/>
      </c>
      <c r="H951" s="8" t="str">
        <f t="shared" si="42"/>
        <v/>
      </c>
      <c r="I951" s="8" t="str">
        <f t="shared" si="43"/>
        <v/>
      </c>
      <c r="J951" s="9" t="str">
        <f>IF(LARGE($I$16:$I$29,1)=G951,J950,IF(G951="","",IF(ROUND(G951/12,1)&lt;1,H951,IFERROR(IF(OR(ROUNDUP(G952/12,0)&lt;&gt;ROUNDUP(G951/12,0),H950&lt;&gt;H951),VLOOKUP($G951,$H$16:$J$29,3,1)+SUM($I$37:I951),J950),VLOOKUP(MAX($E$1237:$E$1048576),$H$16:$J$29,3,1)+SUM($I$37:I951)))))</f>
        <v/>
      </c>
      <c r="K951" s="2"/>
      <c r="L951" s="2"/>
      <c r="M951" s="2"/>
      <c r="N951" s="2"/>
      <c r="O951" s="2"/>
      <c r="P951" s="2"/>
      <c r="Q951" s="2"/>
      <c r="R951" s="2"/>
      <c r="S951" s="2"/>
      <c r="T951" s="2"/>
      <c r="U951" s="2"/>
      <c r="V951" s="2"/>
      <c r="W951" s="2"/>
      <c r="X951" s="2"/>
      <c r="Y951" s="2"/>
    </row>
    <row r="952" spans="1:25" x14ac:dyDescent="0.2">
      <c r="A952" s="2"/>
      <c r="B952" s="2"/>
      <c r="C952" s="2"/>
      <c r="D952" s="2"/>
      <c r="E952" s="2"/>
      <c r="F952" s="2"/>
      <c r="G952" s="7" t="str">
        <f t="shared" si="44"/>
        <v/>
      </c>
      <c r="H952" s="8" t="str">
        <f t="shared" si="42"/>
        <v/>
      </c>
      <c r="I952" s="8" t="str">
        <f t="shared" si="43"/>
        <v/>
      </c>
      <c r="J952" s="9" t="str">
        <f>IF(LARGE($I$16:$I$29,1)=G952,J951,IF(G952="","",IF(ROUND(G952/12,1)&lt;1,H952,IFERROR(IF(OR(ROUNDUP(G953/12,0)&lt;&gt;ROUNDUP(G952/12,0),H951&lt;&gt;H952),VLOOKUP($G952,$H$16:$J$29,3,1)+SUM($I$37:I952),J951),VLOOKUP(MAX($E$1237:$E$1048576),$H$16:$J$29,3,1)+SUM($I$37:I952)))))</f>
        <v/>
      </c>
      <c r="K952" s="2"/>
      <c r="L952" s="2"/>
      <c r="M952" s="2"/>
      <c r="N952" s="2"/>
      <c r="O952" s="2"/>
      <c r="P952" s="2"/>
      <c r="Q952" s="2"/>
      <c r="R952" s="2"/>
      <c r="S952" s="2"/>
      <c r="T952" s="2"/>
      <c r="U952" s="2"/>
      <c r="V952" s="2"/>
      <c r="W952" s="2"/>
      <c r="X952" s="2"/>
      <c r="Y952" s="2"/>
    </row>
    <row r="953" spans="1:25" x14ac:dyDescent="0.2">
      <c r="A953" s="2"/>
      <c r="B953" s="2"/>
      <c r="C953" s="2"/>
      <c r="D953" s="2"/>
      <c r="E953" s="2"/>
      <c r="F953" s="2"/>
      <c r="G953" s="7" t="str">
        <f t="shared" si="44"/>
        <v/>
      </c>
      <c r="H953" s="8" t="str">
        <f t="shared" si="42"/>
        <v/>
      </c>
      <c r="I953" s="8" t="str">
        <f t="shared" si="43"/>
        <v/>
      </c>
      <c r="J953" s="9" t="str">
        <f>IF(LARGE($I$16:$I$29,1)=G953,J952,IF(G953="","",IF(ROUND(G953/12,1)&lt;1,H953,IFERROR(IF(OR(ROUNDUP(G954/12,0)&lt;&gt;ROUNDUP(G953/12,0),H952&lt;&gt;H953),VLOOKUP($G953,$H$16:$J$29,3,1)+SUM($I$37:I953),J952),VLOOKUP(MAX($E$1237:$E$1048576),$H$16:$J$29,3,1)+SUM($I$37:I953)))))</f>
        <v/>
      </c>
      <c r="K953" s="2"/>
      <c r="L953" s="2"/>
      <c r="M953" s="2"/>
      <c r="N953" s="2"/>
      <c r="O953" s="2"/>
      <c r="P953" s="2"/>
      <c r="Q953" s="2"/>
      <c r="R953" s="2"/>
      <c r="S953" s="2"/>
      <c r="T953" s="2"/>
      <c r="U953" s="2"/>
      <c r="V953" s="2"/>
      <c r="W953" s="2"/>
      <c r="X953" s="2"/>
      <c r="Y953" s="2"/>
    </row>
    <row r="954" spans="1:25" x14ac:dyDescent="0.2">
      <c r="A954" s="2"/>
      <c r="B954" s="2"/>
      <c r="C954" s="2"/>
      <c r="D954" s="2"/>
      <c r="E954" s="2"/>
      <c r="F954" s="2"/>
      <c r="G954" s="7" t="str">
        <f t="shared" si="44"/>
        <v/>
      </c>
      <c r="H954" s="8" t="str">
        <f t="shared" si="42"/>
        <v/>
      </c>
      <c r="I954" s="8" t="str">
        <f t="shared" si="43"/>
        <v/>
      </c>
      <c r="J954" s="9" t="str">
        <f>IF(LARGE($I$16:$I$29,1)=G954,J953,IF(G954="","",IF(ROUND(G954/12,1)&lt;1,H954,IFERROR(IF(OR(ROUNDUP(G955/12,0)&lt;&gt;ROUNDUP(G954/12,0),H953&lt;&gt;H954),VLOOKUP($G954,$H$16:$J$29,3,1)+SUM($I$37:I954),J953),VLOOKUP(MAX($E$1237:$E$1048576),$H$16:$J$29,3,1)+SUM($I$37:I954)))))</f>
        <v/>
      </c>
      <c r="K954" s="2"/>
      <c r="L954" s="2"/>
      <c r="M954" s="2"/>
      <c r="N954" s="2"/>
      <c r="O954" s="2"/>
      <c r="P954" s="2"/>
      <c r="Q954" s="2"/>
      <c r="R954" s="2"/>
      <c r="S954" s="2"/>
      <c r="T954" s="2"/>
      <c r="U954" s="2"/>
      <c r="V954" s="2"/>
      <c r="W954" s="2"/>
      <c r="X954" s="2"/>
      <c r="Y954" s="2"/>
    </row>
    <row r="955" spans="1:25" x14ac:dyDescent="0.2">
      <c r="A955" s="2"/>
      <c r="B955" s="2"/>
      <c r="C955" s="2"/>
      <c r="D955" s="2"/>
      <c r="E955" s="2"/>
      <c r="F955" s="2"/>
      <c r="G955" s="7" t="str">
        <f t="shared" si="44"/>
        <v/>
      </c>
      <c r="H955" s="8" t="str">
        <f t="shared" si="42"/>
        <v/>
      </c>
      <c r="I955" s="8" t="str">
        <f t="shared" si="43"/>
        <v/>
      </c>
      <c r="J955" s="9" t="str">
        <f>IF(LARGE($I$16:$I$29,1)=G955,J954,IF(G955="","",IF(ROUND(G955/12,1)&lt;1,H955,IFERROR(IF(OR(ROUNDUP(G956/12,0)&lt;&gt;ROUNDUP(G955/12,0),H954&lt;&gt;H955),VLOOKUP($G955,$H$16:$J$29,3,1)+SUM($I$37:I955),J954),VLOOKUP(MAX($E$1237:$E$1048576),$H$16:$J$29,3,1)+SUM($I$37:I955)))))</f>
        <v/>
      </c>
      <c r="K955" s="2"/>
      <c r="L955" s="2"/>
      <c r="M955" s="2"/>
      <c r="N955" s="2"/>
      <c r="O955" s="2"/>
      <c r="P955" s="2"/>
      <c r="Q955" s="2"/>
      <c r="R955" s="2"/>
      <c r="S955" s="2"/>
      <c r="T955" s="2"/>
      <c r="U955" s="2"/>
      <c r="V955" s="2"/>
      <c r="W955" s="2"/>
      <c r="X955" s="2"/>
      <c r="Y955" s="2"/>
    </row>
    <row r="956" spans="1:25" x14ac:dyDescent="0.2">
      <c r="A956" s="2"/>
      <c r="B956" s="2"/>
      <c r="C956" s="2"/>
      <c r="D956" s="2"/>
      <c r="E956" s="2"/>
      <c r="F956" s="2"/>
      <c r="G956" s="7" t="str">
        <f t="shared" si="44"/>
        <v/>
      </c>
      <c r="H956" s="8" t="str">
        <f t="shared" si="42"/>
        <v/>
      </c>
      <c r="I956" s="8" t="str">
        <f t="shared" si="43"/>
        <v/>
      </c>
      <c r="J956" s="9" t="str">
        <f>IF(LARGE($I$16:$I$29,1)=G956,J955,IF(G956="","",IF(ROUND(G956/12,1)&lt;1,H956,IFERROR(IF(OR(ROUNDUP(G957/12,0)&lt;&gt;ROUNDUP(G956/12,0),H955&lt;&gt;H956),VLOOKUP($G956,$H$16:$J$29,3,1)+SUM($I$37:I956),J955),VLOOKUP(MAX($E$1237:$E$1048576),$H$16:$J$29,3,1)+SUM($I$37:I956)))))</f>
        <v/>
      </c>
      <c r="K956" s="2"/>
      <c r="L956" s="2"/>
      <c r="M956" s="2"/>
      <c r="N956" s="2"/>
      <c r="O956" s="2"/>
      <c r="P956" s="2"/>
      <c r="Q956" s="2"/>
      <c r="R956" s="2"/>
      <c r="S956" s="2"/>
      <c r="T956" s="2"/>
      <c r="U956" s="2"/>
      <c r="V956" s="2"/>
      <c r="W956" s="2"/>
      <c r="X956" s="2"/>
      <c r="Y956" s="2"/>
    </row>
    <row r="957" spans="1:25" x14ac:dyDescent="0.2">
      <c r="A957" s="2"/>
      <c r="B957" s="2"/>
      <c r="C957" s="2"/>
      <c r="D957" s="2"/>
      <c r="E957" s="2"/>
      <c r="F957" s="2"/>
      <c r="G957" s="7" t="str">
        <f t="shared" si="44"/>
        <v/>
      </c>
      <c r="H957" s="8" t="str">
        <f t="shared" si="42"/>
        <v/>
      </c>
      <c r="I957" s="8" t="str">
        <f t="shared" si="43"/>
        <v/>
      </c>
      <c r="J957" s="9" t="str">
        <f>IF(LARGE($I$16:$I$29,1)=G957,J956,IF(G957="","",IF(ROUND(G957/12,1)&lt;1,H957,IFERROR(IF(OR(ROUNDUP(G958/12,0)&lt;&gt;ROUNDUP(G957/12,0),H956&lt;&gt;H957),VLOOKUP($G957,$H$16:$J$29,3,1)+SUM($I$37:I957),J956),VLOOKUP(MAX($E$1237:$E$1048576),$H$16:$J$29,3,1)+SUM($I$37:I957)))))</f>
        <v/>
      </c>
      <c r="K957" s="2"/>
      <c r="L957" s="2"/>
      <c r="M957" s="2"/>
      <c r="N957" s="2"/>
      <c r="O957" s="2"/>
      <c r="P957" s="2"/>
      <c r="Q957" s="2"/>
      <c r="R957" s="2"/>
      <c r="S957" s="2"/>
      <c r="T957" s="2"/>
      <c r="U957" s="2"/>
      <c r="V957" s="2"/>
      <c r="W957" s="2"/>
      <c r="X957" s="2"/>
      <c r="Y957" s="2"/>
    </row>
    <row r="958" spans="1:25" x14ac:dyDescent="0.2">
      <c r="A958" s="2"/>
      <c r="B958" s="2"/>
      <c r="C958" s="2"/>
      <c r="D958" s="2"/>
      <c r="E958" s="2"/>
      <c r="F958" s="2"/>
      <c r="G958" s="7" t="str">
        <f t="shared" si="44"/>
        <v/>
      </c>
      <c r="H958" s="8" t="str">
        <f t="shared" si="42"/>
        <v/>
      </c>
      <c r="I958" s="8" t="str">
        <f t="shared" si="43"/>
        <v/>
      </c>
      <c r="J958" s="9" t="str">
        <f>IF(LARGE($I$16:$I$29,1)=G958,J957,IF(G958="","",IF(ROUND(G958/12,1)&lt;1,H958,IFERROR(IF(OR(ROUNDUP(G959/12,0)&lt;&gt;ROUNDUP(G958/12,0),H957&lt;&gt;H958),VLOOKUP($G958,$H$16:$J$29,3,1)+SUM($I$37:I958),J957),VLOOKUP(MAX($E$1237:$E$1048576),$H$16:$J$29,3,1)+SUM($I$37:I958)))))</f>
        <v/>
      </c>
      <c r="K958" s="2"/>
      <c r="L958" s="2"/>
      <c r="M958" s="2"/>
      <c r="N958" s="2"/>
      <c r="O958" s="2"/>
      <c r="P958" s="2"/>
      <c r="Q958" s="2"/>
      <c r="R958" s="2"/>
      <c r="S958" s="2"/>
      <c r="T958" s="2"/>
      <c r="U958" s="2"/>
      <c r="V958" s="2"/>
      <c r="W958" s="2"/>
      <c r="X958" s="2"/>
      <c r="Y958" s="2"/>
    </row>
    <row r="959" spans="1:25" x14ac:dyDescent="0.2">
      <c r="A959" s="2"/>
      <c r="B959" s="2"/>
      <c r="C959" s="2"/>
      <c r="D959" s="2"/>
      <c r="E959" s="2"/>
      <c r="F959" s="2"/>
      <c r="G959" s="7" t="str">
        <f t="shared" si="44"/>
        <v/>
      </c>
      <c r="H959" s="8" t="str">
        <f t="shared" si="42"/>
        <v/>
      </c>
      <c r="I959" s="8" t="str">
        <f t="shared" si="43"/>
        <v/>
      </c>
      <c r="J959" s="9" t="str">
        <f>IF(LARGE($I$16:$I$29,1)=G959,J958,IF(G959="","",IF(ROUND(G959/12,1)&lt;1,H959,IFERROR(IF(OR(ROUNDUP(G960/12,0)&lt;&gt;ROUNDUP(G959/12,0),H958&lt;&gt;H959),VLOOKUP($G959,$H$16:$J$29,3,1)+SUM($I$37:I959),J958),VLOOKUP(MAX($E$1237:$E$1048576),$H$16:$J$29,3,1)+SUM($I$37:I959)))))</f>
        <v/>
      </c>
      <c r="K959" s="2"/>
      <c r="L959" s="2"/>
      <c r="M959" s="2"/>
      <c r="N959" s="2"/>
      <c r="O959" s="2"/>
      <c r="P959" s="2"/>
      <c r="Q959" s="2"/>
      <c r="R959" s="2"/>
      <c r="S959" s="2"/>
      <c r="T959" s="2"/>
      <c r="U959" s="2"/>
      <c r="V959" s="2"/>
      <c r="W959" s="2"/>
      <c r="X959" s="2"/>
      <c r="Y959" s="2"/>
    </row>
    <row r="960" spans="1:25" x14ac:dyDescent="0.2">
      <c r="A960" s="2"/>
      <c r="B960" s="2"/>
      <c r="C960" s="2"/>
      <c r="D960" s="2"/>
      <c r="E960" s="2"/>
      <c r="F960" s="2"/>
      <c r="G960" s="7" t="str">
        <f t="shared" si="44"/>
        <v/>
      </c>
      <c r="H960" s="8" t="str">
        <f t="shared" si="42"/>
        <v/>
      </c>
      <c r="I960" s="8" t="str">
        <f t="shared" si="43"/>
        <v/>
      </c>
      <c r="J960" s="9" t="str">
        <f>IF(LARGE($I$16:$I$29,1)=G960,J959,IF(G960="","",IF(ROUND(G960/12,1)&lt;1,H960,IFERROR(IF(OR(ROUNDUP(G961/12,0)&lt;&gt;ROUNDUP(G960/12,0),H959&lt;&gt;H960),VLOOKUP($G960,$H$16:$J$29,3,1)+SUM($I$37:I960),J959),VLOOKUP(MAX($E$1237:$E$1048576),$H$16:$J$29,3,1)+SUM($I$37:I960)))))</f>
        <v/>
      </c>
      <c r="K960" s="2"/>
      <c r="L960" s="2"/>
      <c r="M960" s="2"/>
      <c r="N960" s="2"/>
      <c r="O960" s="2"/>
      <c r="P960" s="2"/>
      <c r="Q960" s="2"/>
      <c r="R960" s="2"/>
      <c r="S960" s="2"/>
      <c r="T960" s="2"/>
      <c r="U960" s="2"/>
      <c r="V960" s="2"/>
      <c r="W960" s="2"/>
      <c r="X960" s="2"/>
      <c r="Y960" s="2"/>
    </row>
    <row r="961" spans="1:25" x14ac:dyDescent="0.2">
      <c r="A961" s="2"/>
      <c r="B961" s="2"/>
      <c r="C961" s="2"/>
      <c r="D961" s="2"/>
      <c r="E961" s="2"/>
      <c r="F961" s="2"/>
      <c r="G961" s="7" t="str">
        <f t="shared" si="44"/>
        <v/>
      </c>
      <c r="H961" s="8" t="str">
        <f t="shared" si="42"/>
        <v/>
      </c>
      <c r="I961" s="8" t="str">
        <f t="shared" si="43"/>
        <v/>
      </c>
      <c r="J961" s="9" t="str">
        <f>IF(LARGE($I$16:$I$29,1)=G961,J960,IF(G961="","",IF(ROUND(G961/12,1)&lt;1,H961,IFERROR(IF(OR(ROUNDUP(G962/12,0)&lt;&gt;ROUNDUP(G961/12,0),H960&lt;&gt;H961),VLOOKUP($G961,$H$16:$J$29,3,1)+SUM($I$37:I961),J960),VLOOKUP(MAX($E$1237:$E$1048576),$H$16:$J$29,3,1)+SUM($I$37:I961)))))</f>
        <v/>
      </c>
      <c r="K961" s="2"/>
      <c r="L961" s="2"/>
      <c r="M961" s="2"/>
      <c r="N961" s="2"/>
      <c r="O961" s="2"/>
      <c r="P961" s="2"/>
      <c r="Q961" s="2"/>
      <c r="R961" s="2"/>
      <c r="S961" s="2"/>
      <c r="T961" s="2"/>
      <c r="U961" s="2"/>
      <c r="V961" s="2"/>
      <c r="W961" s="2"/>
      <c r="X961" s="2"/>
      <c r="Y961" s="2"/>
    </row>
    <row r="962" spans="1:25" x14ac:dyDescent="0.2">
      <c r="A962" s="2"/>
      <c r="B962" s="2"/>
      <c r="C962" s="2"/>
      <c r="D962" s="2"/>
      <c r="E962" s="2"/>
      <c r="F962" s="2"/>
      <c r="G962" s="7" t="str">
        <f t="shared" si="44"/>
        <v/>
      </c>
      <c r="H962" s="8" t="str">
        <f t="shared" si="42"/>
        <v/>
      </c>
      <c r="I962" s="8" t="str">
        <f t="shared" si="43"/>
        <v/>
      </c>
      <c r="J962" s="9" t="str">
        <f>IF(LARGE($I$16:$I$29,1)=G962,J961,IF(G962="","",IF(ROUND(G962/12,1)&lt;1,H962,IFERROR(IF(OR(ROUNDUP(G963/12,0)&lt;&gt;ROUNDUP(G962/12,0),H961&lt;&gt;H962),VLOOKUP($G962,$H$16:$J$29,3,1)+SUM($I$37:I962),J961),VLOOKUP(MAX($E$1237:$E$1048576),$H$16:$J$29,3,1)+SUM($I$37:I962)))))</f>
        <v/>
      </c>
      <c r="K962" s="2"/>
      <c r="L962" s="2"/>
      <c r="M962" s="2"/>
      <c r="N962" s="2"/>
      <c r="O962" s="2"/>
      <c r="P962" s="2"/>
      <c r="Q962" s="2"/>
      <c r="R962" s="2"/>
      <c r="S962" s="2"/>
      <c r="T962" s="2"/>
      <c r="U962" s="2"/>
      <c r="V962" s="2"/>
      <c r="W962" s="2"/>
      <c r="X962" s="2"/>
      <c r="Y962" s="2"/>
    </row>
    <row r="963" spans="1:25" x14ac:dyDescent="0.2">
      <c r="A963" s="2"/>
      <c r="B963" s="2"/>
      <c r="C963" s="2"/>
      <c r="D963" s="2"/>
      <c r="E963" s="2"/>
      <c r="F963" s="2"/>
      <c r="G963" s="7" t="str">
        <f t="shared" si="44"/>
        <v/>
      </c>
      <c r="H963" s="8" t="str">
        <f t="shared" si="42"/>
        <v/>
      </c>
      <c r="I963" s="8" t="str">
        <f t="shared" si="43"/>
        <v/>
      </c>
      <c r="J963" s="9" t="str">
        <f>IF(LARGE($I$16:$I$29,1)=G963,J962,IF(G963="","",IF(ROUND(G963/12,1)&lt;1,H963,IFERROR(IF(OR(ROUNDUP(G964/12,0)&lt;&gt;ROUNDUP(G963/12,0),H962&lt;&gt;H963),VLOOKUP($G963,$H$16:$J$29,3,1)+SUM($I$37:I963),J962),VLOOKUP(MAX($E$1237:$E$1048576),$H$16:$J$29,3,1)+SUM($I$37:I963)))))</f>
        <v/>
      </c>
      <c r="K963" s="2"/>
      <c r="L963" s="2"/>
      <c r="M963" s="2"/>
      <c r="N963" s="2"/>
      <c r="O963" s="2"/>
      <c r="P963" s="2"/>
      <c r="Q963" s="2"/>
      <c r="R963" s="2"/>
      <c r="S963" s="2"/>
      <c r="T963" s="2"/>
      <c r="U963" s="2"/>
      <c r="V963" s="2"/>
      <c r="W963" s="2"/>
      <c r="X963" s="2"/>
      <c r="Y963" s="2"/>
    </row>
    <row r="964" spans="1:25" x14ac:dyDescent="0.2">
      <c r="A964" s="2"/>
      <c r="B964" s="2"/>
      <c r="C964" s="2"/>
      <c r="D964" s="2"/>
      <c r="E964" s="2"/>
      <c r="F964" s="2"/>
      <c r="G964" s="7" t="str">
        <f t="shared" si="44"/>
        <v/>
      </c>
      <c r="H964" s="8" t="str">
        <f t="shared" si="42"/>
        <v/>
      </c>
      <c r="I964" s="8" t="str">
        <f t="shared" si="43"/>
        <v/>
      </c>
      <c r="J964" s="9" t="str">
        <f>IF(LARGE($I$16:$I$29,1)=G964,J963,IF(G964="","",IF(ROUND(G964/12,1)&lt;1,H964,IFERROR(IF(OR(ROUNDUP(G965/12,0)&lt;&gt;ROUNDUP(G964/12,0),H963&lt;&gt;H964),VLOOKUP($G964,$H$16:$J$29,3,1)+SUM($I$37:I964),J963),VLOOKUP(MAX($E$1237:$E$1048576),$H$16:$J$29,3,1)+SUM($I$37:I964)))))</f>
        <v/>
      </c>
      <c r="K964" s="2"/>
      <c r="L964" s="2"/>
      <c r="M964" s="2"/>
      <c r="N964" s="2"/>
      <c r="O964" s="2"/>
      <c r="P964" s="2"/>
      <c r="Q964" s="2"/>
      <c r="R964" s="2"/>
      <c r="S964" s="2"/>
      <c r="T964" s="2"/>
      <c r="U964" s="2"/>
      <c r="V964" s="2"/>
      <c r="W964" s="2"/>
      <c r="X964" s="2"/>
      <c r="Y964" s="2"/>
    </row>
    <row r="965" spans="1:25" x14ac:dyDescent="0.2">
      <c r="A965" s="2"/>
      <c r="B965" s="2"/>
      <c r="C965" s="2"/>
      <c r="D965" s="2"/>
      <c r="E965" s="2"/>
      <c r="F965" s="2"/>
      <c r="G965" s="7" t="str">
        <f t="shared" si="44"/>
        <v/>
      </c>
      <c r="H965" s="8" t="str">
        <f t="shared" si="42"/>
        <v/>
      </c>
      <c r="I965" s="8" t="str">
        <f t="shared" si="43"/>
        <v/>
      </c>
      <c r="J965" s="9" t="str">
        <f>IF(LARGE($I$16:$I$29,1)=G965,J964,IF(G965="","",IF(ROUND(G965/12,1)&lt;1,H965,IFERROR(IF(OR(ROUNDUP(G966/12,0)&lt;&gt;ROUNDUP(G965/12,0),H964&lt;&gt;H965),VLOOKUP($G965,$H$16:$J$29,3,1)+SUM($I$37:I965),J964),VLOOKUP(MAX($E$1237:$E$1048576),$H$16:$J$29,3,1)+SUM($I$37:I965)))))</f>
        <v/>
      </c>
      <c r="K965" s="2"/>
      <c r="L965" s="2"/>
      <c r="M965" s="2"/>
      <c r="N965" s="2"/>
      <c r="O965" s="2"/>
      <c r="P965" s="2"/>
      <c r="Q965" s="2"/>
      <c r="R965" s="2"/>
      <c r="S965" s="2"/>
      <c r="T965" s="2"/>
      <c r="U965" s="2"/>
      <c r="V965" s="2"/>
      <c r="W965" s="2"/>
      <c r="X965" s="2"/>
      <c r="Y965" s="2"/>
    </row>
    <row r="966" spans="1:25" x14ac:dyDescent="0.2">
      <c r="A966" s="2"/>
      <c r="B966" s="2"/>
      <c r="C966" s="2"/>
      <c r="D966" s="2"/>
      <c r="E966" s="2"/>
      <c r="F966" s="2"/>
      <c r="G966" s="7" t="str">
        <f t="shared" si="44"/>
        <v/>
      </c>
      <c r="H966" s="8" t="str">
        <f t="shared" si="42"/>
        <v/>
      </c>
      <c r="I966" s="8" t="str">
        <f t="shared" si="43"/>
        <v/>
      </c>
      <c r="J966" s="9" t="str">
        <f>IF(LARGE($I$16:$I$29,1)=G966,J965,IF(G966="","",IF(ROUND(G966/12,1)&lt;1,H966,IFERROR(IF(OR(ROUNDUP(G967/12,0)&lt;&gt;ROUNDUP(G966/12,0),H965&lt;&gt;H966),VLOOKUP($G966,$H$16:$J$29,3,1)+SUM($I$37:I966),J965),VLOOKUP(MAX($E$1237:$E$1048576),$H$16:$J$29,3,1)+SUM($I$37:I966)))))</f>
        <v/>
      </c>
      <c r="K966" s="2"/>
      <c r="L966" s="2"/>
      <c r="M966" s="2"/>
      <c r="N966" s="2"/>
      <c r="O966" s="2"/>
      <c r="P966" s="2"/>
      <c r="Q966" s="2"/>
      <c r="R966" s="2"/>
      <c r="S966" s="2"/>
      <c r="T966" s="2"/>
      <c r="U966" s="2"/>
      <c r="V966" s="2"/>
      <c r="W966" s="2"/>
      <c r="X966" s="2"/>
      <c r="Y966" s="2"/>
    </row>
    <row r="967" spans="1:25" x14ac:dyDescent="0.2">
      <c r="A967" s="2"/>
      <c r="B967" s="2"/>
      <c r="C967" s="2"/>
      <c r="D967" s="2"/>
      <c r="E967" s="2"/>
      <c r="F967" s="2"/>
      <c r="G967" s="7" t="str">
        <f t="shared" si="44"/>
        <v/>
      </c>
      <c r="H967" s="8" t="str">
        <f t="shared" si="42"/>
        <v/>
      </c>
      <c r="I967" s="8" t="str">
        <f t="shared" si="43"/>
        <v/>
      </c>
      <c r="J967" s="9" t="str">
        <f>IF(LARGE($I$16:$I$29,1)=G967,J966,IF(G967="","",IF(ROUND(G967/12,1)&lt;1,H967,IFERROR(IF(OR(ROUNDUP(G968/12,0)&lt;&gt;ROUNDUP(G967/12,0),H966&lt;&gt;H967),VLOOKUP($G967,$H$16:$J$29,3,1)+SUM($I$37:I967),J966),VLOOKUP(MAX($E$1237:$E$1048576),$H$16:$J$29,3,1)+SUM($I$37:I967)))))</f>
        <v/>
      </c>
      <c r="K967" s="2"/>
      <c r="L967" s="2"/>
      <c r="M967" s="2"/>
      <c r="N967" s="2"/>
      <c r="O967" s="2"/>
      <c r="P967" s="2"/>
      <c r="Q967" s="2"/>
      <c r="R967" s="2"/>
      <c r="S967" s="2"/>
      <c r="T967" s="2"/>
      <c r="U967" s="2"/>
      <c r="V967" s="2"/>
      <c r="W967" s="2"/>
      <c r="X967" s="2"/>
      <c r="Y967" s="2"/>
    </row>
    <row r="968" spans="1:25" x14ac:dyDescent="0.2">
      <c r="A968" s="2"/>
      <c r="B968" s="2"/>
      <c r="C968" s="2"/>
      <c r="D968" s="2"/>
      <c r="E968" s="2"/>
      <c r="F968" s="2"/>
      <c r="G968" s="7" t="str">
        <f t="shared" si="44"/>
        <v/>
      </c>
      <c r="H968" s="8" t="str">
        <f t="shared" si="42"/>
        <v/>
      </c>
      <c r="I968" s="8" t="str">
        <f t="shared" si="43"/>
        <v/>
      </c>
      <c r="J968" s="9" t="str">
        <f>IF(LARGE($I$16:$I$29,1)=G968,J967,IF(G968="","",IF(ROUND(G968/12,1)&lt;1,H968,IFERROR(IF(OR(ROUNDUP(G969/12,0)&lt;&gt;ROUNDUP(G968/12,0),H967&lt;&gt;H968),VLOOKUP($G968,$H$16:$J$29,3,1)+SUM($I$37:I968),J967),VLOOKUP(MAX($E$1237:$E$1048576),$H$16:$J$29,3,1)+SUM($I$37:I968)))))</f>
        <v/>
      </c>
      <c r="K968" s="2"/>
      <c r="L968" s="2"/>
      <c r="M968" s="2"/>
      <c r="N968" s="2"/>
      <c r="O968" s="2"/>
      <c r="P968" s="2"/>
      <c r="Q968" s="2"/>
      <c r="R968" s="2"/>
      <c r="S968" s="2"/>
      <c r="T968" s="2"/>
      <c r="U968" s="2"/>
      <c r="V968" s="2"/>
      <c r="W968" s="2"/>
      <c r="X968" s="2"/>
      <c r="Y968" s="2"/>
    </row>
    <row r="969" spans="1:25" x14ac:dyDescent="0.2">
      <c r="A969" s="2"/>
      <c r="B969" s="2"/>
      <c r="C969" s="2"/>
      <c r="D969" s="2"/>
      <c r="E969" s="2"/>
      <c r="F969" s="2"/>
      <c r="G969" s="7" t="str">
        <f t="shared" si="44"/>
        <v/>
      </c>
      <c r="H969" s="8" t="str">
        <f t="shared" si="42"/>
        <v/>
      </c>
      <c r="I969" s="8" t="str">
        <f t="shared" si="43"/>
        <v/>
      </c>
      <c r="J969" s="9" t="str">
        <f>IF(LARGE($I$16:$I$29,1)=G969,J968,IF(G969="","",IF(ROUND(G969/12,1)&lt;1,H969,IFERROR(IF(OR(ROUNDUP(G970/12,0)&lt;&gt;ROUNDUP(G969/12,0),H968&lt;&gt;H969),VLOOKUP($G969,$H$16:$J$29,3,1)+SUM($I$37:I969),J968),VLOOKUP(MAX($E$1237:$E$1048576),$H$16:$J$29,3,1)+SUM($I$37:I969)))))</f>
        <v/>
      </c>
      <c r="K969" s="2"/>
      <c r="L969" s="2"/>
      <c r="M969" s="2"/>
      <c r="N969" s="2"/>
      <c r="O969" s="2"/>
      <c r="P969" s="2"/>
      <c r="Q969" s="2"/>
      <c r="R969" s="2"/>
      <c r="S969" s="2"/>
      <c r="T969" s="2"/>
      <c r="U969" s="2"/>
      <c r="V969" s="2"/>
      <c r="W969" s="2"/>
      <c r="X969" s="2"/>
      <c r="Y969" s="2"/>
    </row>
    <row r="970" spans="1:25" x14ac:dyDescent="0.2">
      <c r="A970" s="2"/>
      <c r="B970" s="2"/>
      <c r="C970" s="2"/>
      <c r="D970" s="2"/>
      <c r="E970" s="2"/>
      <c r="F970" s="2"/>
      <c r="G970" s="7" t="str">
        <f t="shared" si="44"/>
        <v/>
      </c>
      <c r="H970" s="8" t="str">
        <f t="shared" si="42"/>
        <v/>
      </c>
      <c r="I970" s="8" t="str">
        <f t="shared" si="43"/>
        <v/>
      </c>
      <c r="J970" s="9" t="str">
        <f>IF(LARGE($I$16:$I$29,1)=G970,J969,IF(G970="","",IF(ROUND(G970/12,1)&lt;1,H970,IFERROR(IF(OR(ROUNDUP(G971/12,0)&lt;&gt;ROUNDUP(G970/12,0),H969&lt;&gt;H970),VLOOKUP($G970,$H$16:$J$29,3,1)+SUM($I$37:I970),J969),VLOOKUP(MAX($E$1237:$E$1048576),$H$16:$J$29,3,1)+SUM($I$37:I970)))))</f>
        <v/>
      </c>
      <c r="K970" s="2"/>
      <c r="L970" s="2"/>
      <c r="M970" s="2"/>
      <c r="N970" s="2"/>
      <c r="O970" s="2"/>
      <c r="P970" s="2"/>
      <c r="Q970" s="2"/>
      <c r="R970" s="2"/>
      <c r="S970" s="2"/>
      <c r="T970" s="2"/>
      <c r="U970" s="2"/>
      <c r="V970" s="2"/>
      <c r="W970" s="2"/>
      <c r="X970" s="2"/>
      <c r="Y970" s="2"/>
    </row>
    <row r="971" spans="1:25" x14ac:dyDescent="0.2">
      <c r="A971" s="2"/>
      <c r="B971" s="2"/>
      <c r="C971" s="2"/>
      <c r="D971" s="2"/>
      <c r="E971" s="2"/>
      <c r="F971" s="2"/>
      <c r="G971" s="7" t="str">
        <f t="shared" si="44"/>
        <v/>
      </c>
      <c r="H971" s="8" t="str">
        <f t="shared" si="42"/>
        <v/>
      </c>
      <c r="I971" s="8" t="str">
        <f t="shared" si="43"/>
        <v/>
      </c>
      <c r="J971" s="9" t="str">
        <f>IF(LARGE($I$16:$I$29,1)=G971,J970,IF(G971="","",IF(ROUND(G971/12,1)&lt;1,H971,IFERROR(IF(OR(ROUNDUP(G972/12,0)&lt;&gt;ROUNDUP(G971/12,0),H970&lt;&gt;H971),VLOOKUP($G971,$H$16:$J$29,3,1)+SUM($I$37:I971),J970),VLOOKUP(MAX($E$1237:$E$1048576),$H$16:$J$29,3,1)+SUM($I$37:I971)))))</f>
        <v/>
      </c>
      <c r="K971" s="2"/>
      <c r="L971" s="2"/>
      <c r="M971" s="2"/>
      <c r="N971" s="2"/>
      <c r="O971" s="2"/>
      <c r="P971" s="2"/>
      <c r="Q971" s="2"/>
      <c r="R971" s="2"/>
      <c r="S971" s="2"/>
      <c r="T971" s="2"/>
      <c r="U971" s="2"/>
      <c r="V971" s="2"/>
      <c r="W971" s="2"/>
      <c r="X971" s="2"/>
      <c r="Y971" s="2"/>
    </row>
    <row r="972" spans="1:25" x14ac:dyDescent="0.2">
      <c r="A972" s="2"/>
      <c r="B972" s="2"/>
      <c r="C972" s="2"/>
      <c r="D972" s="2"/>
      <c r="E972" s="2"/>
      <c r="F972" s="2"/>
      <c r="G972" s="7" t="str">
        <f t="shared" si="44"/>
        <v/>
      </c>
      <c r="H972" s="8" t="str">
        <f t="shared" si="42"/>
        <v/>
      </c>
      <c r="I972" s="8" t="str">
        <f t="shared" si="43"/>
        <v/>
      </c>
      <c r="J972" s="9" t="str">
        <f>IF(LARGE($I$16:$I$29,1)=G972,J971,IF(G972="","",IF(ROUND(G972/12,1)&lt;1,H972,IFERROR(IF(OR(ROUNDUP(G973/12,0)&lt;&gt;ROUNDUP(G972/12,0),H971&lt;&gt;H972),VLOOKUP($G972,$H$16:$J$29,3,1)+SUM($I$37:I972),J971),VLOOKUP(MAX($E$1237:$E$1048576),$H$16:$J$29,3,1)+SUM($I$37:I972)))))</f>
        <v/>
      </c>
      <c r="K972" s="2"/>
      <c r="L972" s="2"/>
      <c r="M972" s="2"/>
      <c r="N972" s="2"/>
      <c r="O972" s="2"/>
      <c r="P972" s="2"/>
      <c r="Q972" s="2"/>
      <c r="R972" s="2"/>
      <c r="S972" s="2"/>
      <c r="T972" s="2"/>
      <c r="U972" s="2"/>
      <c r="V972" s="2"/>
      <c r="W972" s="2"/>
      <c r="X972" s="2"/>
      <c r="Y972" s="2"/>
    </row>
    <row r="973" spans="1:25" x14ac:dyDescent="0.2">
      <c r="A973" s="2"/>
      <c r="B973" s="2"/>
      <c r="C973" s="2"/>
      <c r="D973" s="2"/>
      <c r="E973" s="2"/>
      <c r="F973" s="2"/>
      <c r="G973" s="7" t="str">
        <f t="shared" si="44"/>
        <v/>
      </c>
      <c r="H973" s="8" t="str">
        <f t="shared" si="42"/>
        <v/>
      </c>
      <c r="I973" s="8" t="str">
        <f t="shared" si="43"/>
        <v/>
      </c>
      <c r="J973" s="9" t="str">
        <f>IF(LARGE($I$16:$I$29,1)=G973,J972,IF(G973="","",IF(ROUND(G973/12,1)&lt;1,H973,IFERROR(IF(OR(ROUNDUP(G974/12,0)&lt;&gt;ROUNDUP(G973/12,0),H972&lt;&gt;H973),VLOOKUP($G973,$H$16:$J$29,3,1)+SUM($I$37:I973),J972),VLOOKUP(MAX($E$1237:$E$1048576),$H$16:$J$29,3,1)+SUM($I$37:I973)))))</f>
        <v/>
      </c>
      <c r="K973" s="2"/>
      <c r="L973" s="2"/>
      <c r="M973" s="2"/>
      <c r="N973" s="2"/>
      <c r="O973" s="2"/>
      <c r="P973" s="2"/>
      <c r="Q973" s="2"/>
      <c r="R973" s="2"/>
      <c r="S973" s="2"/>
      <c r="T973" s="2"/>
      <c r="U973" s="2"/>
      <c r="V973" s="2"/>
      <c r="W973" s="2"/>
      <c r="X973" s="2"/>
      <c r="Y973" s="2"/>
    </row>
    <row r="974" spans="1:25" x14ac:dyDescent="0.2">
      <c r="A974" s="2"/>
      <c r="B974" s="2"/>
      <c r="C974" s="2"/>
      <c r="D974" s="2"/>
      <c r="E974" s="2"/>
      <c r="F974" s="2"/>
      <c r="G974" s="7" t="str">
        <f t="shared" si="44"/>
        <v/>
      </c>
      <c r="H974" s="8" t="str">
        <f t="shared" si="42"/>
        <v/>
      </c>
      <c r="I974" s="8" t="str">
        <f t="shared" si="43"/>
        <v/>
      </c>
      <c r="J974" s="9" t="str">
        <f>IF(LARGE($I$16:$I$29,1)=G974,J973,IF(G974="","",IF(ROUND(G974/12,1)&lt;1,H974,IFERROR(IF(OR(ROUNDUP(G975/12,0)&lt;&gt;ROUNDUP(G974/12,0),H973&lt;&gt;H974),VLOOKUP($G974,$H$16:$J$29,3,1)+SUM($I$37:I974),J973),VLOOKUP(MAX($E$1237:$E$1048576),$H$16:$J$29,3,1)+SUM($I$37:I974)))))</f>
        <v/>
      </c>
      <c r="K974" s="2"/>
      <c r="L974" s="2"/>
      <c r="M974" s="2"/>
      <c r="N974" s="2"/>
      <c r="O974" s="2"/>
      <c r="P974" s="2"/>
      <c r="Q974" s="2"/>
      <c r="R974" s="2"/>
      <c r="S974" s="2"/>
      <c r="T974" s="2"/>
      <c r="U974" s="2"/>
      <c r="V974" s="2"/>
      <c r="W974" s="2"/>
      <c r="X974" s="2"/>
      <c r="Y974" s="2"/>
    </row>
    <row r="975" spans="1:25" x14ac:dyDescent="0.2">
      <c r="A975" s="2"/>
      <c r="B975" s="2"/>
      <c r="C975" s="2"/>
      <c r="D975" s="2"/>
      <c r="E975" s="2"/>
      <c r="F975" s="2"/>
      <c r="G975" s="7" t="str">
        <f t="shared" si="44"/>
        <v/>
      </c>
      <c r="H975" s="8" t="str">
        <f t="shared" si="42"/>
        <v/>
      </c>
      <c r="I975" s="8" t="str">
        <f t="shared" si="43"/>
        <v/>
      </c>
      <c r="J975" s="9" t="str">
        <f>IF(LARGE($I$16:$I$29,1)=G975,J974,IF(G975="","",IF(ROUND(G975/12,1)&lt;1,H975,IFERROR(IF(OR(ROUNDUP(G976/12,0)&lt;&gt;ROUNDUP(G975/12,0),H974&lt;&gt;H975),VLOOKUP($G975,$H$16:$J$29,3,1)+SUM($I$37:I975),J974),VLOOKUP(MAX($E$1237:$E$1048576),$H$16:$J$29,3,1)+SUM($I$37:I975)))))</f>
        <v/>
      </c>
      <c r="K975" s="2"/>
      <c r="L975" s="2"/>
      <c r="M975" s="2"/>
      <c r="N975" s="2"/>
      <c r="O975" s="2"/>
      <c r="P975" s="2"/>
      <c r="Q975" s="2"/>
      <c r="R975" s="2"/>
      <c r="S975" s="2"/>
      <c r="T975" s="2"/>
      <c r="U975" s="2"/>
      <c r="V975" s="2"/>
      <c r="W975" s="2"/>
      <c r="X975" s="2"/>
      <c r="Y975" s="2"/>
    </row>
    <row r="976" spans="1:25" x14ac:dyDescent="0.2">
      <c r="A976" s="2"/>
      <c r="B976" s="2"/>
      <c r="C976" s="2"/>
      <c r="D976" s="2"/>
      <c r="E976" s="2"/>
      <c r="F976" s="2"/>
      <c r="G976" s="7" t="str">
        <f t="shared" si="44"/>
        <v/>
      </c>
      <c r="H976" s="8" t="str">
        <f t="shared" si="42"/>
        <v/>
      </c>
      <c r="I976" s="8" t="str">
        <f t="shared" si="43"/>
        <v/>
      </c>
      <c r="J976" s="9" t="str">
        <f>IF(LARGE($I$16:$I$29,1)=G976,J975,IF(G976="","",IF(ROUND(G976/12,1)&lt;1,H976,IFERROR(IF(OR(ROUNDUP(G977/12,0)&lt;&gt;ROUNDUP(G976/12,0),H975&lt;&gt;H976),VLOOKUP($G976,$H$16:$J$29,3,1)+SUM($I$37:I976),J975),VLOOKUP(MAX($E$1237:$E$1048576),$H$16:$J$29,3,1)+SUM($I$37:I976)))))</f>
        <v/>
      </c>
      <c r="K976" s="2"/>
      <c r="L976" s="2"/>
      <c r="M976" s="2"/>
      <c r="N976" s="2"/>
      <c r="O976" s="2"/>
      <c r="P976" s="2"/>
      <c r="Q976" s="2"/>
      <c r="R976" s="2"/>
      <c r="S976" s="2"/>
      <c r="T976" s="2"/>
      <c r="U976" s="2"/>
      <c r="V976" s="2"/>
      <c r="W976" s="2"/>
      <c r="X976" s="2"/>
      <c r="Y976" s="2"/>
    </row>
    <row r="977" spans="1:25" x14ac:dyDescent="0.2">
      <c r="A977" s="2"/>
      <c r="B977" s="2"/>
      <c r="C977" s="2"/>
      <c r="D977" s="2"/>
      <c r="E977" s="2"/>
      <c r="F977" s="2"/>
      <c r="G977" s="7" t="str">
        <f t="shared" si="44"/>
        <v/>
      </c>
      <c r="H977" s="8" t="str">
        <f t="shared" si="42"/>
        <v/>
      </c>
      <c r="I977" s="8" t="str">
        <f t="shared" si="43"/>
        <v/>
      </c>
      <c r="J977" s="9" t="str">
        <f>IF(LARGE($I$16:$I$29,1)=G977,J976,IF(G977="","",IF(ROUND(G977/12,1)&lt;1,H977,IFERROR(IF(OR(ROUNDUP(G978/12,0)&lt;&gt;ROUNDUP(G977/12,0),H976&lt;&gt;H977),VLOOKUP($G977,$H$16:$J$29,3,1)+SUM($I$37:I977),J976),VLOOKUP(MAX($E$1237:$E$1048576),$H$16:$J$29,3,1)+SUM($I$37:I977)))))</f>
        <v/>
      </c>
      <c r="K977" s="2"/>
      <c r="L977" s="2"/>
      <c r="M977" s="2"/>
      <c r="N977" s="2"/>
      <c r="O977" s="2"/>
      <c r="P977" s="2"/>
      <c r="Q977" s="2"/>
      <c r="R977" s="2"/>
      <c r="S977" s="2"/>
      <c r="T977" s="2"/>
      <c r="U977" s="2"/>
      <c r="V977" s="2"/>
      <c r="W977" s="2"/>
      <c r="X977" s="2"/>
      <c r="Y977" s="2"/>
    </row>
    <row r="978" spans="1:25" x14ac:dyDescent="0.2">
      <c r="A978" s="2"/>
      <c r="B978" s="2"/>
      <c r="C978" s="2"/>
      <c r="D978" s="2"/>
      <c r="E978" s="2"/>
      <c r="F978" s="2"/>
      <c r="G978" s="7" t="str">
        <f t="shared" si="44"/>
        <v/>
      </c>
      <c r="H978" s="8" t="str">
        <f t="shared" si="42"/>
        <v/>
      </c>
      <c r="I978" s="8" t="str">
        <f t="shared" si="43"/>
        <v/>
      </c>
      <c r="J978" s="9" t="str">
        <f>IF(LARGE($I$16:$I$29,1)=G978,J977,IF(G978="","",IF(ROUND(G978/12,1)&lt;1,H978,IFERROR(IF(OR(ROUNDUP(G979/12,0)&lt;&gt;ROUNDUP(G978/12,0),H977&lt;&gt;H978),VLOOKUP($G978,$H$16:$J$29,3,1)+SUM($I$37:I978),J977),VLOOKUP(MAX($E$1237:$E$1048576),$H$16:$J$29,3,1)+SUM($I$37:I978)))))</f>
        <v/>
      </c>
      <c r="K978" s="2"/>
      <c r="L978" s="2"/>
      <c r="M978" s="2"/>
      <c r="N978" s="2"/>
      <c r="O978" s="2"/>
      <c r="P978" s="2"/>
      <c r="Q978" s="2"/>
      <c r="R978" s="2"/>
      <c r="S978" s="2"/>
      <c r="T978" s="2"/>
      <c r="U978" s="2"/>
      <c r="V978" s="2"/>
      <c r="W978" s="2"/>
      <c r="X978" s="2"/>
      <c r="Y978" s="2"/>
    </row>
    <row r="979" spans="1:25" x14ac:dyDescent="0.2">
      <c r="A979" s="2"/>
      <c r="B979" s="2"/>
      <c r="C979" s="2"/>
      <c r="D979" s="2"/>
      <c r="E979" s="2"/>
      <c r="F979" s="2"/>
      <c r="G979" s="7" t="str">
        <f t="shared" si="44"/>
        <v/>
      </c>
      <c r="H979" s="8" t="str">
        <f t="shared" si="42"/>
        <v/>
      </c>
      <c r="I979" s="8" t="str">
        <f t="shared" si="43"/>
        <v/>
      </c>
      <c r="J979" s="9" t="str">
        <f>IF(LARGE($I$16:$I$29,1)=G979,J978,IF(G979="","",IF(ROUND(G979/12,1)&lt;1,H979,IFERROR(IF(OR(ROUNDUP(G980/12,0)&lt;&gt;ROUNDUP(G979/12,0),H978&lt;&gt;H979),VLOOKUP($G979,$H$16:$J$29,3,1)+SUM($I$37:I979),J978),VLOOKUP(MAX($E$1237:$E$1048576),$H$16:$J$29,3,1)+SUM($I$37:I979)))))</f>
        <v/>
      </c>
      <c r="K979" s="2"/>
      <c r="L979" s="2"/>
      <c r="M979" s="2"/>
      <c r="N979" s="2"/>
      <c r="O979" s="2"/>
      <c r="P979" s="2"/>
      <c r="Q979" s="2"/>
      <c r="R979" s="2"/>
      <c r="S979" s="2"/>
      <c r="T979" s="2"/>
      <c r="U979" s="2"/>
      <c r="V979" s="2"/>
      <c r="W979" s="2"/>
      <c r="X979" s="2"/>
      <c r="Y979" s="2"/>
    </row>
    <row r="980" spans="1:25" x14ac:dyDescent="0.2">
      <c r="A980" s="2"/>
      <c r="B980" s="2"/>
      <c r="C980" s="2"/>
      <c r="D980" s="2"/>
      <c r="E980" s="2"/>
      <c r="F980" s="2"/>
      <c r="G980" s="7" t="str">
        <f t="shared" si="44"/>
        <v/>
      </c>
      <c r="H980" s="8" t="str">
        <f t="shared" si="42"/>
        <v/>
      </c>
      <c r="I980" s="8" t="str">
        <f t="shared" si="43"/>
        <v/>
      </c>
      <c r="J980" s="9" t="str">
        <f>IF(LARGE($I$16:$I$29,1)=G980,J979,IF(G980="","",IF(ROUND(G980/12,1)&lt;1,H980,IFERROR(IF(OR(ROUNDUP(G981/12,0)&lt;&gt;ROUNDUP(G980/12,0),H979&lt;&gt;H980),VLOOKUP($G980,$H$16:$J$29,3,1)+SUM($I$37:I980),J979),VLOOKUP(MAX($E$1237:$E$1048576),$H$16:$J$29,3,1)+SUM($I$37:I980)))))</f>
        <v/>
      </c>
      <c r="K980" s="2"/>
      <c r="L980" s="2"/>
      <c r="M980" s="2"/>
      <c r="N980" s="2"/>
      <c r="O980" s="2"/>
      <c r="P980" s="2"/>
      <c r="Q980" s="2"/>
      <c r="R980" s="2"/>
      <c r="S980" s="2"/>
      <c r="T980" s="2"/>
      <c r="U980" s="2"/>
      <c r="V980" s="2"/>
      <c r="W980" s="2"/>
      <c r="X980" s="2"/>
      <c r="Y980" s="2"/>
    </row>
    <row r="981" spans="1:25" x14ac:dyDescent="0.2">
      <c r="A981" s="2"/>
      <c r="B981" s="2"/>
      <c r="C981" s="2"/>
      <c r="D981" s="2"/>
      <c r="E981" s="2"/>
      <c r="F981" s="2"/>
      <c r="G981" s="7" t="str">
        <f t="shared" si="44"/>
        <v/>
      </c>
      <c r="H981" s="8" t="str">
        <f t="shared" si="42"/>
        <v/>
      </c>
      <c r="I981" s="8" t="str">
        <f t="shared" si="43"/>
        <v/>
      </c>
      <c r="J981" s="9" t="str">
        <f>IF(LARGE($I$16:$I$29,1)=G981,J980,IF(G981="","",IF(ROUND(G981/12,1)&lt;1,H981,IFERROR(IF(OR(ROUNDUP(G982/12,0)&lt;&gt;ROUNDUP(G981/12,0),H980&lt;&gt;H981),VLOOKUP($G981,$H$16:$J$29,3,1)+SUM($I$37:I981),J980),VLOOKUP(MAX($E$1237:$E$1048576),$H$16:$J$29,3,1)+SUM($I$37:I981)))))</f>
        <v/>
      </c>
      <c r="K981" s="2"/>
      <c r="L981" s="2"/>
      <c r="M981" s="2"/>
      <c r="N981" s="2"/>
      <c r="O981" s="2"/>
      <c r="P981" s="2"/>
      <c r="Q981" s="2"/>
      <c r="R981" s="2"/>
      <c r="S981" s="2"/>
      <c r="T981" s="2"/>
      <c r="U981" s="2"/>
      <c r="V981" s="2"/>
      <c r="W981" s="2"/>
      <c r="X981" s="2"/>
      <c r="Y981" s="2"/>
    </row>
    <row r="982" spans="1:25" x14ac:dyDescent="0.2">
      <c r="A982" s="2"/>
      <c r="B982" s="2"/>
      <c r="C982" s="2"/>
      <c r="D982" s="2"/>
      <c r="E982" s="2"/>
      <c r="F982" s="2"/>
      <c r="G982" s="7" t="str">
        <f t="shared" si="44"/>
        <v/>
      </c>
      <c r="H982" s="8" t="str">
        <f t="shared" si="42"/>
        <v/>
      </c>
      <c r="I982" s="8" t="str">
        <f t="shared" si="43"/>
        <v/>
      </c>
      <c r="J982" s="9" t="str">
        <f>IF(LARGE($I$16:$I$29,1)=G982,J981,IF(G982="","",IF(ROUND(G982/12,1)&lt;1,H982,IFERROR(IF(OR(ROUNDUP(G983/12,0)&lt;&gt;ROUNDUP(G982/12,0),H981&lt;&gt;H982),VLOOKUP($G982,$H$16:$J$29,3,1)+SUM($I$37:I982),J981),VLOOKUP(MAX($E$1237:$E$1048576),$H$16:$J$29,3,1)+SUM($I$37:I982)))))</f>
        <v/>
      </c>
      <c r="K982" s="2"/>
      <c r="L982" s="2"/>
      <c r="M982" s="2"/>
      <c r="N982" s="2"/>
      <c r="O982" s="2"/>
      <c r="P982" s="2"/>
      <c r="Q982" s="2"/>
      <c r="R982" s="2"/>
      <c r="S982" s="2"/>
      <c r="T982" s="2"/>
      <c r="U982" s="2"/>
      <c r="V982" s="2"/>
      <c r="W982" s="2"/>
      <c r="X982" s="2"/>
      <c r="Y982" s="2"/>
    </row>
    <row r="983" spans="1:25" x14ac:dyDescent="0.2">
      <c r="A983" s="2"/>
      <c r="B983" s="2"/>
      <c r="C983" s="2"/>
      <c r="D983" s="2"/>
      <c r="E983" s="2"/>
      <c r="F983" s="2"/>
      <c r="G983" s="7" t="str">
        <f t="shared" si="44"/>
        <v/>
      </c>
      <c r="H983" s="8" t="str">
        <f t="shared" si="42"/>
        <v/>
      </c>
      <c r="I983" s="8" t="str">
        <f t="shared" si="43"/>
        <v/>
      </c>
      <c r="J983" s="9" t="str">
        <f>IF(LARGE($I$16:$I$29,1)=G983,J982,IF(G983="","",IF(ROUND(G983/12,1)&lt;1,H983,IFERROR(IF(OR(ROUNDUP(G984/12,0)&lt;&gt;ROUNDUP(G983/12,0),H982&lt;&gt;H983),VLOOKUP($G983,$H$16:$J$29,3,1)+SUM($I$37:I983),J982),VLOOKUP(MAX($E$1237:$E$1048576),$H$16:$J$29,3,1)+SUM($I$37:I983)))))</f>
        <v/>
      </c>
      <c r="K983" s="2"/>
      <c r="L983" s="2"/>
      <c r="M983" s="2"/>
      <c r="N983" s="2"/>
      <c r="O983" s="2"/>
      <c r="P983" s="2"/>
      <c r="Q983" s="2"/>
      <c r="R983" s="2"/>
      <c r="S983" s="2"/>
      <c r="T983" s="2"/>
      <c r="U983" s="2"/>
      <c r="V983" s="2"/>
      <c r="W983" s="2"/>
      <c r="X983" s="2"/>
      <c r="Y983" s="2"/>
    </row>
    <row r="984" spans="1:25" x14ac:dyDescent="0.2">
      <c r="A984" s="2"/>
      <c r="B984" s="2"/>
      <c r="C984" s="2"/>
      <c r="D984" s="2"/>
      <c r="E984" s="2"/>
      <c r="F984" s="2"/>
      <c r="G984" s="7" t="str">
        <f t="shared" si="44"/>
        <v/>
      </c>
      <c r="H984" s="8" t="str">
        <f t="shared" si="42"/>
        <v/>
      </c>
      <c r="I984" s="8" t="str">
        <f t="shared" si="43"/>
        <v/>
      </c>
      <c r="J984" s="9" t="str">
        <f>IF(LARGE($I$16:$I$29,1)=G984,J983,IF(G984="","",IF(ROUND(G984/12,1)&lt;1,H984,IFERROR(IF(OR(ROUNDUP(G985/12,0)&lt;&gt;ROUNDUP(G984/12,0),H983&lt;&gt;H984),VLOOKUP($G984,$H$16:$J$29,3,1)+SUM($I$37:I984),J983),VLOOKUP(MAX($E$1237:$E$1048576),$H$16:$J$29,3,1)+SUM($I$37:I984)))))</f>
        <v/>
      </c>
      <c r="K984" s="2"/>
      <c r="L984" s="2"/>
      <c r="M984" s="2"/>
      <c r="N984" s="2"/>
      <c r="O984" s="2"/>
      <c r="P984" s="2"/>
      <c r="Q984" s="2"/>
      <c r="R984" s="2"/>
      <c r="S984" s="2"/>
      <c r="T984" s="2"/>
      <c r="U984" s="2"/>
      <c r="V984" s="2"/>
      <c r="W984" s="2"/>
      <c r="X984" s="2"/>
      <c r="Y984" s="2"/>
    </row>
    <row r="985" spans="1:25" x14ac:dyDescent="0.2">
      <c r="A985" s="2"/>
      <c r="B985" s="2"/>
      <c r="C985" s="2"/>
      <c r="D985" s="2"/>
      <c r="E985" s="2"/>
      <c r="F985" s="2"/>
      <c r="G985" s="7" t="str">
        <f t="shared" si="44"/>
        <v/>
      </c>
      <c r="H985" s="8" t="str">
        <f t="shared" si="42"/>
        <v/>
      </c>
      <c r="I985" s="8" t="str">
        <f t="shared" si="43"/>
        <v/>
      </c>
      <c r="J985" s="9" t="str">
        <f>IF(LARGE($I$16:$I$29,1)=G985,J984,IF(G985="","",IF(ROUND(G985/12,1)&lt;1,H985,IFERROR(IF(OR(ROUNDUP(G986/12,0)&lt;&gt;ROUNDUP(G985/12,0),H984&lt;&gt;H985),VLOOKUP($G985,$H$16:$J$29,3,1)+SUM($I$37:I985),J984),VLOOKUP(MAX($E$1237:$E$1048576),$H$16:$J$29,3,1)+SUM($I$37:I985)))))</f>
        <v/>
      </c>
      <c r="K985" s="2"/>
      <c r="L985" s="2"/>
      <c r="M985" s="2"/>
      <c r="N985" s="2"/>
      <c r="O985" s="2"/>
      <c r="P985" s="2"/>
      <c r="Q985" s="2"/>
      <c r="R985" s="2"/>
      <c r="S985" s="2"/>
      <c r="T985" s="2"/>
      <c r="U985" s="2"/>
      <c r="V985" s="2"/>
      <c r="W985" s="2"/>
      <c r="X985" s="2"/>
      <c r="Y985" s="2"/>
    </row>
    <row r="986" spans="1:25" x14ac:dyDescent="0.2">
      <c r="A986" s="2"/>
      <c r="B986" s="2"/>
      <c r="C986" s="2"/>
      <c r="D986" s="2"/>
      <c r="E986" s="2"/>
      <c r="F986" s="2"/>
      <c r="G986" s="7" t="str">
        <f t="shared" si="44"/>
        <v/>
      </c>
      <c r="H986" s="8" t="str">
        <f t="shared" si="42"/>
        <v/>
      </c>
      <c r="I986" s="8" t="str">
        <f t="shared" si="43"/>
        <v/>
      </c>
      <c r="J986" s="9" t="str">
        <f>IF(LARGE($I$16:$I$29,1)=G986,J985,IF(G986="","",IF(ROUND(G986/12,1)&lt;1,H986,IFERROR(IF(OR(ROUNDUP(G987/12,0)&lt;&gt;ROUNDUP(G986/12,0),H985&lt;&gt;H986),VLOOKUP($G986,$H$16:$J$29,3,1)+SUM($I$37:I986),J985),VLOOKUP(MAX($E$1237:$E$1048576),$H$16:$J$29,3,1)+SUM($I$37:I986)))))</f>
        <v/>
      </c>
      <c r="K986" s="2"/>
      <c r="L986" s="2"/>
      <c r="M986" s="2"/>
      <c r="N986" s="2"/>
      <c r="O986" s="2"/>
      <c r="P986" s="2"/>
      <c r="Q986" s="2"/>
      <c r="R986" s="2"/>
      <c r="S986" s="2"/>
      <c r="T986" s="2"/>
      <c r="U986" s="2"/>
      <c r="V986" s="2"/>
      <c r="W986" s="2"/>
      <c r="X986" s="2"/>
      <c r="Y986" s="2"/>
    </row>
    <row r="987" spans="1:25" x14ac:dyDescent="0.2">
      <c r="A987" s="2"/>
      <c r="B987" s="2"/>
      <c r="C987" s="2"/>
      <c r="D987" s="2"/>
      <c r="E987" s="2"/>
      <c r="F987" s="2"/>
      <c r="G987" s="7" t="str">
        <f t="shared" si="44"/>
        <v/>
      </c>
      <c r="H987" s="8" t="str">
        <f t="shared" si="42"/>
        <v/>
      </c>
      <c r="I987" s="8" t="str">
        <f t="shared" si="43"/>
        <v/>
      </c>
      <c r="J987" s="9" t="str">
        <f>IF(LARGE($I$16:$I$29,1)=G987,J986,IF(G987="","",IF(ROUND(G987/12,1)&lt;1,H987,IFERROR(IF(OR(ROUNDUP(G988/12,0)&lt;&gt;ROUNDUP(G987/12,0),H986&lt;&gt;H987),VLOOKUP($G987,$H$16:$J$29,3,1)+SUM($I$37:I987),J986),VLOOKUP(MAX($E$1237:$E$1048576),$H$16:$J$29,3,1)+SUM($I$37:I987)))))</f>
        <v/>
      </c>
      <c r="K987" s="2"/>
      <c r="L987" s="2"/>
      <c r="M987" s="2"/>
      <c r="N987" s="2"/>
      <c r="O987" s="2"/>
      <c r="P987" s="2"/>
      <c r="Q987" s="2"/>
      <c r="R987" s="2"/>
      <c r="S987" s="2"/>
      <c r="T987" s="2"/>
      <c r="U987" s="2"/>
      <c r="V987" s="2"/>
      <c r="W987" s="2"/>
      <c r="X987" s="2"/>
      <c r="Y987" s="2"/>
    </row>
    <row r="988" spans="1:25" x14ac:dyDescent="0.2">
      <c r="A988" s="2"/>
      <c r="B988" s="2"/>
      <c r="C988" s="2"/>
      <c r="D988" s="2"/>
      <c r="E988" s="2"/>
      <c r="F988" s="2"/>
      <c r="G988" s="7" t="str">
        <f t="shared" si="44"/>
        <v/>
      </c>
      <c r="H988" s="8" t="str">
        <f t="shared" si="42"/>
        <v/>
      </c>
      <c r="I988" s="8" t="str">
        <f t="shared" si="43"/>
        <v/>
      </c>
      <c r="J988" s="9" t="str">
        <f>IF(LARGE($I$16:$I$29,1)=G988,J987,IF(G988="","",IF(ROUND(G988/12,1)&lt;1,H988,IFERROR(IF(OR(ROUNDUP(G989/12,0)&lt;&gt;ROUNDUP(G988/12,0),H987&lt;&gt;H988),VLOOKUP($G988,$H$16:$J$29,3,1)+SUM($I$37:I988),J987),VLOOKUP(MAX($E$1237:$E$1048576),$H$16:$J$29,3,1)+SUM($I$37:I988)))))</f>
        <v/>
      </c>
      <c r="K988" s="2"/>
      <c r="L988" s="2"/>
      <c r="M988" s="2"/>
      <c r="N988" s="2"/>
      <c r="O988" s="2"/>
      <c r="P988" s="2"/>
      <c r="Q988" s="2"/>
      <c r="R988" s="2"/>
      <c r="S988" s="2"/>
      <c r="T988" s="2"/>
      <c r="U988" s="2"/>
      <c r="V988" s="2"/>
      <c r="W988" s="2"/>
      <c r="X988" s="2"/>
      <c r="Y988" s="2"/>
    </row>
    <row r="989" spans="1:25" x14ac:dyDescent="0.2">
      <c r="A989" s="2"/>
      <c r="B989" s="2"/>
      <c r="C989" s="2"/>
      <c r="D989" s="2"/>
      <c r="E989" s="2"/>
      <c r="F989" s="2"/>
      <c r="G989" s="7" t="str">
        <f t="shared" si="44"/>
        <v/>
      </c>
      <c r="H989" s="8" t="str">
        <f t="shared" si="42"/>
        <v/>
      </c>
      <c r="I989" s="8" t="str">
        <f t="shared" si="43"/>
        <v/>
      </c>
      <c r="J989" s="9" t="str">
        <f>IF(LARGE($I$16:$I$29,1)=G989,J988,IF(G989="","",IF(ROUND(G989/12,1)&lt;1,H989,IFERROR(IF(OR(ROUNDUP(G990/12,0)&lt;&gt;ROUNDUP(G989/12,0),H988&lt;&gt;H989),VLOOKUP($G989,$H$16:$J$29,3,1)+SUM($I$37:I989),J988),VLOOKUP(MAX($E$1237:$E$1048576),$H$16:$J$29,3,1)+SUM($I$37:I989)))))</f>
        <v/>
      </c>
      <c r="K989" s="2"/>
      <c r="L989" s="2"/>
      <c r="M989" s="2"/>
      <c r="N989" s="2"/>
      <c r="O989" s="2"/>
      <c r="P989" s="2"/>
      <c r="Q989" s="2"/>
      <c r="R989" s="2"/>
      <c r="S989" s="2"/>
      <c r="T989" s="2"/>
      <c r="U989" s="2"/>
      <c r="V989" s="2"/>
      <c r="W989" s="2"/>
      <c r="X989" s="2"/>
      <c r="Y989" s="2"/>
    </row>
    <row r="990" spans="1:25" x14ac:dyDescent="0.2">
      <c r="A990" s="2"/>
      <c r="B990" s="2"/>
      <c r="C990" s="2"/>
      <c r="D990" s="2"/>
      <c r="E990" s="2"/>
      <c r="F990" s="2"/>
      <c r="G990" s="7" t="str">
        <f t="shared" si="44"/>
        <v/>
      </c>
      <c r="H990" s="8" t="str">
        <f t="shared" si="42"/>
        <v/>
      </c>
      <c r="I990" s="8" t="str">
        <f t="shared" si="43"/>
        <v/>
      </c>
      <c r="J990" s="9" t="str">
        <f>IF(LARGE($I$16:$I$29,1)=G990,J989,IF(G990="","",IF(ROUND(G990/12,1)&lt;1,H990,IFERROR(IF(OR(ROUNDUP(G991/12,0)&lt;&gt;ROUNDUP(G990/12,0),H989&lt;&gt;H990),VLOOKUP($G990,$H$16:$J$29,3,1)+SUM($I$37:I990),J989),VLOOKUP(MAX($E$1237:$E$1048576),$H$16:$J$29,3,1)+SUM($I$37:I990)))))</f>
        <v/>
      </c>
      <c r="K990" s="2"/>
      <c r="L990" s="2"/>
      <c r="M990" s="2"/>
      <c r="N990" s="2"/>
      <c r="O990" s="2"/>
      <c r="P990" s="2"/>
      <c r="Q990" s="2"/>
      <c r="R990" s="2"/>
      <c r="S990" s="2"/>
      <c r="T990" s="2"/>
      <c r="U990" s="2"/>
      <c r="V990" s="2"/>
      <c r="W990" s="2"/>
      <c r="X990" s="2"/>
      <c r="Y990" s="2"/>
    </row>
    <row r="991" spans="1:25" x14ac:dyDescent="0.2">
      <c r="A991" s="2"/>
      <c r="B991" s="2"/>
      <c r="C991" s="2"/>
      <c r="D991" s="2"/>
      <c r="E991" s="2"/>
      <c r="F991" s="2"/>
      <c r="G991" s="7" t="str">
        <f t="shared" si="44"/>
        <v/>
      </c>
      <c r="H991" s="8" t="str">
        <f t="shared" si="42"/>
        <v/>
      </c>
      <c r="I991" s="8" t="str">
        <f t="shared" si="43"/>
        <v/>
      </c>
      <c r="J991" s="9" t="str">
        <f>IF(LARGE($I$16:$I$29,1)=G991,J990,IF(G991="","",IF(ROUND(G991/12,1)&lt;1,H991,IFERROR(IF(OR(ROUNDUP(G992/12,0)&lt;&gt;ROUNDUP(G991/12,0),H990&lt;&gt;H991),VLOOKUP($G991,$H$16:$J$29,3,1)+SUM($I$37:I991),J990),VLOOKUP(MAX($E$1237:$E$1048576),$H$16:$J$29,3,1)+SUM($I$37:I991)))))</f>
        <v/>
      </c>
      <c r="K991" s="2"/>
      <c r="L991" s="2"/>
      <c r="M991" s="2"/>
      <c r="N991" s="2"/>
      <c r="O991" s="2"/>
      <c r="P991" s="2"/>
      <c r="Q991" s="2"/>
      <c r="R991" s="2"/>
      <c r="S991" s="2"/>
      <c r="T991" s="2"/>
      <c r="U991" s="2"/>
      <c r="V991" s="2"/>
      <c r="W991" s="2"/>
      <c r="X991" s="2"/>
      <c r="Y991" s="2"/>
    </row>
    <row r="992" spans="1:25" x14ac:dyDescent="0.2">
      <c r="A992" s="2"/>
      <c r="B992" s="2"/>
      <c r="C992" s="2"/>
      <c r="D992" s="2"/>
      <c r="E992" s="2"/>
      <c r="F992" s="2"/>
      <c r="G992" s="7" t="str">
        <f t="shared" si="44"/>
        <v/>
      </c>
      <c r="H992" s="8" t="str">
        <f t="shared" si="42"/>
        <v/>
      </c>
      <c r="I992" s="8" t="str">
        <f t="shared" si="43"/>
        <v/>
      </c>
      <c r="J992" s="9" t="str">
        <f>IF(LARGE($I$16:$I$29,1)=G992,J991,IF(G992="","",IF(ROUND(G992/12,1)&lt;1,H992,IFERROR(IF(OR(ROUNDUP(G993/12,0)&lt;&gt;ROUNDUP(G992/12,0),H991&lt;&gt;H992),VLOOKUP($G992,$H$16:$J$29,3,1)+SUM($I$37:I992),J991),VLOOKUP(MAX($E$1237:$E$1048576),$H$16:$J$29,3,1)+SUM($I$37:I992)))))</f>
        <v/>
      </c>
      <c r="K992" s="2"/>
      <c r="L992" s="2"/>
      <c r="M992" s="2"/>
      <c r="N992" s="2"/>
      <c r="O992" s="2"/>
      <c r="P992" s="2"/>
      <c r="Q992" s="2"/>
      <c r="R992" s="2"/>
      <c r="S992" s="2"/>
      <c r="T992" s="2"/>
      <c r="U992" s="2"/>
      <c r="V992" s="2"/>
      <c r="W992" s="2"/>
      <c r="X992" s="2"/>
      <c r="Y992" s="2"/>
    </row>
    <row r="993" spans="1:25" x14ac:dyDescent="0.2">
      <c r="A993" s="2"/>
      <c r="B993" s="2"/>
      <c r="C993" s="2"/>
      <c r="D993" s="2"/>
      <c r="E993" s="2"/>
      <c r="F993" s="2"/>
      <c r="G993" s="7" t="str">
        <f t="shared" si="44"/>
        <v/>
      </c>
      <c r="H993" s="8" t="str">
        <f t="shared" si="42"/>
        <v/>
      </c>
      <c r="I993" s="8" t="str">
        <f t="shared" si="43"/>
        <v/>
      </c>
      <c r="J993" s="9" t="str">
        <f>IF(LARGE($I$16:$I$29,1)=G993,J992,IF(G993="","",IF(ROUND(G993/12,1)&lt;1,H993,IFERROR(IF(OR(ROUNDUP(G994/12,0)&lt;&gt;ROUNDUP(G993/12,0),H992&lt;&gt;H993),VLOOKUP($G993,$H$16:$J$29,3,1)+SUM($I$37:I993),J992),VLOOKUP(MAX($E$1237:$E$1048576),$H$16:$J$29,3,1)+SUM($I$37:I993)))))</f>
        <v/>
      </c>
      <c r="K993" s="2"/>
      <c r="L993" s="2"/>
      <c r="M993" s="2"/>
      <c r="N993" s="2"/>
      <c r="O993" s="2"/>
      <c r="P993" s="2"/>
      <c r="Q993" s="2"/>
      <c r="R993" s="2"/>
      <c r="S993" s="2"/>
      <c r="T993" s="2"/>
      <c r="U993" s="2"/>
      <c r="V993" s="2"/>
      <c r="W993" s="2"/>
      <c r="X993" s="2"/>
      <c r="Y993" s="2"/>
    </row>
    <row r="994" spans="1:25" x14ac:dyDescent="0.2">
      <c r="A994" s="2"/>
      <c r="B994" s="2"/>
      <c r="C994" s="2"/>
      <c r="D994" s="2"/>
      <c r="E994" s="2"/>
      <c r="F994" s="2"/>
      <c r="G994" s="7" t="str">
        <f t="shared" si="44"/>
        <v/>
      </c>
      <c r="H994" s="8" t="str">
        <f t="shared" si="42"/>
        <v/>
      </c>
      <c r="I994" s="8" t="str">
        <f t="shared" si="43"/>
        <v/>
      </c>
      <c r="J994" s="9" t="str">
        <f>IF(LARGE($I$16:$I$29,1)=G994,J993,IF(G994="","",IF(ROUND(G994/12,1)&lt;1,H994,IFERROR(IF(OR(ROUNDUP(G995/12,0)&lt;&gt;ROUNDUP(G994/12,0),H993&lt;&gt;H994),VLOOKUP($G994,$H$16:$J$29,3,1)+SUM($I$37:I994),J993),VLOOKUP(MAX($E$1237:$E$1048576),$H$16:$J$29,3,1)+SUM($I$37:I994)))))</f>
        <v/>
      </c>
      <c r="K994" s="2"/>
      <c r="L994" s="2"/>
      <c r="M994" s="2"/>
      <c r="N994" s="2"/>
      <c r="O994" s="2"/>
      <c r="P994" s="2"/>
      <c r="Q994" s="2"/>
      <c r="R994" s="2"/>
      <c r="S994" s="2"/>
      <c r="T994" s="2"/>
      <c r="U994" s="2"/>
      <c r="V994" s="2"/>
      <c r="W994" s="2"/>
      <c r="X994" s="2"/>
      <c r="Y994" s="2"/>
    </row>
    <row r="995" spans="1:25" x14ac:dyDescent="0.2">
      <c r="A995" s="2"/>
      <c r="B995" s="2"/>
      <c r="C995" s="2"/>
      <c r="D995" s="2"/>
      <c r="E995" s="2"/>
      <c r="F995" s="2"/>
      <c r="G995" s="7" t="str">
        <f t="shared" si="44"/>
        <v/>
      </c>
      <c r="H995" s="8" t="str">
        <f t="shared" si="42"/>
        <v/>
      </c>
      <c r="I995" s="8" t="str">
        <f t="shared" si="43"/>
        <v/>
      </c>
      <c r="J995" s="9" t="str">
        <f>IF(LARGE($I$16:$I$29,1)=G995,J994,IF(G995="","",IF(ROUND(G995/12,1)&lt;1,H995,IFERROR(IF(OR(ROUNDUP(G996/12,0)&lt;&gt;ROUNDUP(G995/12,0),H994&lt;&gt;H995),VLOOKUP($G995,$H$16:$J$29,3,1)+SUM($I$37:I995),J994),VLOOKUP(MAX($E$1237:$E$1048576),$H$16:$J$29,3,1)+SUM($I$37:I995)))))</f>
        <v/>
      </c>
      <c r="K995" s="2"/>
      <c r="L995" s="2"/>
      <c r="M995" s="2"/>
      <c r="N995" s="2"/>
      <c r="O995" s="2"/>
      <c r="P995" s="2"/>
      <c r="Q995" s="2"/>
      <c r="R995" s="2"/>
      <c r="S995" s="2"/>
      <c r="T995" s="2"/>
      <c r="U995" s="2"/>
      <c r="V995" s="2"/>
      <c r="W995" s="2"/>
      <c r="X995" s="2"/>
      <c r="Y995" s="2"/>
    </row>
    <row r="996" spans="1:25" x14ac:dyDescent="0.2">
      <c r="A996" s="2"/>
      <c r="B996" s="2"/>
      <c r="C996" s="2"/>
      <c r="D996" s="2"/>
      <c r="E996" s="2"/>
      <c r="F996" s="2"/>
      <c r="G996" s="7" t="str">
        <f t="shared" si="44"/>
        <v/>
      </c>
      <c r="H996" s="8" t="str">
        <f t="shared" si="42"/>
        <v/>
      </c>
      <c r="I996" s="8" t="str">
        <f t="shared" si="43"/>
        <v/>
      </c>
      <c r="J996" s="9" t="str">
        <f>IF(LARGE($I$16:$I$29,1)=G996,J995,IF(G996="","",IF(ROUND(G996/12,1)&lt;1,H996,IFERROR(IF(OR(ROUNDUP(G997/12,0)&lt;&gt;ROUNDUP(G996/12,0),H995&lt;&gt;H996),VLOOKUP($G996,$H$16:$J$29,3,1)+SUM($I$37:I996),J995),VLOOKUP(MAX($E$1237:$E$1048576),$H$16:$J$29,3,1)+SUM($I$37:I996)))))</f>
        <v/>
      </c>
      <c r="K996" s="2"/>
      <c r="L996" s="2"/>
      <c r="M996" s="2"/>
      <c r="N996" s="2"/>
      <c r="O996" s="2"/>
      <c r="P996" s="2"/>
      <c r="Q996" s="2"/>
      <c r="R996" s="2"/>
      <c r="S996" s="2"/>
      <c r="T996" s="2"/>
      <c r="U996" s="2"/>
      <c r="V996" s="2"/>
      <c r="W996" s="2"/>
      <c r="X996" s="2"/>
      <c r="Y996" s="2"/>
    </row>
    <row r="997" spans="1:25" x14ac:dyDescent="0.2">
      <c r="A997" s="2"/>
      <c r="B997" s="2"/>
      <c r="C997" s="2"/>
      <c r="D997" s="2"/>
      <c r="E997" s="2"/>
      <c r="F997" s="2"/>
      <c r="G997" s="7" t="str">
        <f t="shared" si="44"/>
        <v/>
      </c>
      <c r="H997" s="8" t="str">
        <f t="shared" ref="H997:H1060" si="45">IF(G997="","",VLOOKUP($G997,$H$16:$J$27,3,1))</f>
        <v/>
      </c>
      <c r="I997" s="8" t="str">
        <f t="shared" ref="I997:I1060" si="46">IF(G997="","",VLOOKUP($G997,$H$16:$J$27,3,1)*($E$27))</f>
        <v/>
      </c>
      <c r="J997" s="9" t="str">
        <f>IF(LARGE($I$16:$I$29,1)=G997,J996,IF(G997="","",IF(ROUND(G997/12,1)&lt;1,H997,IFERROR(IF(OR(ROUNDUP(G998/12,0)&lt;&gt;ROUNDUP(G997/12,0),H996&lt;&gt;H997),VLOOKUP($G997,$H$16:$J$29,3,1)+SUM($I$37:I997),J996),VLOOKUP(MAX($E$1237:$E$1048576),$H$16:$J$29,3,1)+SUM($I$37:I997)))))</f>
        <v/>
      </c>
      <c r="K997" s="2"/>
      <c r="L997" s="2"/>
      <c r="M997" s="2"/>
      <c r="N997" s="2"/>
      <c r="O997" s="2"/>
      <c r="P997" s="2"/>
      <c r="Q997" s="2"/>
      <c r="R997" s="2"/>
      <c r="S997" s="2"/>
      <c r="T997" s="2"/>
      <c r="U997" s="2"/>
      <c r="V997" s="2"/>
      <c r="W997" s="2"/>
      <c r="X997" s="2"/>
      <c r="Y997" s="2"/>
    </row>
    <row r="998" spans="1:25" x14ac:dyDescent="0.2">
      <c r="A998" s="2"/>
      <c r="B998" s="2"/>
      <c r="C998" s="2"/>
      <c r="D998" s="2"/>
      <c r="E998" s="2"/>
      <c r="F998" s="2"/>
      <c r="G998" s="7" t="str">
        <f t="shared" ref="G998:G1061" si="47">IFERROR(IF(G997+1&gt;MAX($I$16:$I$25),"",G997+1),"")</f>
        <v/>
      </c>
      <c r="H998" s="8" t="str">
        <f t="shared" si="45"/>
        <v/>
      </c>
      <c r="I998" s="8" t="str">
        <f t="shared" si="46"/>
        <v/>
      </c>
      <c r="J998" s="9" t="str">
        <f>IF(LARGE($I$16:$I$29,1)=G998,J997,IF(G998="","",IF(ROUND(G998/12,1)&lt;1,H998,IFERROR(IF(OR(ROUNDUP(G999/12,0)&lt;&gt;ROUNDUP(G998/12,0),H997&lt;&gt;H998),VLOOKUP($G998,$H$16:$J$29,3,1)+SUM($I$37:I998),J997),VLOOKUP(MAX($E$1237:$E$1048576),$H$16:$J$29,3,1)+SUM($I$37:I998)))))</f>
        <v/>
      </c>
      <c r="K998" s="2"/>
      <c r="L998" s="2"/>
      <c r="M998" s="2"/>
      <c r="N998" s="2"/>
      <c r="O998" s="2"/>
      <c r="P998" s="2"/>
      <c r="Q998" s="2"/>
      <c r="R998" s="2"/>
      <c r="S998" s="2"/>
      <c r="T998" s="2"/>
      <c r="U998" s="2"/>
      <c r="V998" s="2"/>
      <c r="W998" s="2"/>
      <c r="X998" s="2"/>
      <c r="Y998" s="2"/>
    </row>
    <row r="999" spans="1:25" x14ac:dyDescent="0.2">
      <c r="A999" s="2"/>
      <c r="B999" s="2"/>
      <c r="C999" s="2"/>
      <c r="D999" s="2"/>
      <c r="E999" s="2"/>
      <c r="F999" s="2"/>
      <c r="G999" s="7" t="str">
        <f t="shared" si="47"/>
        <v/>
      </c>
      <c r="H999" s="8" t="str">
        <f t="shared" si="45"/>
        <v/>
      </c>
      <c r="I999" s="8" t="str">
        <f t="shared" si="46"/>
        <v/>
      </c>
      <c r="J999" s="9" t="str">
        <f>IF(LARGE($I$16:$I$29,1)=G999,J998,IF(G999="","",IF(ROUND(G999/12,1)&lt;1,H999,IFERROR(IF(OR(ROUNDUP(G1000/12,0)&lt;&gt;ROUNDUP(G999/12,0),H998&lt;&gt;H999),VLOOKUP($G999,$H$16:$J$29,3,1)+SUM($I$37:I999),J998),VLOOKUP(MAX($E$1237:$E$1048576),$H$16:$J$29,3,1)+SUM($I$37:I999)))))</f>
        <v/>
      </c>
      <c r="K999" s="2"/>
      <c r="L999" s="2"/>
      <c r="M999" s="2"/>
      <c r="N999" s="2"/>
      <c r="O999" s="2"/>
      <c r="P999" s="2"/>
      <c r="Q999" s="2"/>
      <c r="R999" s="2"/>
      <c r="S999" s="2"/>
      <c r="T999" s="2"/>
      <c r="U999" s="2"/>
      <c r="V999" s="2"/>
      <c r="W999" s="2"/>
      <c r="X999" s="2"/>
      <c r="Y999" s="2"/>
    </row>
    <row r="1000" spans="1:25" x14ac:dyDescent="0.2">
      <c r="A1000" s="2"/>
      <c r="B1000" s="2"/>
      <c r="C1000" s="2"/>
      <c r="D1000" s="2"/>
      <c r="E1000" s="2"/>
      <c r="F1000" s="2"/>
      <c r="G1000" s="7" t="str">
        <f t="shared" si="47"/>
        <v/>
      </c>
      <c r="H1000" s="8" t="str">
        <f t="shared" si="45"/>
        <v/>
      </c>
      <c r="I1000" s="8" t="str">
        <f t="shared" si="46"/>
        <v/>
      </c>
      <c r="J1000" s="9" t="str">
        <f>IF(LARGE($I$16:$I$29,1)=G1000,J999,IF(G1000="","",IF(ROUND(G1000/12,1)&lt;1,H1000,IFERROR(IF(OR(ROUNDUP(G1001/12,0)&lt;&gt;ROUNDUP(G1000/12,0),H999&lt;&gt;H1000),VLOOKUP($G1000,$H$16:$J$29,3,1)+SUM($I$37:I1000),J999),VLOOKUP(MAX($E$1237:$E$1048576),$H$16:$J$29,3,1)+SUM($I$37:I1000)))))</f>
        <v/>
      </c>
      <c r="K1000" s="2"/>
      <c r="L1000" s="2"/>
      <c r="M1000" s="2"/>
      <c r="N1000" s="2"/>
      <c r="O1000" s="2"/>
      <c r="P1000" s="2"/>
      <c r="Q1000" s="2"/>
      <c r="R1000" s="2"/>
      <c r="S1000" s="2"/>
      <c r="T1000" s="2"/>
      <c r="U1000" s="2"/>
      <c r="V1000" s="2"/>
      <c r="W1000" s="2"/>
      <c r="X1000" s="2"/>
      <c r="Y1000" s="2"/>
    </row>
    <row r="1001" spans="1:25" x14ac:dyDescent="0.2">
      <c r="A1001" s="2"/>
      <c r="B1001" s="2"/>
      <c r="C1001" s="2"/>
      <c r="D1001" s="2"/>
      <c r="E1001" s="2"/>
      <c r="F1001" s="2"/>
      <c r="G1001" s="7" t="str">
        <f t="shared" si="47"/>
        <v/>
      </c>
      <c r="H1001" s="8" t="str">
        <f t="shared" si="45"/>
        <v/>
      </c>
      <c r="I1001" s="8" t="str">
        <f t="shared" si="46"/>
        <v/>
      </c>
      <c r="J1001" s="9" t="str">
        <f>IF(LARGE($I$16:$I$29,1)=G1001,J1000,IF(G1001="","",IF(ROUND(G1001/12,1)&lt;1,H1001,IFERROR(IF(OR(ROUNDUP(G1002/12,0)&lt;&gt;ROUNDUP(G1001/12,0),H1000&lt;&gt;H1001),VLOOKUP($G1001,$H$16:$J$29,3,1)+SUM($I$37:I1001),J1000),VLOOKUP(MAX($E$1237:$E$1048576),$H$16:$J$29,3,1)+SUM($I$37:I1001)))))</f>
        <v/>
      </c>
      <c r="K1001" s="2"/>
      <c r="L1001" s="2"/>
      <c r="M1001" s="2"/>
      <c r="N1001" s="2"/>
      <c r="O1001" s="2"/>
      <c r="P1001" s="2"/>
      <c r="Q1001" s="2"/>
      <c r="R1001" s="2"/>
      <c r="S1001" s="2"/>
      <c r="T1001" s="2"/>
      <c r="U1001" s="2"/>
      <c r="V1001" s="2"/>
      <c r="W1001" s="2"/>
      <c r="X1001" s="2"/>
      <c r="Y1001" s="2"/>
    </row>
    <row r="1002" spans="1:25" x14ac:dyDescent="0.2">
      <c r="A1002" s="2"/>
      <c r="B1002" s="2"/>
      <c r="C1002" s="2"/>
      <c r="D1002" s="2"/>
      <c r="E1002" s="2"/>
      <c r="F1002" s="2"/>
      <c r="G1002" s="7" t="str">
        <f t="shared" si="47"/>
        <v/>
      </c>
      <c r="H1002" s="8" t="str">
        <f t="shared" si="45"/>
        <v/>
      </c>
      <c r="I1002" s="8" t="str">
        <f t="shared" si="46"/>
        <v/>
      </c>
      <c r="J1002" s="9" t="str">
        <f>IF(LARGE($I$16:$I$29,1)=G1002,J1001,IF(G1002="","",IF(ROUND(G1002/12,1)&lt;1,H1002,IFERROR(IF(OR(ROUNDUP(G1003/12,0)&lt;&gt;ROUNDUP(G1002/12,0),H1001&lt;&gt;H1002),VLOOKUP($G1002,$H$16:$J$29,3,1)+SUM($I$37:I1002),J1001),VLOOKUP(MAX($E$1237:$E$1048576),$H$16:$J$29,3,1)+SUM($I$37:I1002)))))</f>
        <v/>
      </c>
      <c r="K1002" s="2"/>
      <c r="L1002" s="2"/>
      <c r="M1002" s="2"/>
      <c r="N1002" s="2"/>
      <c r="O1002" s="2"/>
      <c r="P1002" s="2"/>
      <c r="Q1002" s="2"/>
      <c r="R1002" s="2"/>
      <c r="S1002" s="2"/>
      <c r="T1002" s="2"/>
      <c r="U1002" s="2"/>
      <c r="V1002" s="2"/>
      <c r="W1002" s="2"/>
      <c r="X1002" s="2"/>
      <c r="Y1002" s="2"/>
    </row>
    <row r="1003" spans="1:25" x14ac:dyDescent="0.2">
      <c r="A1003" s="2"/>
      <c r="B1003" s="2"/>
      <c r="C1003" s="2"/>
      <c r="D1003" s="2"/>
      <c r="E1003" s="2"/>
      <c r="F1003" s="2"/>
      <c r="G1003" s="7" t="str">
        <f t="shared" si="47"/>
        <v/>
      </c>
      <c r="H1003" s="8" t="str">
        <f t="shared" si="45"/>
        <v/>
      </c>
      <c r="I1003" s="8" t="str">
        <f t="shared" si="46"/>
        <v/>
      </c>
      <c r="J1003" s="9" t="str">
        <f>IF(LARGE($I$16:$I$29,1)=G1003,J1002,IF(G1003="","",IF(ROUND(G1003/12,1)&lt;1,H1003,IFERROR(IF(OR(ROUNDUP(G1004/12,0)&lt;&gt;ROUNDUP(G1003/12,0),H1002&lt;&gt;H1003),VLOOKUP($G1003,$H$16:$J$29,3,1)+SUM($I$37:I1003),J1002),VLOOKUP(MAX($E$1237:$E$1048576),$H$16:$J$29,3,1)+SUM($I$37:I1003)))))</f>
        <v/>
      </c>
      <c r="K1003" s="2"/>
      <c r="L1003" s="2"/>
      <c r="M1003" s="2"/>
      <c r="N1003" s="2"/>
      <c r="O1003" s="2"/>
      <c r="P1003" s="2"/>
      <c r="Q1003" s="2"/>
      <c r="R1003" s="2"/>
      <c r="S1003" s="2"/>
      <c r="T1003" s="2"/>
      <c r="U1003" s="2"/>
      <c r="V1003" s="2"/>
      <c r="W1003" s="2"/>
      <c r="X1003" s="2"/>
      <c r="Y1003" s="2"/>
    </row>
    <row r="1004" spans="1:25" x14ac:dyDescent="0.2">
      <c r="A1004" s="2"/>
      <c r="B1004" s="2"/>
      <c r="C1004" s="2"/>
      <c r="D1004" s="2"/>
      <c r="E1004" s="2"/>
      <c r="F1004" s="2"/>
      <c r="G1004" s="7" t="str">
        <f t="shared" si="47"/>
        <v/>
      </c>
      <c r="H1004" s="8" t="str">
        <f t="shared" si="45"/>
        <v/>
      </c>
      <c r="I1004" s="8" t="str">
        <f t="shared" si="46"/>
        <v/>
      </c>
      <c r="J1004" s="9" t="str">
        <f>IF(LARGE($I$16:$I$29,1)=G1004,J1003,IF(G1004="","",IF(ROUND(G1004/12,1)&lt;1,H1004,IFERROR(IF(OR(ROUNDUP(G1005/12,0)&lt;&gt;ROUNDUP(G1004/12,0),H1003&lt;&gt;H1004),VLOOKUP($G1004,$H$16:$J$29,3,1)+SUM($I$37:I1004),J1003),VLOOKUP(MAX($E$1237:$E$1048576),$H$16:$J$29,3,1)+SUM($I$37:I1004)))))</f>
        <v/>
      </c>
      <c r="K1004" s="2"/>
      <c r="L1004" s="2"/>
      <c r="M1004" s="2"/>
      <c r="N1004" s="2"/>
      <c r="O1004" s="2"/>
      <c r="P1004" s="2"/>
      <c r="Q1004" s="2"/>
      <c r="R1004" s="2"/>
      <c r="S1004" s="2"/>
      <c r="T1004" s="2"/>
      <c r="U1004" s="2"/>
      <c r="V1004" s="2"/>
      <c r="W1004" s="2"/>
      <c r="X1004" s="2"/>
      <c r="Y1004" s="2"/>
    </row>
    <row r="1005" spans="1:25" x14ac:dyDescent="0.2">
      <c r="A1005" s="2"/>
      <c r="B1005" s="2"/>
      <c r="C1005" s="2"/>
      <c r="D1005" s="2"/>
      <c r="E1005" s="2"/>
      <c r="F1005" s="2"/>
      <c r="G1005" s="7" t="str">
        <f t="shared" si="47"/>
        <v/>
      </c>
      <c r="H1005" s="8" t="str">
        <f t="shared" si="45"/>
        <v/>
      </c>
      <c r="I1005" s="8" t="str">
        <f t="shared" si="46"/>
        <v/>
      </c>
      <c r="J1005" s="9" t="str">
        <f>IF(LARGE($I$16:$I$29,1)=G1005,J1004,IF(G1005="","",IF(ROUND(G1005/12,1)&lt;1,H1005,IFERROR(IF(OR(ROUNDUP(G1006/12,0)&lt;&gt;ROUNDUP(G1005/12,0),H1004&lt;&gt;H1005),VLOOKUP($G1005,$H$16:$J$29,3,1)+SUM($I$37:I1005),J1004),VLOOKUP(MAX($E$1237:$E$1048576),$H$16:$J$29,3,1)+SUM($I$37:I1005)))))</f>
        <v/>
      </c>
      <c r="K1005" s="2"/>
      <c r="L1005" s="2"/>
      <c r="M1005" s="2"/>
      <c r="N1005" s="2"/>
      <c r="O1005" s="2"/>
      <c r="P1005" s="2"/>
      <c r="Q1005" s="2"/>
      <c r="R1005" s="2"/>
      <c r="S1005" s="2"/>
      <c r="T1005" s="2"/>
      <c r="U1005" s="2"/>
      <c r="V1005" s="2"/>
      <c r="W1005" s="2"/>
      <c r="X1005" s="2"/>
      <c r="Y1005" s="2"/>
    </row>
    <row r="1006" spans="1:25" x14ac:dyDescent="0.2">
      <c r="A1006" s="2"/>
      <c r="B1006" s="2"/>
      <c r="C1006" s="2"/>
      <c r="D1006" s="2"/>
      <c r="E1006" s="2"/>
      <c r="F1006" s="2"/>
      <c r="G1006" s="7" t="str">
        <f t="shared" si="47"/>
        <v/>
      </c>
      <c r="H1006" s="8" t="str">
        <f t="shared" si="45"/>
        <v/>
      </c>
      <c r="I1006" s="8" t="str">
        <f t="shared" si="46"/>
        <v/>
      </c>
      <c r="J1006" s="9" t="str">
        <f>IF(LARGE($I$16:$I$29,1)=G1006,J1005,IF(G1006="","",IF(ROUND(G1006/12,1)&lt;1,H1006,IFERROR(IF(OR(ROUNDUP(G1007/12,0)&lt;&gt;ROUNDUP(G1006/12,0),H1005&lt;&gt;H1006),VLOOKUP($G1006,$H$16:$J$29,3,1)+SUM($I$37:I1006),J1005),VLOOKUP(MAX($E$1237:$E$1048576),$H$16:$J$29,3,1)+SUM($I$37:I1006)))))</f>
        <v/>
      </c>
      <c r="K1006" s="2"/>
      <c r="L1006" s="2"/>
      <c r="M1006" s="2"/>
      <c r="N1006" s="2"/>
      <c r="O1006" s="2"/>
      <c r="P1006" s="2"/>
      <c r="Q1006" s="2"/>
      <c r="R1006" s="2"/>
      <c r="S1006" s="2"/>
      <c r="T1006" s="2"/>
      <c r="U1006" s="2"/>
      <c r="V1006" s="2"/>
      <c r="W1006" s="2"/>
      <c r="X1006" s="2"/>
      <c r="Y1006" s="2"/>
    </row>
    <row r="1007" spans="1:25" x14ac:dyDescent="0.2">
      <c r="A1007" s="2"/>
      <c r="B1007" s="2"/>
      <c r="C1007" s="2"/>
      <c r="D1007" s="2"/>
      <c r="E1007" s="2"/>
      <c r="F1007" s="2"/>
      <c r="G1007" s="7" t="str">
        <f t="shared" si="47"/>
        <v/>
      </c>
      <c r="H1007" s="8" t="str">
        <f t="shared" si="45"/>
        <v/>
      </c>
      <c r="I1007" s="8" t="str">
        <f t="shared" si="46"/>
        <v/>
      </c>
      <c r="J1007" s="9" t="str">
        <f>IF(LARGE($I$16:$I$29,1)=G1007,J1006,IF(G1007="","",IF(ROUND(G1007/12,1)&lt;1,H1007,IFERROR(IF(OR(ROUNDUP(G1008/12,0)&lt;&gt;ROUNDUP(G1007/12,0),H1006&lt;&gt;H1007),VLOOKUP($G1007,$H$16:$J$29,3,1)+SUM($I$37:I1007),J1006),VLOOKUP(MAX($E$1237:$E$1048576),$H$16:$J$29,3,1)+SUM($I$37:I1007)))))</f>
        <v/>
      </c>
      <c r="K1007" s="2"/>
      <c r="L1007" s="2"/>
      <c r="M1007" s="2"/>
      <c r="N1007" s="2"/>
      <c r="O1007" s="2"/>
      <c r="P1007" s="2"/>
      <c r="Q1007" s="2"/>
      <c r="R1007" s="2"/>
      <c r="S1007" s="2"/>
      <c r="T1007" s="2"/>
      <c r="U1007" s="2"/>
      <c r="V1007" s="2"/>
      <c r="W1007" s="2"/>
      <c r="X1007" s="2"/>
      <c r="Y1007" s="2"/>
    </row>
    <row r="1008" spans="1:25" x14ac:dyDescent="0.2">
      <c r="A1008" s="2"/>
      <c r="B1008" s="2"/>
      <c r="C1008" s="2"/>
      <c r="D1008" s="2"/>
      <c r="E1008" s="2"/>
      <c r="F1008" s="2"/>
      <c r="G1008" s="7" t="str">
        <f t="shared" si="47"/>
        <v/>
      </c>
      <c r="H1008" s="8" t="str">
        <f t="shared" si="45"/>
        <v/>
      </c>
      <c r="I1008" s="8" t="str">
        <f t="shared" si="46"/>
        <v/>
      </c>
      <c r="J1008" s="9" t="str">
        <f>IF(LARGE($I$16:$I$29,1)=G1008,J1007,IF(G1008="","",IF(ROUND(G1008/12,1)&lt;1,H1008,IFERROR(IF(OR(ROUNDUP(G1009/12,0)&lt;&gt;ROUNDUP(G1008/12,0),H1007&lt;&gt;H1008),VLOOKUP($G1008,$H$16:$J$29,3,1)+SUM($I$37:I1008),J1007),VLOOKUP(MAX($E$1237:$E$1048576),$H$16:$J$29,3,1)+SUM($I$37:I1008)))))</f>
        <v/>
      </c>
      <c r="K1008" s="2"/>
      <c r="L1008" s="2"/>
      <c r="M1008" s="2"/>
      <c r="N1008" s="2"/>
      <c r="O1008" s="2"/>
      <c r="P1008" s="2"/>
      <c r="Q1008" s="2"/>
      <c r="R1008" s="2"/>
      <c r="S1008" s="2"/>
      <c r="T1008" s="2"/>
      <c r="U1008" s="2"/>
      <c r="V1008" s="2"/>
      <c r="W1008" s="2"/>
      <c r="X1008" s="2"/>
      <c r="Y1008" s="2"/>
    </row>
    <row r="1009" spans="1:25" x14ac:dyDescent="0.2">
      <c r="A1009" s="2"/>
      <c r="B1009" s="2"/>
      <c r="C1009" s="2"/>
      <c r="D1009" s="2"/>
      <c r="E1009" s="2"/>
      <c r="F1009" s="2"/>
      <c r="G1009" s="7" t="str">
        <f t="shared" si="47"/>
        <v/>
      </c>
      <c r="H1009" s="8" t="str">
        <f t="shared" si="45"/>
        <v/>
      </c>
      <c r="I1009" s="8" t="str">
        <f t="shared" si="46"/>
        <v/>
      </c>
      <c r="J1009" s="9" t="str">
        <f>IF(LARGE($I$16:$I$29,1)=G1009,J1008,IF(G1009="","",IF(ROUND(G1009/12,1)&lt;1,H1009,IFERROR(IF(OR(ROUNDUP(G1010/12,0)&lt;&gt;ROUNDUP(G1009/12,0),H1008&lt;&gt;H1009),VLOOKUP($G1009,$H$16:$J$29,3,1)+SUM($I$37:I1009),J1008),VLOOKUP(MAX($E$1237:$E$1048576),$H$16:$J$29,3,1)+SUM($I$37:I1009)))))</f>
        <v/>
      </c>
      <c r="K1009" s="2"/>
      <c r="L1009" s="2"/>
      <c r="M1009" s="2"/>
      <c r="N1009" s="2"/>
      <c r="O1009" s="2"/>
      <c r="P1009" s="2"/>
      <c r="Q1009" s="2"/>
      <c r="R1009" s="2"/>
      <c r="S1009" s="2"/>
      <c r="T1009" s="2"/>
      <c r="U1009" s="2"/>
      <c r="V1009" s="2"/>
      <c r="W1009" s="2"/>
      <c r="X1009" s="2"/>
      <c r="Y1009" s="2"/>
    </row>
    <row r="1010" spans="1:25" x14ac:dyDescent="0.2">
      <c r="A1010" s="2"/>
      <c r="B1010" s="2"/>
      <c r="C1010" s="2"/>
      <c r="D1010" s="2"/>
      <c r="E1010" s="2"/>
      <c r="F1010" s="2"/>
      <c r="G1010" s="7" t="str">
        <f t="shared" si="47"/>
        <v/>
      </c>
      <c r="H1010" s="8" t="str">
        <f t="shared" si="45"/>
        <v/>
      </c>
      <c r="I1010" s="8" t="str">
        <f t="shared" si="46"/>
        <v/>
      </c>
      <c r="J1010" s="9" t="str">
        <f>IF(LARGE($I$16:$I$29,1)=G1010,J1009,IF(G1010="","",IF(ROUND(G1010/12,1)&lt;1,H1010,IFERROR(IF(OR(ROUNDUP(G1011/12,0)&lt;&gt;ROUNDUP(G1010/12,0),H1009&lt;&gt;H1010),VLOOKUP($G1010,$H$16:$J$29,3,1)+SUM($I$37:I1010),J1009),VLOOKUP(MAX($E$1237:$E$1048576),$H$16:$J$29,3,1)+SUM($I$37:I1010)))))</f>
        <v/>
      </c>
      <c r="K1010" s="2"/>
      <c r="L1010" s="2"/>
      <c r="M1010" s="2"/>
      <c r="N1010" s="2"/>
      <c r="O1010" s="2"/>
      <c r="P1010" s="2"/>
      <c r="Q1010" s="2"/>
      <c r="R1010" s="2"/>
      <c r="S1010" s="2"/>
      <c r="T1010" s="2"/>
      <c r="U1010" s="2"/>
      <c r="V1010" s="2"/>
      <c r="W1010" s="2"/>
      <c r="X1010" s="2"/>
      <c r="Y1010" s="2"/>
    </row>
    <row r="1011" spans="1:25" x14ac:dyDescent="0.2">
      <c r="A1011" s="2"/>
      <c r="B1011" s="2"/>
      <c r="C1011" s="2"/>
      <c r="D1011" s="2"/>
      <c r="E1011" s="2"/>
      <c r="F1011" s="2"/>
      <c r="G1011" s="7" t="str">
        <f t="shared" si="47"/>
        <v/>
      </c>
      <c r="H1011" s="8" t="str">
        <f t="shared" si="45"/>
        <v/>
      </c>
      <c r="I1011" s="8" t="str">
        <f t="shared" si="46"/>
        <v/>
      </c>
      <c r="J1011" s="9" t="str">
        <f>IF(LARGE($I$16:$I$29,1)=G1011,J1010,IF(G1011="","",IF(ROUND(G1011/12,1)&lt;1,H1011,IFERROR(IF(OR(ROUNDUP(G1012/12,0)&lt;&gt;ROUNDUP(G1011/12,0),H1010&lt;&gt;H1011),VLOOKUP($G1011,$H$16:$J$29,3,1)+SUM($I$37:I1011),J1010),VLOOKUP(MAX($E$1237:$E$1048576),$H$16:$J$29,3,1)+SUM($I$37:I1011)))))</f>
        <v/>
      </c>
      <c r="K1011" s="2"/>
      <c r="L1011" s="2"/>
      <c r="M1011" s="2"/>
      <c r="N1011" s="2"/>
      <c r="O1011" s="2"/>
      <c r="P1011" s="2"/>
      <c r="Q1011" s="2"/>
      <c r="R1011" s="2"/>
      <c r="S1011" s="2"/>
      <c r="T1011" s="2"/>
      <c r="U1011" s="2"/>
      <c r="V1011" s="2"/>
      <c r="W1011" s="2"/>
      <c r="X1011" s="2"/>
      <c r="Y1011" s="2"/>
    </row>
    <row r="1012" spans="1:25" x14ac:dyDescent="0.2">
      <c r="A1012" s="2"/>
      <c r="B1012" s="2"/>
      <c r="C1012" s="2"/>
      <c r="D1012" s="2"/>
      <c r="E1012" s="2"/>
      <c r="F1012" s="2"/>
      <c r="G1012" s="7" t="str">
        <f t="shared" si="47"/>
        <v/>
      </c>
      <c r="H1012" s="8" t="str">
        <f t="shared" si="45"/>
        <v/>
      </c>
      <c r="I1012" s="8" t="str">
        <f t="shared" si="46"/>
        <v/>
      </c>
      <c r="J1012" s="9" t="str">
        <f>IF(LARGE($I$16:$I$29,1)=G1012,J1011,IF(G1012="","",IF(ROUND(G1012/12,1)&lt;1,H1012,IFERROR(IF(OR(ROUNDUP(G1013/12,0)&lt;&gt;ROUNDUP(G1012/12,0),H1011&lt;&gt;H1012),VLOOKUP($G1012,$H$16:$J$29,3,1)+SUM($I$37:I1012),J1011),VLOOKUP(MAX($E$1237:$E$1048576),$H$16:$J$29,3,1)+SUM($I$37:I1012)))))</f>
        <v/>
      </c>
      <c r="K1012" s="2"/>
      <c r="L1012" s="2"/>
      <c r="M1012" s="2"/>
      <c r="N1012" s="2"/>
      <c r="O1012" s="2"/>
      <c r="P1012" s="2"/>
      <c r="Q1012" s="2"/>
      <c r="R1012" s="2"/>
      <c r="S1012" s="2"/>
      <c r="T1012" s="2"/>
      <c r="U1012" s="2"/>
      <c r="V1012" s="2"/>
      <c r="W1012" s="2"/>
      <c r="X1012" s="2"/>
      <c r="Y1012" s="2"/>
    </row>
    <row r="1013" spans="1:25" x14ac:dyDescent="0.2">
      <c r="A1013" s="2"/>
      <c r="B1013" s="2"/>
      <c r="C1013" s="2"/>
      <c r="D1013" s="2"/>
      <c r="E1013" s="2"/>
      <c r="F1013" s="2"/>
      <c r="G1013" s="7" t="str">
        <f t="shared" si="47"/>
        <v/>
      </c>
      <c r="H1013" s="8" t="str">
        <f t="shared" si="45"/>
        <v/>
      </c>
      <c r="I1013" s="8" t="str">
        <f t="shared" si="46"/>
        <v/>
      </c>
      <c r="J1013" s="9" t="str">
        <f>IF(LARGE($I$16:$I$29,1)=G1013,J1012,IF(G1013="","",IF(ROUND(G1013/12,1)&lt;1,H1013,IFERROR(IF(OR(ROUNDUP(G1014/12,0)&lt;&gt;ROUNDUP(G1013/12,0),H1012&lt;&gt;H1013),VLOOKUP($G1013,$H$16:$J$29,3,1)+SUM($I$37:I1013),J1012),VLOOKUP(MAX($E$1237:$E$1048576),$H$16:$J$29,3,1)+SUM($I$37:I1013)))))</f>
        <v/>
      </c>
      <c r="K1013" s="2"/>
      <c r="L1013" s="2"/>
      <c r="M1013" s="2"/>
      <c r="N1013" s="2"/>
      <c r="O1013" s="2"/>
      <c r="P1013" s="2"/>
      <c r="Q1013" s="2"/>
      <c r="R1013" s="2"/>
      <c r="S1013" s="2"/>
      <c r="T1013" s="2"/>
      <c r="U1013" s="2"/>
      <c r="V1013" s="2"/>
      <c r="W1013" s="2"/>
      <c r="X1013" s="2"/>
      <c r="Y1013" s="2"/>
    </row>
    <row r="1014" spans="1:25" x14ac:dyDescent="0.2">
      <c r="A1014" s="2"/>
      <c r="B1014" s="2"/>
      <c r="C1014" s="2"/>
      <c r="D1014" s="2"/>
      <c r="E1014" s="2"/>
      <c r="F1014" s="2"/>
      <c r="G1014" s="7" t="str">
        <f t="shared" si="47"/>
        <v/>
      </c>
      <c r="H1014" s="8" t="str">
        <f t="shared" si="45"/>
        <v/>
      </c>
      <c r="I1014" s="8" t="str">
        <f t="shared" si="46"/>
        <v/>
      </c>
      <c r="J1014" s="9" t="str">
        <f>IF(LARGE($I$16:$I$29,1)=G1014,J1013,IF(G1014="","",IF(ROUND(G1014/12,1)&lt;1,H1014,IFERROR(IF(OR(ROUNDUP(G1015/12,0)&lt;&gt;ROUNDUP(G1014/12,0),H1013&lt;&gt;H1014),VLOOKUP($G1014,$H$16:$J$29,3,1)+SUM($I$37:I1014),J1013),VLOOKUP(MAX($E$1237:$E$1048576),$H$16:$J$29,3,1)+SUM($I$37:I1014)))))</f>
        <v/>
      </c>
      <c r="K1014" s="2"/>
      <c r="L1014" s="2"/>
      <c r="M1014" s="2"/>
      <c r="N1014" s="2"/>
      <c r="O1014" s="2"/>
      <c r="P1014" s="2"/>
      <c r="Q1014" s="2"/>
      <c r="R1014" s="2"/>
      <c r="S1014" s="2"/>
      <c r="T1014" s="2"/>
      <c r="U1014" s="2"/>
      <c r="V1014" s="2"/>
      <c r="W1014" s="2"/>
      <c r="X1014" s="2"/>
      <c r="Y1014" s="2"/>
    </row>
    <row r="1015" spans="1:25" x14ac:dyDescent="0.2">
      <c r="A1015" s="2"/>
      <c r="B1015" s="2"/>
      <c r="C1015" s="2"/>
      <c r="D1015" s="2"/>
      <c r="E1015" s="2"/>
      <c r="F1015" s="2"/>
      <c r="G1015" s="7" t="str">
        <f t="shared" si="47"/>
        <v/>
      </c>
      <c r="H1015" s="8" t="str">
        <f t="shared" si="45"/>
        <v/>
      </c>
      <c r="I1015" s="8" t="str">
        <f t="shared" si="46"/>
        <v/>
      </c>
      <c r="J1015" s="9" t="str">
        <f>IF(LARGE($I$16:$I$29,1)=G1015,J1014,IF(G1015="","",IF(ROUND(G1015/12,1)&lt;1,H1015,IFERROR(IF(OR(ROUNDUP(G1016/12,0)&lt;&gt;ROUNDUP(G1015/12,0),H1014&lt;&gt;H1015),VLOOKUP($G1015,$H$16:$J$29,3,1)+SUM($I$37:I1015),J1014),VLOOKUP(MAX($E$1237:$E$1048576),$H$16:$J$29,3,1)+SUM($I$37:I1015)))))</f>
        <v/>
      </c>
      <c r="K1015" s="2"/>
      <c r="L1015" s="2"/>
      <c r="M1015" s="2"/>
      <c r="N1015" s="2"/>
      <c r="O1015" s="2"/>
      <c r="P1015" s="2"/>
      <c r="Q1015" s="2"/>
      <c r="R1015" s="2"/>
      <c r="S1015" s="2"/>
      <c r="T1015" s="2"/>
      <c r="U1015" s="2"/>
      <c r="V1015" s="2"/>
      <c r="W1015" s="2"/>
      <c r="X1015" s="2"/>
      <c r="Y1015" s="2"/>
    </row>
    <row r="1016" spans="1:25" x14ac:dyDescent="0.2">
      <c r="A1016" s="2"/>
      <c r="B1016" s="2"/>
      <c r="C1016" s="2"/>
      <c r="D1016" s="2"/>
      <c r="E1016" s="2"/>
      <c r="F1016" s="2"/>
      <c r="G1016" s="7" t="str">
        <f t="shared" si="47"/>
        <v/>
      </c>
      <c r="H1016" s="8" t="str">
        <f t="shared" si="45"/>
        <v/>
      </c>
      <c r="I1016" s="8" t="str">
        <f t="shared" si="46"/>
        <v/>
      </c>
      <c r="J1016" s="9" t="str">
        <f>IF(LARGE($I$16:$I$29,1)=G1016,J1015,IF(G1016="","",IF(ROUND(G1016/12,1)&lt;1,H1016,IFERROR(IF(OR(ROUNDUP(G1017/12,0)&lt;&gt;ROUNDUP(G1016/12,0),H1015&lt;&gt;H1016),VLOOKUP($G1016,$H$16:$J$29,3,1)+SUM($I$37:I1016),J1015),VLOOKUP(MAX($E$1237:$E$1048576),$H$16:$J$29,3,1)+SUM($I$37:I1016)))))</f>
        <v/>
      </c>
      <c r="K1016" s="2"/>
      <c r="L1016" s="2"/>
      <c r="M1016" s="2"/>
      <c r="N1016" s="2"/>
      <c r="O1016" s="2"/>
      <c r="P1016" s="2"/>
      <c r="Q1016" s="2"/>
      <c r="R1016" s="2"/>
      <c r="S1016" s="2"/>
      <c r="T1016" s="2"/>
      <c r="U1016" s="2"/>
      <c r="V1016" s="2"/>
      <c r="W1016" s="2"/>
      <c r="X1016" s="2"/>
      <c r="Y1016" s="2"/>
    </row>
    <row r="1017" spans="1:25" x14ac:dyDescent="0.2">
      <c r="A1017" s="2"/>
      <c r="B1017" s="2"/>
      <c r="C1017" s="2"/>
      <c r="D1017" s="2"/>
      <c r="E1017" s="2"/>
      <c r="F1017" s="2"/>
      <c r="G1017" s="7" t="str">
        <f t="shared" si="47"/>
        <v/>
      </c>
      <c r="H1017" s="8" t="str">
        <f t="shared" si="45"/>
        <v/>
      </c>
      <c r="I1017" s="8" t="str">
        <f t="shared" si="46"/>
        <v/>
      </c>
      <c r="J1017" s="9" t="str">
        <f>IF(LARGE($I$16:$I$29,1)=G1017,J1016,IF(G1017="","",IF(ROUND(G1017/12,1)&lt;1,H1017,IFERROR(IF(OR(ROUNDUP(G1018/12,0)&lt;&gt;ROUNDUP(G1017/12,0),H1016&lt;&gt;H1017),VLOOKUP($G1017,$H$16:$J$29,3,1)+SUM($I$37:I1017),J1016),VLOOKUP(MAX($E$1237:$E$1048576),$H$16:$J$29,3,1)+SUM($I$37:I1017)))))</f>
        <v/>
      </c>
      <c r="K1017" s="2"/>
      <c r="L1017" s="2"/>
      <c r="M1017" s="2"/>
      <c r="N1017" s="2"/>
      <c r="O1017" s="2"/>
      <c r="P1017" s="2"/>
      <c r="Q1017" s="2"/>
      <c r="R1017" s="2"/>
      <c r="S1017" s="2"/>
      <c r="T1017" s="2"/>
      <c r="U1017" s="2"/>
      <c r="V1017" s="2"/>
      <c r="W1017" s="2"/>
      <c r="X1017" s="2"/>
      <c r="Y1017" s="2"/>
    </row>
    <row r="1018" spans="1:25" x14ac:dyDescent="0.2">
      <c r="A1018" s="2"/>
      <c r="B1018" s="2"/>
      <c r="C1018" s="2"/>
      <c r="D1018" s="2"/>
      <c r="E1018" s="2"/>
      <c r="F1018" s="2"/>
      <c r="G1018" s="7" t="str">
        <f t="shared" si="47"/>
        <v/>
      </c>
      <c r="H1018" s="8" t="str">
        <f t="shared" si="45"/>
        <v/>
      </c>
      <c r="I1018" s="8" t="str">
        <f t="shared" si="46"/>
        <v/>
      </c>
      <c r="J1018" s="9" t="str">
        <f>IF(LARGE($I$16:$I$29,1)=G1018,J1017,IF(G1018="","",IF(ROUND(G1018/12,1)&lt;1,H1018,IFERROR(IF(OR(ROUNDUP(G1019/12,0)&lt;&gt;ROUNDUP(G1018/12,0),H1017&lt;&gt;H1018),VLOOKUP($G1018,$H$16:$J$29,3,1)+SUM($I$37:I1018),J1017),VLOOKUP(MAX($E$1237:$E$1048576),$H$16:$J$29,3,1)+SUM($I$37:I1018)))))</f>
        <v/>
      </c>
      <c r="K1018" s="2"/>
      <c r="L1018" s="2"/>
      <c r="M1018" s="2"/>
      <c r="N1018" s="2"/>
      <c r="O1018" s="2"/>
      <c r="P1018" s="2"/>
      <c r="Q1018" s="2"/>
      <c r="R1018" s="2"/>
      <c r="S1018" s="2"/>
      <c r="T1018" s="2"/>
      <c r="U1018" s="2"/>
      <c r="V1018" s="2"/>
      <c r="W1018" s="2"/>
      <c r="X1018" s="2"/>
      <c r="Y1018" s="2"/>
    </row>
    <row r="1019" spans="1:25" x14ac:dyDescent="0.2">
      <c r="A1019" s="2"/>
      <c r="B1019" s="2"/>
      <c r="C1019" s="2"/>
      <c r="D1019" s="2"/>
      <c r="E1019" s="2"/>
      <c r="F1019" s="2"/>
      <c r="G1019" s="7" t="str">
        <f t="shared" si="47"/>
        <v/>
      </c>
      <c r="H1019" s="8" t="str">
        <f t="shared" si="45"/>
        <v/>
      </c>
      <c r="I1019" s="8" t="str">
        <f t="shared" si="46"/>
        <v/>
      </c>
      <c r="J1019" s="9" t="str">
        <f>IF(LARGE($I$16:$I$29,1)=G1019,J1018,IF(G1019="","",IF(ROUND(G1019/12,1)&lt;1,H1019,IFERROR(IF(OR(ROUNDUP(G1020/12,0)&lt;&gt;ROUNDUP(G1019/12,0),H1018&lt;&gt;H1019),VLOOKUP($G1019,$H$16:$J$29,3,1)+SUM($I$37:I1019),J1018),VLOOKUP(MAX($E$1237:$E$1048576),$H$16:$J$29,3,1)+SUM($I$37:I1019)))))</f>
        <v/>
      </c>
      <c r="K1019" s="2"/>
      <c r="L1019" s="2"/>
      <c r="M1019" s="2"/>
      <c r="N1019" s="2"/>
      <c r="O1019" s="2"/>
      <c r="P1019" s="2"/>
      <c r="Q1019" s="2"/>
      <c r="R1019" s="2"/>
      <c r="S1019" s="2"/>
      <c r="T1019" s="2"/>
      <c r="U1019" s="2"/>
      <c r="V1019" s="2"/>
      <c r="W1019" s="2"/>
      <c r="X1019" s="2"/>
      <c r="Y1019" s="2"/>
    </row>
    <row r="1020" spans="1:25" x14ac:dyDescent="0.2">
      <c r="A1020" s="2"/>
      <c r="B1020" s="2"/>
      <c r="C1020" s="2"/>
      <c r="D1020" s="2"/>
      <c r="E1020" s="2"/>
      <c r="F1020" s="2"/>
      <c r="G1020" s="7" t="str">
        <f t="shared" si="47"/>
        <v/>
      </c>
      <c r="H1020" s="8" t="str">
        <f t="shared" si="45"/>
        <v/>
      </c>
      <c r="I1020" s="8" t="str">
        <f t="shared" si="46"/>
        <v/>
      </c>
      <c r="J1020" s="9" t="str">
        <f>IF(LARGE($I$16:$I$29,1)=G1020,J1019,IF(G1020="","",IF(ROUND(G1020/12,1)&lt;1,H1020,IFERROR(IF(OR(ROUNDUP(G1021/12,0)&lt;&gt;ROUNDUP(G1020/12,0),H1019&lt;&gt;H1020),VLOOKUP($G1020,$H$16:$J$29,3,1)+SUM($I$37:I1020),J1019),VLOOKUP(MAX($E$1237:$E$1048576),$H$16:$J$29,3,1)+SUM($I$37:I1020)))))</f>
        <v/>
      </c>
      <c r="K1020" s="2"/>
      <c r="L1020" s="2"/>
      <c r="M1020" s="2"/>
      <c r="N1020" s="2"/>
      <c r="O1020" s="2"/>
      <c r="P1020" s="2"/>
      <c r="Q1020" s="2"/>
      <c r="R1020" s="2"/>
      <c r="S1020" s="2"/>
      <c r="T1020" s="2"/>
      <c r="U1020" s="2"/>
      <c r="V1020" s="2"/>
      <c r="W1020" s="2"/>
      <c r="X1020" s="2"/>
      <c r="Y1020" s="2"/>
    </row>
    <row r="1021" spans="1:25" x14ac:dyDescent="0.2">
      <c r="A1021" s="2"/>
      <c r="B1021" s="2"/>
      <c r="C1021" s="2"/>
      <c r="D1021" s="2"/>
      <c r="E1021" s="2"/>
      <c r="F1021" s="2"/>
      <c r="G1021" s="7" t="str">
        <f t="shared" si="47"/>
        <v/>
      </c>
      <c r="H1021" s="8" t="str">
        <f t="shared" si="45"/>
        <v/>
      </c>
      <c r="I1021" s="8" t="str">
        <f t="shared" si="46"/>
        <v/>
      </c>
      <c r="J1021" s="9" t="str">
        <f>IF(LARGE($I$16:$I$29,1)=G1021,J1020,IF(G1021="","",IF(ROUND(G1021/12,1)&lt;1,H1021,IFERROR(IF(OR(ROUNDUP(G1022/12,0)&lt;&gt;ROUNDUP(G1021/12,0),H1020&lt;&gt;H1021),VLOOKUP($G1021,$H$16:$J$29,3,1)+SUM($I$37:I1021),J1020),VLOOKUP(MAX($E$1237:$E$1048576),$H$16:$J$29,3,1)+SUM($I$37:I1021)))))</f>
        <v/>
      </c>
      <c r="K1021" s="2"/>
      <c r="L1021" s="2"/>
      <c r="M1021" s="2"/>
      <c r="N1021" s="2"/>
      <c r="O1021" s="2"/>
      <c r="P1021" s="2"/>
      <c r="Q1021" s="2"/>
      <c r="R1021" s="2"/>
      <c r="S1021" s="2"/>
      <c r="T1021" s="2"/>
      <c r="U1021" s="2"/>
      <c r="V1021" s="2"/>
      <c r="W1021" s="2"/>
      <c r="X1021" s="2"/>
      <c r="Y1021" s="2"/>
    </row>
    <row r="1022" spans="1:25" x14ac:dyDescent="0.2">
      <c r="A1022" s="2"/>
      <c r="B1022" s="2"/>
      <c r="C1022" s="2"/>
      <c r="D1022" s="2"/>
      <c r="E1022" s="2"/>
      <c r="F1022" s="2"/>
      <c r="G1022" s="7" t="str">
        <f t="shared" si="47"/>
        <v/>
      </c>
      <c r="H1022" s="8" t="str">
        <f t="shared" si="45"/>
        <v/>
      </c>
      <c r="I1022" s="8" t="str">
        <f t="shared" si="46"/>
        <v/>
      </c>
      <c r="J1022" s="9" t="str">
        <f>IF(LARGE($I$16:$I$29,1)=G1022,J1021,IF(G1022="","",IF(ROUND(G1022/12,1)&lt;1,H1022,IFERROR(IF(OR(ROUNDUP(G1023/12,0)&lt;&gt;ROUNDUP(G1022/12,0),H1021&lt;&gt;H1022),VLOOKUP($G1022,$H$16:$J$29,3,1)+SUM($I$37:I1022),J1021),VLOOKUP(MAX($E$1237:$E$1048576),$H$16:$J$29,3,1)+SUM($I$37:I1022)))))</f>
        <v/>
      </c>
      <c r="K1022" s="2"/>
      <c r="L1022" s="2"/>
      <c r="M1022" s="2"/>
      <c r="N1022" s="2"/>
      <c r="O1022" s="2"/>
      <c r="P1022" s="2"/>
      <c r="Q1022" s="2"/>
      <c r="R1022" s="2"/>
      <c r="S1022" s="2"/>
      <c r="T1022" s="2"/>
      <c r="U1022" s="2"/>
      <c r="V1022" s="2"/>
      <c r="W1022" s="2"/>
      <c r="X1022" s="2"/>
      <c r="Y1022" s="2"/>
    </row>
    <row r="1023" spans="1:25" x14ac:dyDescent="0.2">
      <c r="A1023" s="2"/>
      <c r="B1023" s="2"/>
      <c r="C1023" s="2"/>
      <c r="D1023" s="2"/>
      <c r="E1023" s="2"/>
      <c r="F1023" s="2"/>
      <c r="G1023" s="7" t="str">
        <f t="shared" si="47"/>
        <v/>
      </c>
      <c r="H1023" s="8" t="str">
        <f t="shared" si="45"/>
        <v/>
      </c>
      <c r="I1023" s="8" t="str">
        <f t="shared" si="46"/>
        <v/>
      </c>
      <c r="J1023" s="9" t="str">
        <f>IF(LARGE($I$16:$I$29,1)=G1023,J1022,IF(G1023="","",IF(ROUND(G1023/12,1)&lt;1,H1023,IFERROR(IF(OR(ROUNDUP(G1024/12,0)&lt;&gt;ROUNDUP(G1023/12,0),H1022&lt;&gt;H1023),VLOOKUP($G1023,$H$16:$J$29,3,1)+SUM($I$37:I1023),J1022),VLOOKUP(MAX($E$1237:$E$1048576),$H$16:$J$29,3,1)+SUM($I$37:I1023)))))</f>
        <v/>
      </c>
      <c r="K1023" s="2"/>
      <c r="L1023" s="2"/>
      <c r="M1023" s="2"/>
      <c r="N1023" s="2"/>
      <c r="O1023" s="2"/>
      <c r="P1023" s="2"/>
      <c r="Q1023" s="2"/>
      <c r="R1023" s="2"/>
      <c r="S1023" s="2"/>
      <c r="T1023" s="2"/>
      <c r="U1023" s="2"/>
      <c r="V1023" s="2"/>
      <c r="W1023" s="2"/>
      <c r="X1023" s="2"/>
      <c r="Y1023" s="2"/>
    </row>
    <row r="1024" spans="1:25" x14ac:dyDescent="0.2">
      <c r="A1024" s="2"/>
      <c r="B1024" s="2"/>
      <c r="C1024" s="2"/>
      <c r="D1024" s="2"/>
      <c r="E1024" s="2"/>
      <c r="F1024" s="2"/>
      <c r="G1024" s="7" t="str">
        <f t="shared" si="47"/>
        <v/>
      </c>
      <c r="H1024" s="8" t="str">
        <f t="shared" si="45"/>
        <v/>
      </c>
      <c r="I1024" s="8" t="str">
        <f t="shared" si="46"/>
        <v/>
      </c>
      <c r="J1024" s="9" t="str">
        <f>IF(LARGE($I$16:$I$29,1)=G1024,J1023,IF(G1024="","",IF(ROUND(G1024/12,1)&lt;1,H1024,IFERROR(IF(OR(ROUNDUP(G1025/12,0)&lt;&gt;ROUNDUP(G1024/12,0),H1023&lt;&gt;H1024),VLOOKUP($G1024,$H$16:$J$29,3,1)+SUM($I$37:I1024),J1023),VLOOKUP(MAX($E$1237:$E$1048576),$H$16:$J$29,3,1)+SUM($I$37:I1024)))))</f>
        <v/>
      </c>
      <c r="K1024" s="2"/>
      <c r="L1024" s="2"/>
      <c r="M1024" s="2"/>
      <c r="N1024" s="2"/>
      <c r="O1024" s="2"/>
      <c r="P1024" s="2"/>
      <c r="Q1024" s="2"/>
      <c r="R1024" s="2"/>
      <c r="S1024" s="2"/>
      <c r="T1024" s="2"/>
      <c r="U1024" s="2"/>
      <c r="V1024" s="2"/>
      <c r="W1024" s="2"/>
      <c r="X1024" s="2"/>
      <c r="Y1024" s="2"/>
    </row>
    <row r="1025" spans="1:25" x14ac:dyDescent="0.2">
      <c r="A1025" s="2"/>
      <c r="B1025" s="2"/>
      <c r="C1025" s="2"/>
      <c r="D1025" s="2"/>
      <c r="E1025" s="2"/>
      <c r="F1025" s="2"/>
      <c r="G1025" s="7" t="str">
        <f t="shared" si="47"/>
        <v/>
      </c>
      <c r="H1025" s="8" t="str">
        <f t="shared" si="45"/>
        <v/>
      </c>
      <c r="I1025" s="8" t="str">
        <f t="shared" si="46"/>
        <v/>
      </c>
      <c r="J1025" s="9" t="str">
        <f>IF(LARGE($I$16:$I$29,1)=G1025,J1024,IF(G1025="","",IF(ROUND(G1025/12,1)&lt;1,H1025,IFERROR(IF(OR(ROUNDUP(G1026/12,0)&lt;&gt;ROUNDUP(G1025/12,0),H1024&lt;&gt;H1025),VLOOKUP($G1025,$H$16:$J$29,3,1)+SUM($I$37:I1025),J1024),VLOOKUP(MAX($E$1237:$E$1048576),$H$16:$J$29,3,1)+SUM($I$37:I1025)))))</f>
        <v/>
      </c>
      <c r="K1025" s="2"/>
      <c r="L1025" s="2"/>
      <c r="M1025" s="2"/>
      <c r="N1025" s="2"/>
      <c r="O1025" s="2"/>
      <c r="P1025" s="2"/>
      <c r="Q1025" s="2"/>
      <c r="R1025" s="2"/>
      <c r="S1025" s="2"/>
      <c r="T1025" s="2"/>
      <c r="U1025" s="2"/>
      <c r="V1025" s="2"/>
      <c r="W1025" s="2"/>
      <c r="X1025" s="2"/>
      <c r="Y1025" s="2"/>
    </row>
    <row r="1026" spans="1:25" x14ac:dyDescent="0.2">
      <c r="A1026" s="2"/>
      <c r="B1026" s="2"/>
      <c r="C1026" s="2"/>
      <c r="D1026" s="2"/>
      <c r="E1026" s="2"/>
      <c r="F1026" s="2"/>
      <c r="G1026" s="7" t="str">
        <f t="shared" si="47"/>
        <v/>
      </c>
      <c r="H1026" s="8" t="str">
        <f t="shared" si="45"/>
        <v/>
      </c>
      <c r="I1026" s="8" t="str">
        <f t="shared" si="46"/>
        <v/>
      </c>
      <c r="J1026" s="9" t="str">
        <f>IF(LARGE($I$16:$I$29,1)=G1026,J1025,IF(G1026="","",IF(ROUND(G1026/12,1)&lt;1,H1026,IFERROR(IF(OR(ROUNDUP(G1027/12,0)&lt;&gt;ROUNDUP(G1026/12,0),H1025&lt;&gt;H1026),VLOOKUP($G1026,$H$16:$J$29,3,1)+SUM($I$37:I1026),J1025),VLOOKUP(MAX($E$1237:$E$1048576),$H$16:$J$29,3,1)+SUM($I$37:I1026)))))</f>
        <v/>
      </c>
      <c r="K1026" s="2"/>
      <c r="L1026" s="2"/>
      <c r="M1026" s="2"/>
      <c r="N1026" s="2"/>
      <c r="O1026" s="2"/>
      <c r="P1026" s="2"/>
      <c r="Q1026" s="2"/>
      <c r="R1026" s="2"/>
      <c r="S1026" s="2"/>
      <c r="T1026" s="2"/>
      <c r="U1026" s="2"/>
      <c r="V1026" s="2"/>
      <c r="W1026" s="2"/>
      <c r="X1026" s="2"/>
      <c r="Y1026" s="2"/>
    </row>
    <row r="1027" spans="1:25" x14ac:dyDescent="0.2">
      <c r="A1027" s="2"/>
      <c r="B1027" s="2"/>
      <c r="C1027" s="2"/>
      <c r="D1027" s="2"/>
      <c r="E1027" s="2"/>
      <c r="F1027" s="2"/>
      <c r="G1027" s="7" t="str">
        <f t="shared" si="47"/>
        <v/>
      </c>
      <c r="H1027" s="8" t="str">
        <f t="shared" si="45"/>
        <v/>
      </c>
      <c r="I1027" s="8" t="str">
        <f t="shared" si="46"/>
        <v/>
      </c>
      <c r="J1027" s="9" t="str">
        <f>IF(LARGE($I$16:$I$29,1)=G1027,J1026,IF(G1027="","",IF(ROUND(G1027/12,1)&lt;1,H1027,IFERROR(IF(OR(ROUNDUP(G1028/12,0)&lt;&gt;ROUNDUP(G1027/12,0),H1026&lt;&gt;H1027),VLOOKUP($G1027,$H$16:$J$29,3,1)+SUM($I$37:I1027),J1026),VLOOKUP(MAX($E$1237:$E$1048576),$H$16:$J$29,3,1)+SUM($I$37:I1027)))))</f>
        <v/>
      </c>
      <c r="K1027" s="2"/>
      <c r="L1027" s="2"/>
      <c r="M1027" s="2"/>
      <c r="N1027" s="2"/>
      <c r="O1027" s="2"/>
      <c r="P1027" s="2"/>
      <c r="Q1027" s="2"/>
      <c r="R1027" s="2"/>
      <c r="S1027" s="2"/>
      <c r="T1027" s="2"/>
      <c r="U1027" s="2"/>
      <c r="V1027" s="2"/>
      <c r="W1027" s="2"/>
      <c r="X1027" s="2"/>
      <c r="Y1027" s="2"/>
    </row>
    <row r="1028" spans="1:25" x14ac:dyDescent="0.2">
      <c r="A1028" s="2"/>
      <c r="B1028" s="2"/>
      <c r="C1028" s="2"/>
      <c r="D1028" s="2"/>
      <c r="E1028" s="2"/>
      <c r="F1028" s="2"/>
      <c r="G1028" s="7" t="str">
        <f t="shared" si="47"/>
        <v/>
      </c>
      <c r="H1028" s="8" t="str">
        <f t="shared" si="45"/>
        <v/>
      </c>
      <c r="I1028" s="8" t="str">
        <f t="shared" si="46"/>
        <v/>
      </c>
      <c r="J1028" s="9" t="str">
        <f>IF(LARGE($I$16:$I$29,1)=G1028,J1027,IF(G1028="","",IF(ROUND(G1028/12,1)&lt;1,H1028,IFERROR(IF(OR(ROUNDUP(G1029/12,0)&lt;&gt;ROUNDUP(G1028/12,0),H1027&lt;&gt;H1028),VLOOKUP($G1028,$H$16:$J$29,3,1)+SUM($I$37:I1028),J1027),VLOOKUP(MAX($E$1237:$E$1048576),$H$16:$J$29,3,1)+SUM($I$37:I1028)))))</f>
        <v/>
      </c>
      <c r="K1028" s="2"/>
      <c r="L1028" s="2"/>
      <c r="M1028" s="2"/>
      <c r="N1028" s="2"/>
      <c r="O1028" s="2"/>
      <c r="P1028" s="2"/>
      <c r="Q1028" s="2"/>
      <c r="R1028" s="2"/>
      <c r="S1028" s="2"/>
      <c r="T1028" s="2"/>
      <c r="U1028" s="2"/>
      <c r="V1028" s="2"/>
      <c r="W1028" s="2"/>
      <c r="X1028" s="2"/>
      <c r="Y1028" s="2"/>
    </row>
    <row r="1029" spans="1:25" x14ac:dyDescent="0.2">
      <c r="A1029" s="2"/>
      <c r="B1029" s="2"/>
      <c r="C1029" s="2"/>
      <c r="D1029" s="2"/>
      <c r="E1029" s="2"/>
      <c r="F1029" s="2"/>
      <c r="G1029" s="7" t="str">
        <f t="shared" si="47"/>
        <v/>
      </c>
      <c r="H1029" s="8" t="str">
        <f t="shared" si="45"/>
        <v/>
      </c>
      <c r="I1029" s="8" t="str">
        <f t="shared" si="46"/>
        <v/>
      </c>
      <c r="J1029" s="9" t="str">
        <f>IF(LARGE($I$16:$I$29,1)=G1029,J1028,IF(G1029="","",IF(ROUND(G1029/12,1)&lt;1,H1029,IFERROR(IF(OR(ROUNDUP(G1030/12,0)&lt;&gt;ROUNDUP(G1029/12,0),H1028&lt;&gt;H1029),VLOOKUP($G1029,$H$16:$J$29,3,1)+SUM($I$37:I1029),J1028),VLOOKUP(MAX($E$1237:$E$1048576),$H$16:$J$29,3,1)+SUM($I$37:I1029)))))</f>
        <v/>
      </c>
      <c r="K1029" s="2"/>
      <c r="L1029" s="2"/>
      <c r="M1029" s="2"/>
      <c r="N1029" s="2"/>
      <c r="O1029" s="2"/>
      <c r="P1029" s="2"/>
      <c r="Q1029" s="2"/>
      <c r="R1029" s="2"/>
      <c r="S1029" s="2"/>
      <c r="T1029" s="2"/>
      <c r="U1029" s="2"/>
      <c r="V1029" s="2"/>
      <c r="W1029" s="2"/>
      <c r="X1029" s="2"/>
      <c r="Y1029" s="2"/>
    </row>
    <row r="1030" spans="1:25" x14ac:dyDescent="0.2">
      <c r="A1030" s="2"/>
      <c r="B1030" s="2"/>
      <c r="C1030" s="2"/>
      <c r="D1030" s="2"/>
      <c r="E1030" s="2"/>
      <c r="F1030" s="2"/>
      <c r="G1030" s="7" t="str">
        <f t="shared" si="47"/>
        <v/>
      </c>
      <c r="H1030" s="8" t="str">
        <f t="shared" si="45"/>
        <v/>
      </c>
      <c r="I1030" s="8" t="str">
        <f t="shared" si="46"/>
        <v/>
      </c>
      <c r="J1030" s="9" t="str">
        <f>IF(LARGE($I$16:$I$29,1)=G1030,J1029,IF(G1030="","",IF(ROUND(G1030/12,1)&lt;1,H1030,IFERROR(IF(OR(ROUNDUP(G1031/12,0)&lt;&gt;ROUNDUP(G1030/12,0),H1029&lt;&gt;H1030),VLOOKUP($G1030,$H$16:$J$29,3,1)+SUM($I$37:I1030),J1029),VLOOKUP(MAX($E$1237:$E$1048576),$H$16:$J$29,3,1)+SUM($I$37:I1030)))))</f>
        <v/>
      </c>
      <c r="K1030" s="2"/>
      <c r="L1030" s="2"/>
      <c r="M1030" s="2"/>
      <c r="N1030" s="2"/>
      <c r="O1030" s="2"/>
      <c r="P1030" s="2"/>
      <c r="Q1030" s="2"/>
      <c r="R1030" s="2"/>
      <c r="S1030" s="2"/>
      <c r="T1030" s="2"/>
      <c r="U1030" s="2"/>
      <c r="V1030" s="2"/>
      <c r="W1030" s="2"/>
      <c r="X1030" s="2"/>
      <c r="Y1030" s="2"/>
    </row>
    <row r="1031" spans="1:25" x14ac:dyDescent="0.2">
      <c r="A1031" s="2"/>
      <c r="B1031" s="2"/>
      <c r="C1031" s="2"/>
      <c r="D1031" s="2"/>
      <c r="E1031" s="2"/>
      <c r="F1031" s="2"/>
      <c r="G1031" s="7" t="str">
        <f t="shared" si="47"/>
        <v/>
      </c>
      <c r="H1031" s="8" t="str">
        <f t="shared" si="45"/>
        <v/>
      </c>
      <c r="I1031" s="8" t="str">
        <f t="shared" si="46"/>
        <v/>
      </c>
      <c r="J1031" s="9" t="str">
        <f>IF(LARGE($I$16:$I$29,1)=G1031,J1030,IF(G1031="","",IF(ROUND(G1031/12,1)&lt;1,H1031,IFERROR(IF(OR(ROUNDUP(G1032/12,0)&lt;&gt;ROUNDUP(G1031/12,0),H1030&lt;&gt;H1031),VLOOKUP($G1031,$H$16:$J$29,3,1)+SUM($I$37:I1031),J1030),VLOOKUP(MAX($E$1237:$E$1048576),$H$16:$J$29,3,1)+SUM($I$37:I1031)))))</f>
        <v/>
      </c>
      <c r="K1031" s="2"/>
      <c r="L1031" s="2"/>
      <c r="M1031" s="2"/>
      <c r="N1031" s="2"/>
      <c r="O1031" s="2"/>
      <c r="P1031" s="2"/>
      <c r="Q1031" s="2"/>
      <c r="R1031" s="2"/>
      <c r="S1031" s="2"/>
      <c r="T1031" s="2"/>
      <c r="U1031" s="2"/>
      <c r="V1031" s="2"/>
      <c r="W1031" s="2"/>
      <c r="X1031" s="2"/>
      <c r="Y1031" s="2"/>
    </row>
    <row r="1032" spans="1:25" x14ac:dyDescent="0.2">
      <c r="A1032" s="2"/>
      <c r="B1032" s="2"/>
      <c r="C1032" s="2"/>
      <c r="D1032" s="2"/>
      <c r="E1032" s="2"/>
      <c r="F1032" s="2"/>
      <c r="G1032" s="7" t="str">
        <f t="shared" si="47"/>
        <v/>
      </c>
      <c r="H1032" s="8" t="str">
        <f t="shared" si="45"/>
        <v/>
      </c>
      <c r="I1032" s="8" t="str">
        <f t="shared" si="46"/>
        <v/>
      </c>
      <c r="J1032" s="9" t="str">
        <f>IF(LARGE($I$16:$I$29,1)=G1032,J1031,IF(G1032="","",IF(ROUND(G1032/12,1)&lt;1,H1032,IFERROR(IF(OR(ROUNDUP(G1033/12,0)&lt;&gt;ROUNDUP(G1032/12,0),H1031&lt;&gt;H1032),VLOOKUP($G1032,$H$16:$J$29,3,1)+SUM($I$37:I1032),J1031),VLOOKUP(MAX($E$1237:$E$1048576),$H$16:$J$29,3,1)+SUM($I$37:I1032)))))</f>
        <v/>
      </c>
      <c r="K1032" s="2"/>
      <c r="L1032" s="2"/>
      <c r="M1032" s="2"/>
      <c r="N1032" s="2"/>
      <c r="O1032" s="2"/>
      <c r="P1032" s="2"/>
      <c r="Q1032" s="2"/>
      <c r="R1032" s="2"/>
      <c r="S1032" s="2"/>
      <c r="T1032" s="2"/>
      <c r="U1032" s="2"/>
      <c r="V1032" s="2"/>
      <c r="W1032" s="2"/>
      <c r="X1032" s="2"/>
      <c r="Y1032" s="2"/>
    </row>
    <row r="1033" spans="1:25" x14ac:dyDescent="0.2">
      <c r="A1033" s="2"/>
      <c r="B1033" s="2"/>
      <c r="C1033" s="2"/>
      <c r="D1033" s="2"/>
      <c r="E1033" s="2"/>
      <c r="F1033" s="2"/>
      <c r="G1033" s="7" t="str">
        <f t="shared" si="47"/>
        <v/>
      </c>
      <c r="H1033" s="8" t="str">
        <f t="shared" si="45"/>
        <v/>
      </c>
      <c r="I1033" s="8" t="str">
        <f t="shared" si="46"/>
        <v/>
      </c>
      <c r="J1033" s="9" t="str">
        <f>IF(LARGE($I$16:$I$29,1)=G1033,J1032,IF(G1033="","",IF(ROUND(G1033/12,1)&lt;1,H1033,IFERROR(IF(OR(ROUNDUP(G1034/12,0)&lt;&gt;ROUNDUP(G1033/12,0),H1032&lt;&gt;H1033),VLOOKUP($G1033,$H$16:$J$29,3,1)+SUM($I$37:I1033),J1032),VLOOKUP(MAX($E$1237:$E$1048576),$H$16:$J$29,3,1)+SUM($I$37:I1033)))))</f>
        <v/>
      </c>
      <c r="K1033" s="2"/>
      <c r="L1033" s="2"/>
      <c r="M1033" s="2"/>
      <c r="N1033" s="2"/>
      <c r="O1033" s="2"/>
      <c r="P1033" s="2"/>
      <c r="Q1033" s="2"/>
      <c r="R1033" s="2"/>
      <c r="S1033" s="2"/>
      <c r="T1033" s="2"/>
      <c r="U1033" s="2"/>
      <c r="V1033" s="2"/>
      <c r="W1033" s="2"/>
      <c r="X1033" s="2"/>
      <c r="Y1033" s="2"/>
    </row>
    <row r="1034" spans="1:25" x14ac:dyDescent="0.2">
      <c r="A1034" s="2"/>
      <c r="B1034" s="2"/>
      <c r="C1034" s="2"/>
      <c r="D1034" s="2"/>
      <c r="E1034" s="2"/>
      <c r="F1034" s="2"/>
      <c r="G1034" s="7" t="str">
        <f t="shared" si="47"/>
        <v/>
      </c>
      <c r="H1034" s="8" t="str">
        <f t="shared" si="45"/>
        <v/>
      </c>
      <c r="I1034" s="8" t="str">
        <f t="shared" si="46"/>
        <v/>
      </c>
      <c r="J1034" s="9" t="str">
        <f>IF(LARGE($I$16:$I$29,1)=G1034,J1033,IF(G1034="","",IF(ROUND(G1034/12,1)&lt;1,H1034,IFERROR(IF(OR(ROUNDUP(G1035/12,0)&lt;&gt;ROUNDUP(G1034/12,0),H1033&lt;&gt;H1034),VLOOKUP($G1034,$H$16:$J$29,3,1)+SUM($I$37:I1034),J1033),VLOOKUP(MAX($E$1237:$E$1048576),$H$16:$J$29,3,1)+SUM($I$37:I1034)))))</f>
        <v/>
      </c>
      <c r="K1034" s="2"/>
      <c r="L1034" s="2"/>
      <c r="M1034" s="2"/>
      <c r="N1034" s="2"/>
      <c r="O1034" s="2"/>
      <c r="P1034" s="2"/>
      <c r="Q1034" s="2"/>
      <c r="R1034" s="2"/>
      <c r="S1034" s="2"/>
      <c r="T1034" s="2"/>
      <c r="U1034" s="2"/>
      <c r="V1034" s="2"/>
      <c r="W1034" s="2"/>
      <c r="X1034" s="2"/>
      <c r="Y1034" s="2"/>
    </row>
    <row r="1035" spans="1:25" x14ac:dyDescent="0.2">
      <c r="A1035" s="2"/>
      <c r="B1035" s="2"/>
      <c r="C1035" s="2"/>
      <c r="D1035" s="2"/>
      <c r="E1035" s="2"/>
      <c r="F1035" s="2"/>
      <c r="G1035" s="7" t="str">
        <f t="shared" si="47"/>
        <v/>
      </c>
      <c r="H1035" s="8" t="str">
        <f t="shared" si="45"/>
        <v/>
      </c>
      <c r="I1035" s="8" t="str">
        <f t="shared" si="46"/>
        <v/>
      </c>
      <c r="J1035" s="9" t="str">
        <f>IF(LARGE($I$16:$I$29,1)=G1035,J1034,IF(G1035="","",IF(ROUND(G1035/12,1)&lt;1,H1035,IFERROR(IF(OR(ROUNDUP(G1036/12,0)&lt;&gt;ROUNDUP(G1035/12,0),H1034&lt;&gt;H1035),VLOOKUP($G1035,$H$16:$J$29,3,1)+SUM($I$37:I1035),J1034),VLOOKUP(MAX($E$1237:$E$1048576),$H$16:$J$29,3,1)+SUM($I$37:I1035)))))</f>
        <v/>
      </c>
      <c r="K1035" s="2"/>
      <c r="L1035" s="2"/>
      <c r="M1035" s="2"/>
      <c r="N1035" s="2"/>
      <c r="O1035" s="2"/>
      <c r="P1035" s="2"/>
      <c r="Q1035" s="2"/>
      <c r="R1035" s="2"/>
      <c r="S1035" s="2"/>
      <c r="T1035" s="2"/>
      <c r="U1035" s="2"/>
      <c r="V1035" s="2"/>
      <c r="W1035" s="2"/>
      <c r="X1035" s="2"/>
      <c r="Y1035" s="2"/>
    </row>
    <row r="1036" spans="1:25" x14ac:dyDescent="0.2">
      <c r="A1036" s="2"/>
      <c r="B1036" s="2"/>
      <c r="C1036" s="2"/>
      <c r="D1036" s="2"/>
      <c r="E1036" s="2"/>
      <c r="F1036" s="2"/>
      <c r="G1036" s="7" t="str">
        <f t="shared" si="47"/>
        <v/>
      </c>
      <c r="H1036" s="8" t="str">
        <f t="shared" si="45"/>
        <v/>
      </c>
      <c r="I1036" s="8" t="str">
        <f t="shared" si="46"/>
        <v/>
      </c>
      <c r="J1036" s="9" t="str">
        <f>IF(LARGE($I$16:$I$29,1)=G1036,J1035,IF(G1036="","",IF(ROUND(G1036/12,1)&lt;1,H1036,IFERROR(IF(OR(ROUNDUP(G1037/12,0)&lt;&gt;ROUNDUP(G1036/12,0),H1035&lt;&gt;H1036),VLOOKUP($G1036,$H$16:$J$29,3,1)+SUM($I$37:I1036),J1035),VLOOKUP(MAX($E$1237:$E$1048576),$H$16:$J$29,3,1)+SUM($I$37:I1036)))))</f>
        <v/>
      </c>
      <c r="K1036" s="2"/>
      <c r="L1036" s="2"/>
      <c r="M1036" s="2"/>
      <c r="N1036" s="2"/>
      <c r="O1036" s="2"/>
      <c r="P1036" s="2"/>
      <c r="Q1036" s="2"/>
      <c r="R1036" s="2"/>
      <c r="S1036" s="2"/>
      <c r="T1036" s="2"/>
      <c r="U1036" s="2"/>
      <c r="V1036" s="2"/>
      <c r="W1036" s="2"/>
      <c r="X1036" s="2"/>
      <c r="Y1036" s="2"/>
    </row>
    <row r="1037" spans="1:25" x14ac:dyDescent="0.2">
      <c r="A1037" s="2"/>
      <c r="B1037" s="2"/>
      <c r="C1037" s="2"/>
      <c r="D1037" s="2"/>
      <c r="E1037" s="2"/>
      <c r="F1037" s="2"/>
      <c r="G1037" s="7" t="str">
        <f t="shared" si="47"/>
        <v/>
      </c>
      <c r="H1037" s="8" t="str">
        <f t="shared" si="45"/>
        <v/>
      </c>
      <c r="I1037" s="8" t="str">
        <f t="shared" si="46"/>
        <v/>
      </c>
      <c r="J1037" s="9" t="str">
        <f>IF(LARGE($I$16:$I$29,1)=G1037,J1036,IF(G1037="","",IF(ROUND(G1037/12,1)&lt;1,H1037,IFERROR(IF(OR(ROUNDUP(G1038/12,0)&lt;&gt;ROUNDUP(G1037/12,0),H1036&lt;&gt;H1037),VLOOKUP($G1037,$H$16:$J$29,3,1)+SUM($I$37:I1037),J1036),VLOOKUP(MAX($E$1237:$E$1048576),$H$16:$J$29,3,1)+SUM($I$37:I1037)))))</f>
        <v/>
      </c>
      <c r="K1037" s="2"/>
      <c r="L1037" s="2"/>
      <c r="M1037" s="2"/>
      <c r="N1037" s="2"/>
      <c r="O1037" s="2"/>
      <c r="P1037" s="2"/>
      <c r="Q1037" s="2"/>
      <c r="R1037" s="2"/>
      <c r="S1037" s="2"/>
      <c r="T1037" s="2"/>
      <c r="U1037" s="2"/>
      <c r="V1037" s="2"/>
      <c r="W1037" s="2"/>
      <c r="X1037" s="2"/>
      <c r="Y1037" s="2"/>
    </row>
    <row r="1038" spans="1:25" x14ac:dyDescent="0.2">
      <c r="A1038" s="2"/>
      <c r="B1038" s="2"/>
      <c r="C1038" s="2"/>
      <c r="D1038" s="2"/>
      <c r="E1038" s="2"/>
      <c r="F1038" s="2"/>
      <c r="G1038" s="7" t="str">
        <f t="shared" si="47"/>
        <v/>
      </c>
      <c r="H1038" s="8" t="str">
        <f t="shared" si="45"/>
        <v/>
      </c>
      <c r="I1038" s="8" t="str">
        <f t="shared" si="46"/>
        <v/>
      </c>
      <c r="J1038" s="9" t="str">
        <f>IF(LARGE($I$16:$I$29,1)=G1038,J1037,IF(G1038="","",IF(ROUND(G1038/12,1)&lt;1,H1038,IFERROR(IF(OR(ROUNDUP(G1039/12,0)&lt;&gt;ROUNDUP(G1038/12,0),H1037&lt;&gt;H1038),VLOOKUP($G1038,$H$16:$J$29,3,1)+SUM($I$37:I1038),J1037),VLOOKUP(MAX($E$1237:$E$1048576),$H$16:$J$29,3,1)+SUM($I$37:I1038)))))</f>
        <v/>
      </c>
      <c r="K1038" s="2"/>
      <c r="L1038" s="2"/>
      <c r="M1038" s="2"/>
      <c r="N1038" s="2"/>
      <c r="O1038" s="2"/>
      <c r="P1038" s="2"/>
      <c r="Q1038" s="2"/>
      <c r="R1038" s="2"/>
      <c r="S1038" s="2"/>
      <c r="T1038" s="2"/>
      <c r="U1038" s="2"/>
      <c r="V1038" s="2"/>
      <c r="W1038" s="2"/>
      <c r="X1038" s="2"/>
      <c r="Y1038" s="2"/>
    </row>
    <row r="1039" spans="1:25" x14ac:dyDescent="0.2">
      <c r="A1039" s="2"/>
      <c r="B1039" s="2"/>
      <c r="C1039" s="2"/>
      <c r="D1039" s="2"/>
      <c r="E1039" s="2"/>
      <c r="F1039" s="2"/>
      <c r="G1039" s="7" t="str">
        <f t="shared" si="47"/>
        <v/>
      </c>
      <c r="H1039" s="8" t="str">
        <f t="shared" si="45"/>
        <v/>
      </c>
      <c r="I1039" s="8" t="str">
        <f t="shared" si="46"/>
        <v/>
      </c>
      <c r="J1039" s="9" t="str">
        <f>IF(LARGE($I$16:$I$29,1)=G1039,J1038,IF(G1039="","",IF(ROUND(G1039/12,1)&lt;1,H1039,IFERROR(IF(OR(ROUNDUP(G1040/12,0)&lt;&gt;ROUNDUP(G1039/12,0),H1038&lt;&gt;H1039),VLOOKUP($G1039,$H$16:$J$29,3,1)+SUM($I$37:I1039),J1038),VLOOKUP(MAX($E$1237:$E$1048576),$H$16:$J$29,3,1)+SUM($I$37:I1039)))))</f>
        <v/>
      </c>
      <c r="K1039" s="2"/>
      <c r="L1039" s="2"/>
      <c r="M1039" s="2"/>
      <c r="N1039" s="2"/>
      <c r="O1039" s="2"/>
      <c r="P1039" s="2"/>
      <c r="Q1039" s="2"/>
      <c r="R1039" s="2"/>
      <c r="S1039" s="2"/>
      <c r="T1039" s="2"/>
      <c r="U1039" s="2"/>
      <c r="V1039" s="2"/>
      <c r="W1039" s="2"/>
      <c r="X1039" s="2"/>
      <c r="Y1039" s="2"/>
    </row>
    <row r="1040" spans="1:25" x14ac:dyDescent="0.2">
      <c r="A1040" s="2"/>
      <c r="B1040" s="2"/>
      <c r="C1040" s="2"/>
      <c r="D1040" s="2"/>
      <c r="E1040" s="2"/>
      <c r="F1040" s="2"/>
      <c r="G1040" s="7" t="str">
        <f t="shared" si="47"/>
        <v/>
      </c>
      <c r="H1040" s="8" t="str">
        <f t="shared" si="45"/>
        <v/>
      </c>
      <c r="I1040" s="8" t="str">
        <f t="shared" si="46"/>
        <v/>
      </c>
      <c r="J1040" s="9" t="str">
        <f>IF(LARGE($I$16:$I$29,1)=G1040,J1039,IF(G1040="","",IF(ROUND(G1040/12,1)&lt;1,H1040,IFERROR(IF(OR(ROUNDUP(G1041/12,0)&lt;&gt;ROUNDUP(G1040/12,0),H1039&lt;&gt;H1040),VLOOKUP($G1040,$H$16:$J$29,3,1)+SUM($I$37:I1040),J1039),VLOOKUP(MAX($E$1237:$E$1048576),$H$16:$J$29,3,1)+SUM($I$37:I1040)))))</f>
        <v/>
      </c>
      <c r="K1040" s="2"/>
      <c r="L1040" s="2"/>
      <c r="M1040" s="2"/>
      <c r="N1040" s="2"/>
      <c r="O1040" s="2"/>
      <c r="P1040" s="2"/>
      <c r="Q1040" s="2"/>
      <c r="R1040" s="2"/>
      <c r="S1040" s="2"/>
      <c r="T1040" s="2"/>
      <c r="U1040" s="2"/>
      <c r="V1040" s="2"/>
      <c r="W1040" s="2"/>
      <c r="X1040" s="2"/>
      <c r="Y1040" s="2"/>
    </row>
    <row r="1041" spans="1:25" x14ac:dyDescent="0.2">
      <c r="A1041" s="2"/>
      <c r="B1041" s="2"/>
      <c r="C1041" s="2"/>
      <c r="D1041" s="2"/>
      <c r="E1041" s="2"/>
      <c r="F1041" s="2"/>
      <c r="G1041" s="7" t="str">
        <f t="shared" si="47"/>
        <v/>
      </c>
      <c r="H1041" s="8" t="str">
        <f t="shared" si="45"/>
        <v/>
      </c>
      <c r="I1041" s="8" t="str">
        <f t="shared" si="46"/>
        <v/>
      </c>
      <c r="J1041" s="9" t="str">
        <f>IF(LARGE($I$16:$I$29,1)=G1041,J1040,IF(G1041="","",IF(ROUND(G1041/12,1)&lt;1,H1041,IFERROR(IF(OR(ROUNDUP(G1042/12,0)&lt;&gt;ROUNDUP(G1041/12,0),H1040&lt;&gt;H1041),VLOOKUP($G1041,$H$16:$J$29,3,1)+SUM($I$37:I1041),J1040),VLOOKUP(MAX($E$1237:$E$1048576),$H$16:$J$29,3,1)+SUM($I$37:I1041)))))</f>
        <v/>
      </c>
      <c r="K1041" s="2"/>
      <c r="L1041" s="2"/>
      <c r="M1041" s="2"/>
      <c r="N1041" s="2"/>
      <c r="O1041" s="2"/>
      <c r="P1041" s="2"/>
      <c r="Q1041" s="2"/>
      <c r="R1041" s="2"/>
      <c r="S1041" s="2"/>
      <c r="T1041" s="2"/>
      <c r="U1041" s="2"/>
      <c r="V1041" s="2"/>
      <c r="W1041" s="2"/>
      <c r="X1041" s="2"/>
      <c r="Y1041" s="2"/>
    </row>
    <row r="1042" spans="1:25" x14ac:dyDescent="0.2">
      <c r="A1042" s="2"/>
      <c r="B1042" s="2"/>
      <c r="C1042" s="2"/>
      <c r="D1042" s="2"/>
      <c r="E1042" s="2"/>
      <c r="F1042" s="2"/>
      <c r="G1042" s="7" t="str">
        <f t="shared" si="47"/>
        <v/>
      </c>
      <c r="H1042" s="8" t="str">
        <f t="shared" si="45"/>
        <v/>
      </c>
      <c r="I1042" s="8" t="str">
        <f t="shared" si="46"/>
        <v/>
      </c>
      <c r="J1042" s="9" t="str">
        <f>IF(LARGE($I$16:$I$29,1)=G1042,J1041,IF(G1042="","",IF(ROUND(G1042/12,1)&lt;1,H1042,IFERROR(IF(OR(ROUNDUP(G1043/12,0)&lt;&gt;ROUNDUP(G1042/12,0),H1041&lt;&gt;H1042),VLOOKUP($G1042,$H$16:$J$29,3,1)+SUM($I$37:I1042),J1041),VLOOKUP(MAX($E$1237:$E$1048576),$H$16:$J$29,3,1)+SUM($I$37:I1042)))))</f>
        <v/>
      </c>
      <c r="K1042" s="2"/>
      <c r="L1042" s="2"/>
      <c r="M1042" s="2"/>
      <c r="N1042" s="2"/>
      <c r="O1042" s="2"/>
      <c r="P1042" s="2"/>
      <c r="Q1042" s="2"/>
      <c r="R1042" s="2"/>
      <c r="S1042" s="2"/>
      <c r="T1042" s="2"/>
      <c r="U1042" s="2"/>
      <c r="V1042" s="2"/>
      <c r="W1042" s="2"/>
      <c r="X1042" s="2"/>
      <c r="Y1042" s="2"/>
    </row>
    <row r="1043" spans="1:25" x14ac:dyDescent="0.2">
      <c r="A1043" s="2"/>
      <c r="B1043" s="2"/>
      <c r="C1043" s="2"/>
      <c r="D1043" s="2"/>
      <c r="E1043" s="2"/>
      <c r="F1043" s="2"/>
      <c r="G1043" s="7" t="str">
        <f t="shared" si="47"/>
        <v/>
      </c>
      <c r="H1043" s="8" t="str">
        <f t="shared" si="45"/>
        <v/>
      </c>
      <c r="I1043" s="8" t="str">
        <f t="shared" si="46"/>
        <v/>
      </c>
      <c r="J1043" s="9" t="str">
        <f>IF(LARGE($I$16:$I$29,1)=G1043,J1042,IF(G1043="","",IF(ROUND(G1043/12,1)&lt;1,H1043,IFERROR(IF(OR(ROUNDUP(G1044/12,0)&lt;&gt;ROUNDUP(G1043/12,0),H1042&lt;&gt;H1043),VLOOKUP($G1043,$H$16:$J$29,3,1)+SUM($I$37:I1043),J1042),VLOOKUP(MAX($E$1237:$E$1048576),$H$16:$J$29,3,1)+SUM($I$37:I1043)))))</f>
        <v/>
      </c>
      <c r="K1043" s="2"/>
      <c r="L1043" s="2"/>
      <c r="M1043" s="2"/>
      <c r="N1043" s="2"/>
      <c r="O1043" s="2"/>
      <c r="P1043" s="2"/>
      <c r="Q1043" s="2"/>
      <c r="R1043" s="2"/>
      <c r="S1043" s="2"/>
      <c r="T1043" s="2"/>
      <c r="U1043" s="2"/>
      <c r="V1043" s="2"/>
      <c r="W1043" s="2"/>
      <c r="X1043" s="2"/>
      <c r="Y1043" s="2"/>
    </row>
    <row r="1044" spans="1:25" x14ac:dyDescent="0.2">
      <c r="A1044" s="2"/>
      <c r="B1044" s="2"/>
      <c r="C1044" s="2"/>
      <c r="D1044" s="2"/>
      <c r="E1044" s="2"/>
      <c r="F1044" s="2"/>
      <c r="G1044" s="7" t="str">
        <f t="shared" si="47"/>
        <v/>
      </c>
      <c r="H1044" s="8" t="str">
        <f t="shared" si="45"/>
        <v/>
      </c>
      <c r="I1044" s="8" t="str">
        <f t="shared" si="46"/>
        <v/>
      </c>
      <c r="J1044" s="9" t="str">
        <f>IF(LARGE($I$16:$I$29,1)=G1044,J1043,IF(G1044="","",IF(ROUND(G1044/12,1)&lt;1,H1044,IFERROR(IF(OR(ROUNDUP(G1045/12,0)&lt;&gt;ROUNDUP(G1044/12,0),H1043&lt;&gt;H1044),VLOOKUP($G1044,$H$16:$J$29,3,1)+SUM($I$37:I1044),J1043),VLOOKUP(MAX($E$1237:$E$1048576),$H$16:$J$29,3,1)+SUM($I$37:I1044)))))</f>
        <v/>
      </c>
      <c r="K1044" s="2"/>
      <c r="L1044" s="2"/>
      <c r="M1044" s="2"/>
      <c r="N1044" s="2"/>
      <c r="O1044" s="2"/>
      <c r="P1044" s="2"/>
      <c r="Q1044" s="2"/>
      <c r="R1044" s="2"/>
      <c r="S1044" s="2"/>
      <c r="T1044" s="2"/>
      <c r="U1044" s="2"/>
      <c r="V1044" s="2"/>
      <c r="W1044" s="2"/>
      <c r="X1044" s="2"/>
      <c r="Y1044" s="2"/>
    </row>
    <row r="1045" spans="1:25" x14ac:dyDescent="0.2">
      <c r="A1045" s="2"/>
      <c r="B1045" s="2"/>
      <c r="C1045" s="2"/>
      <c r="D1045" s="2"/>
      <c r="E1045" s="2"/>
      <c r="F1045" s="2"/>
      <c r="G1045" s="7" t="str">
        <f t="shared" si="47"/>
        <v/>
      </c>
      <c r="H1045" s="8" t="str">
        <f t="shared" si="45"/>
        <v/>
      </c>
      <c r="I1045" s="8" t="str">
        <f t="shared" si="46"/>
        <v/>
      </c>
      <c r="J1045" s="9" t="str">
        <f>IF(LARGE($I$16:$I$29,1)=G1045,J1044,IF(G1045="","",IF(ROUND(G1045/12,1)&lt;1,H1045,IFERROR(IF(OR(ROUNDUP(G1046/12,0)&lt;&gt;ROUNDUP(G1045/12,0),H1044&lt;&gt;H1045),VLOOKUP($G1045,$H$16:$J$29,3,1)+SUM($I$37:I1045),J1044),VLOOKUP(MAX($E$1237:$E$1048576),$H$16:$J$29,3,1)+SUM($I$37:I1045)))))</f>
        <v/>
      </c>
      <c r="K1045" s="2"/>
      <c r="L1045" s="2"/>
      <c r="M1045" s="2"/>
      <c r="N1045" s="2"/>
      <c r="O1045" s="2"/>
      <c r="P1045" s="2"/>
      <c r="Q1045" s="2"/>
      <c r="R1045" s="2"/>
      <c r="S1045" s="2"/>
      <c r="T1045" s="2"/>
      <c r="U1045" s="2"/>
      <c r="V1045" s="2"/>
      <c r="W1045" s="2"/>
      <c r="X1045" s="2"/>
      <c r="Y1045" s="2"/>
    </row>
    <row r="1046" spans="1:25" x14ac:dyDescent="0.2">
      <c r="A1046" s="2"/>
      <c r="B1046" s="2"/>
      <c r="C1046" s="2"/>
      <c r="D1046" s="2"/>
      <c r="E1046" s="2"/>
      <c r="F1046" s="2"/>
      <c r="G1046" s="7" t="str">
        <f t="shared" si="47"/>
        <v/>
      </c>
      <c r="H1046" s="8" t="str">
        <f t="shared" si="45"/>
        <v/>
      </c>
      <c r="I1046" s="8" t="str">
        <f t="shared" si="46"/>
        <v/>
      </c>
      <c r="J1046" s="9" t="str">
        <f>IF(LARGE($I$16:$I$29,1)=G1046,J1045,IF(G1046="","",IF(ROUND(G1046/12,1)&lt;1,H1046,IFERROR(IF(OR(ROUNDUP(G1047/12,0)&lt;&gt;ROUNDUP(G1046/12,0),H1045&lt;&gt;H1046),VLOOKUP($G1046,$H$16:$J$29,3,1)+SUM($I$37:I1046),J1045),VLOOKUP(MAX($E$1237:$E$1048576),$H$16:$J$29,3,1)+SUM($I$37:I1046)))))</f>
        <v/>
      </c>
      <c r="K1046" s="2"/>
      <c r="L1046" s="2"/>
      <c r="M1046" s="2"/>
      <c r="N1046" s="2"/>
      <c r="O1046" s="2"/>
      <c r="P1046" s="2"/>
      <c r="Q1046" s="2"/>
      <c r="R1046" s="2"/>
      <c r="S1046" s="2"/>
      <c r="T1046" s="2"/>
      <c r="U1046" s="2"/>
      <c r="V1046" s="2"/>
      <c r="W1046" s="2"/>
      <c r="X1046" s="2"/>
      <c r="Y1046" s="2"/>
    </row>
    <row r="1047" spans="1:25" x14ac:dyDescent="0.2">
      <c r="A1047" s="2"/>
      <c r="B1047" s="2"/>
      <c r="C1047" s="2"/>
      <c r="D1047" s="2"/>
      <c r="E1047" s="2"/>
      <c r="F1047" s="2"/>
      <c r="G1047" s="7" t="str">
        <f t="shared" si="47"/>
        <v/>
      </c>
      <c r="H1047" s="8" t="str">
        <f t="shared" si="45"/>
        <v/>
      </c>
      <c r="I1047" s="8" t="str">
        <f t="shared" si="46"/>
        <v/>
      </c>
      <c r="J1047" s="9" t="str">
        <f>IF(LARGE($I$16:$I$29,1)=G1047,J1046,IF(G1047="","",IF(ROUND(G1047/12,1)&lt;1,H1047,IFERROR(IF(OR(ROUNDUP(G1048/12,0)&lt;&gt;ROUNDUP(G1047/12,0),H1046&lt;&gt;H1047),VLOOKUP($G1047,$H$16:$J$29,3,1)+SUM($I$37:I1047),J1046),VLOOKUP(MAX($E$1237:$E$1048576),$H$16:$J$29,3,1)+SUM($I$37:I1047)))))</f>
        <v/>
      </c>
      <c r="K1047" s="2"/>
      <c r="L1047" s="2"/>
      <c r="M1047" s="2"/>
      <c r="N1047" s="2"/>
      <c r="O1047" s="2"/>
      <c r="P1047" s="2"/>
      <c r="Q1047" s="2"/>
      <c r="R1047" s="2"/>
      <c r="S1047" s="2"/>
      <c r="T1047" s="2"/>
      <c r="U1047" s="2"/>
      <c r="V1047" s="2"/>
      <c r="W1047" s="2"/>
      <c r="X1047" s="2"/>
      <c r="Y1047" s="2"/>
    </row>
    <row r="1048" spans="1:25" x14ac:dyDescent="0.2">
      <c r="A1048" s="2"/>
      <c r="B1048" s="2"/>
      <c r="C1048" s="2"/>
      <c r="D1048" s="2"/>
      <c r="E1048" s="2"/>
      <c r="F1048" s="2"/>
      <c r="G1048" s="7" t="str">
        <f t="shared" si="47"/>
        <v/>
      </c>
      <c r="H1048" s="8" t="str">
        <f t="shared" si="45"/>
        <v/>
      </c>
      <c r="I1048" s="8" t="str">
        <f t="shared" si="46"/>
        <v/>
      </c>
      <c r="J1048" s="9" t="str">
        <f>IF(LARGE($I$16:$I$29,1)=G1048,J1047,IF(G1048="","",IF(ROUND(G1048/12,1)&lt;1,H1048,IFERROR(IF(OR(ROUNDUP(G1049/12,0)&lt;&gt;ROUNDUP(G1048/12,0),H1047&lt;&gt;H1048),VLOOKUP($G1048,$H$16:$J$29,3,1)+SUM($I$37:I1048),J1047),VLOOKUP(MAX($E$1237:$E$1048576),$H$16:$J$29,3,1)+SUM($I$37:I1048)))))</f>
        <v/>
      </c>
      <c r="K1048" s="2"/>
      <c r="L1048" s="2"/>
      <c r="M1048" s="2"/>
      <c r="N1048" s="2"/>
      <c r="O1048" s="2"/>
      <c r="P1048" s="2"/>
      <c r="Q1048" s="2"/>
      <c r="R1048" s="2"/>
      <c r="S1048" s="2"/>
      <c r="T1048" s="2"/>
      <c r="U1048" s="2"/>
      <c r="V1048" s="2"/>
      <c r="W1048" s="2"/>
      <c r="X1048" s="2"/>
      <c r="Y1048" s="2"/>
    </row>
    <row r="1049" spans="1:25" x14ac:dyDescent="0.2">
      <c r="A1049" s="2"/>
      <c r="B1049" s="2"/>
      <c r="C1049" s="2"/>
      <c r="D1049" s="2"/>
      <c r="E1049" s="2"/>
      <c r="F1049" s="2"/>
      <c r="G1049" s="7" t="str">
        <f t="shared" si="47"/>
        <v/>
      </c>
      <c r="H1049" s="8" t="str">
        <f t="shared" si="45"/>
        <v/>
      </c>
      <c r="I1049" s="8" t="str">
        <f t="shared" si="46"/>
        <v/>
      </c>
      <c r="J1049" s="9" t="str">
        <f>IF(LARGE($I$16:$I$29,1)=G1049,J1048,IF(G1049="","",IF(ROUND(G1049/12,1)&lt;1,H1049,IFERROR(IF(OR(ROUNDUP(G1050/12,0)&lt;&gt;ROUNDUP(G1049/12,0),H1048&lt;&gt;H1049),VLOOKUP($G1049,$H$16:$J$29,3,1)+SUM($I$37:I1049),J1048),VLOOKUP(MAX($E$1237:$E$1048576),$H$16:$J$29,3,1)+SUM($I$37:I1049)))))</f>
        <v/>
      </c>
      <c r="K1049" s="2"/>
      <c r="L1049" s="2"/>
      <c r="M1049" s="2"/>
      <c r="N1049" s="2"/>
      <c r="O1049" s="2"/>
      <c r="P1049" s="2"/>
      <c r="Q1049" s="2"/>
      <c r="R1049" s="2"/>
      <c r="S1049" s="2"/>
      <c r="T1049" s="2"/>
      <c r="U1049" s="2"/>
      <c r="V1049" s="2"/>
      <c r="W1049" s="2"/>
      <c r="X1049" s="2"/>
      <c r="Y1049" s="2"/>
    </row>
    <row r="1050" spans="1:25" x14ac:dyDescent="0.2">
      <c r="A1050" s="2"/>
      <c r="B1050" s="2"/>
      <c r="C1050" s="2"/>
      <c r="D1050" s="2"/>
      <c r="E1050" s="2"/>
      <c r="F1050" s="2"/>
      <c r="G1050" s="7" t="str">
        <f t="shared" si="47"/>
        <v/>
      </c>
      <c r="H1050" s="8" t="str">
        <f t="shared" si="45"/>
        <v/>
      </c>
      <c r="I1050" s="8" t="str">
        <f t="shared" si="46"/>
        <v/>
      </c>
      <c r="J1050" s="9" t="str">
        <f>IF(LARGE($I$16:$I$29,1)=G1050,J1049,IF(G1050="","",IF(ROUND(G1050/12,1)&lt;1,H1050,IFERROR(IF(OR(ROUNDUP(G1051/12,0)&lt;&gt;ROUNDUP(G1050/12,0),H1049&lt;&gt;H1050),VLOOKUP($G1050,$H$16:$J$29,3,1)+SUM($I$37:I1050),J1049),VLOOKUP(MAX($E$1237:$E$1048576),$H$16:$J$29,3,1)+SUM($I$37:I1050)))))</f>
        <v/>
      </c>
      <c r="K1050" s="2"/>
      <c r="L1050" s="2"/>
      <c r="M1050" s="2"/>
      <c r="N1050" s="2"/>
      <c r="O1050" s="2"/>
      <c r="P1050" s="2"/>
      <c r="Q1050" s="2"/>
      <c r="R1050" s="2"/>
      <c r="S1050" s="2"/>
      <c r="T1050" s="2"/>
      <c r="U1050" s="2"/>
      <c r="V1050" s="2"/>
      <c r="W1050" s="2"/>
      <c r="X1050" s="2"/>
      <c r="Y1050" s="2"/>
    </row>
    <row r="1051" spans="1:25" x14ac:dyDescent="0.2">
      <c r="A1051" s="2"/>
      <c r="B1051" s="2"/>
      <c r="C1051" s="2"/>
      <c r="D1051" s="2"/>
      <c r="E1051" s="2"/>
      <c r="F1051" s="2"/>
      <c r="G1051" s="7" t="str">
        <f t="shared" si="47"/>
        <v/>
      </c>
      <c r="H1051" s="8" t="str">
        <f t="shared" si="45"/>
        <v/>
      </c>
      <c r="I1051" s="8" t="str">
        <f t="shared" si="46"/>
        <v/>
      </c>
      <c r="J1051" s="9" t="str">
        <f>IF(LARGE($I$16:$I$29,1)=G1051,J1050,IF(G1051="","",IF(ROUND(G1051/12,1)&lt;1,H1051,IFERROR(IF(OR(ROUNDUP(G1052/12,0)&lt;&gt;ROUNDUP(G1051/12,0),H1050&lt;&gt;H1051),VLOOKUP($G1051,$H$16:$J$29,3,1)+SUM($I$37:I1051),J1050),VLOOKUP(MAX($E$1237:$E$1048576),$H$16:$J$29,3,1)+SUM($I$37:I1051)))))</f>
        <v/>
      </c>
      <c r="K1051" s="2"/>
      <c r="L1051" s="2"/>
      <c r="M1051" s="2"/>
      <c r="N1051" s="2"/>
      <c r="O1051" s="2"/>
      <c r="P1051" s="2"/>
      <c r="Q1051" s="2"/>
      <c r="R1051" s="2"/>
      <c r="S1051" s="2"/>
      <c r="T1051" s="2"/>
      <c r="U1051" s="2"/>
      <c r="V1051" s="2"/>
      <c r="W1051" s="2"/>
      <c r="X1051" s="2"/>
      <c r="Y1051" s="2"/>
    </row>
    <row r="1052" spans="1:25" x14ac:dyDescent="0.2">
      <c r="A1052" s="2"/>
      <c r="B1052" s="2"/>
      <c r="C1052" s="2"/>
      <c r="D1052" s="2"/>
      <c r="E1052" s="2"/>
      <c r="F1052" s="2"/>
      <c r="G1052" s="7" t="str">
        <f t="shared" si="47"/>
        <v/>
      </c>
      <c r="H1052" s="8" t="str">
        <f t="shared" si="45"/>
        <v/>
      </c>
      <c r="I1052" s="8" t="str">
        <f t="shared" si="46"/>
        <v/>
      </c>
      <c r="J1052" s="9" t="str">
        <f>IF(LARGE($I$16:$I$29,1)=G1052,J1051,IF(G1052="","",IF(ROUND(G1052/12,1)&lt;1,H1052,IFERROR(IF(OR(ROUNDUP(G1053/12,0)&lt;&gt;ROUNDUP(G1052/12,0),H1051&lt;&gt;H1052),VLOOKUP($G1052,$H$16:$J$29,3,1)+SUM($I$37:I1052),J1051),VLOOKUP(MAX($E$1237:$E$1048576),$H$16:$J$29,3,1)+SUM($I$37:I1052)))))</f>
        <v/>
      </c>
      <c r="K1052" s="2"/>
      <c r="L1052" s="2"/>
      <c r="M1052" s="2"/>
      <c r="N1052" s="2"/>
      <c r="O1052" s="2"/>
      <c r="P1052" s="2"/>
      <c r="Q1052" s="2"/>
      <c r="R1052" s="2"/>
      <c r="S1052" s="2"/>
      <c r="T1052" s="2"/>
      <c r="U1052" s="2"/>
      <c r="V1052" s="2"/>
      <c r="W1052" s="2"/>
      <c r="X1052" s="2"/>
      <c r="Y1052" s="2"/>
    </row>
    <row r="1053" spans="1:25" x14ac:dyDescent="0.2">
      <c r="A1053" s="2"/>
      <c r="B1053" s="2"/>
      <c r="C1053" s="2"/>
      <c r="D1053" s="2"/>
      <c r="E1053" s="2"/>
      <c r="F1053" s="2"/>
      <c r="G1053" s="7" t="str">
        <f t="shared" si="47"/>
        <v/>
      </c>
      <c r="H1053" s="8" t="str">
        <f t="shared" si="45"/>
        <v/>
      </c>
      <c r="I1053" s="8" t="str">
        <f t="shared" si="46"/>
        <v/>
      </c>
      <c r="J1053" s="9" t="str">
        <f>IF(LARGE($I$16:$I$29,1)=G1053,J1052,IF(G1053="","",IF(ROUND(G1053/12,1)&lt;1,H1053,IFERROR(IF(OR(ROUNDUP(G1054/12,0)&lt;&gt;ROUNDUP(G1053/12,0),H1052&lt;&gt;H1053),VLOOKUP($G1053,$H$16:$J$29,3,1)+SUM($I$37:I1053),J1052),VLOOKUP(MAX($E$1237:$E$1048576),$H$16:$J$29,3,1)+SUM($I$37:I1053)))))</f>
        <v/>
      </c>
      <c r="K1053" s="2"/>
      <c r="L1053" s="2"/>
      <c r="M1053" s="2"/>
      <c r="N1053" s="2"/>
      <c r="O1053" s="2"/>
      <c r="P1053" s="2"/>
      <c r="Q1053" s="2"/>
      <c r="R1053" s="2"/>
      <c r="S1053" s="2"/>
      <c r="T1053" s="2"/>
      <c r="U1053" s="2"/>
      <c r="V1053" s="2"/>
      <c r="W1053" s="2"/>
      <c r="X1053" s="2"/>
      <c r="Y1053" s="2"/>
    </row>
    <row r="1054" spans="1:25" x14ac:dyDescent="0.2">
      <c r="A1054" s="2"/>
      <c r="B1054" s="2"/>
      <c r="C1054" s="2"/>
      <c r="D1054" s="2"/>
      <c r="E1054" s="2"/>
      <c r="F1054" s="2"/>
      <c r="G1054" s="7" t="str">
        <f t="shared" si="47"/>
        <v/>
      </c>
      <c r="H1054" s="8" t="str">
        <f t="shared" si="45"/>
        <v/>
      </c>
      <c r="I1054" s="8" t="str">
        <f t="shared" si="46"/>
        <v/>
      </c>
      <c r="J1054" s="9" t="str">
        <f>IF(LARGE($I$16:$I$29,1)=G1054,J1053,IF(G1054="","",IF(ROUND(G1054/12,1)&lt;1,H1054,IFERROR(IF(OR(ROUNDUP(G1055/12,0)&lt;&gt;ROUNDUP(G1054/12,0),H1053&lt;&gt;H1054),VLOOKUP($G1054,$H$16:$J$29,3,1)+SUM($I$37:I1054),J1053),VLOOKUP(MAX($E$1237:$E$1048576),$H$16:$J$29,3,1)+SUM($I$37:I1054)))))</f>
        <v/>
      </c>
      <c r="K1054" s="2"/>
      <c r="L1054" s="2"/>
      <c r="M1054" s="2"/>
      <c r="N1054" s="2"/>
      <c r="O1054" s="2"/>
      <c r="P1054" s="2"/>
      <c r="Q1054" s="2"/>
      <c r="R1054" s="2"/>
      <c r="S1054" s="2"/>
      <c r="T1054" s="2"/>
      <c r="U1054" s="2"/>
      <c r="V1054" s="2"/>
      <c r="W1054" s="2"/>
      <c r="X1054" s="2"/>
      <c r="Y1054" s="2"/>
    </row>
    <row r="1055" spans="1:25" x14ac:dyDescent="0.2">
      <c r="A1055" s="2"/>
      <c r="B1055" s="2"/>
      <c r="C1055" s="2"/>
      <c r="D1055" s="2"/>
      <c r="E1055" s="2"/>
      <c r="F1055" s="2"/>
      <c r="G1055" s="7" t="str">
        <f t="shared" si="47"/>
        <v/>
      </c>
      <c r="H1055" s="8" t="str">
        <f t="shared" si="45"/>
        <v/>
      </c>
      <c r="I1055" s="8" t="str">
        <f t="shared" si="46"/>
        <v/>
      </c>
      <c r="J1055" s="9" t="str">
        <f>IF(LARGE($I$16:$I$29,1)=G1055,J1054,IF(G1055="","",IF(ROUND(G1055/12,1)&lt;1,H1055,IFERROR(IF(OR(ROUNDUP(G1056/12,0)&lt;&gt;ROUNDUP(G1055/12,0),H1054&lt;&gt;H1055),VLOOKUP($G1055,$H$16:$J$29,3,1)+SUM($I$37:I1055),J1054),VLOOKUP(MAX($E$1237:$E$1048576),$H$16:$J$29,3,1)+SUM($I$37:I1055)))))</f>
        <v/>
      </c>
      <c r="K1055" s="2"/>
      <c r="L1055" s="2"/>
      <c r="M1055" s="2"/>
      <c r="N1055" s="2"/>
      <c r="O1055" s="2"/>
      <c r="P1055" s="2"/>
      <c r="Q1055" s="2"/>
      <c r="R1055" s="2"/>
      <c r="S1055" s="2"/>
      <c r="T1055" s="2"/>
      <c r="U1055" s="2"/>
      <c r="V1055" s="2"/>
      <c r="W1055" s="2"/>
      <c r="X1055" s="2"/>
      <c r="Y1055" s="2"/>
    </row>
    <row r="1056" spans="1:25" x14ac:dyDescent="0.2">
      <c r="A1056" s="2"/>
      <c r="B1056" s="2"/>
      <c r="C1056" s="2"/>
      <c r="D1056" s="2"/>
      <c r="E1056" s="2"/>
      <c r="F1056" s="2"/>
      <c r="G1056" s="7" t="str">
        <f t="shared" si="47"/>
        <v/>
      </c>
      <c r="H1056" s="8" t="str">
        <f t="shared" si="45"/>
        <v/>
      </c>
      <c r="I1056" s="8" t="str">
        <f t="shared" si="46"/>
        <v/>
      </c>
      <c r="J1056" s="9" t="str">
        <f>IF(LARGE($I$16:$I$29,1)=G1056,J1055,IF(G1056="","",IF(ROUND(G1056/12,1)&lt;1,H1056,IFERROR(IF(OR(ROUNDUP(G1057/12,0)&lt;&gt;ROUNDUP(G1056/12,0),H1055&lt;&gt;H1056),VLOOKUP($G1056,$H$16:$J$29,3,1)+SUM($I$37:I1056),J1055),VLOOKUP(MAX($E$1237:$E$1048576),$H$16:$J$29,3,1)+SUM($I$37:I1056)))))</f>
        <v/>
      </c>
      <c r="K1056" s="2"/>
      <c r="L1056" s="2"/>
      <c r="M1056" s="2"/>
      <c r="N1056" s="2"/>
      <c r="O1056" s="2"/>
      <c r="P1056" s="2"/>
      <c r="Q1056" s="2"/>
      <c r="R1056" s="2"/>
      <c r="S1056" s="2"/>
      <c r="T1056" s="2"/>
      <c r="U1056" s="2"/>
      <c r="V1056" s="2"/>
      <c r="W1056" s="2"/>
      <c r="X1056" s="2"/>
      <c r="Y1056" s="2"/>
    </row>
    <row r="1057" spans="1:25" x14ac:dyDescent="0.2">
      <c r="A1057" s="2"/>
      <c r="B1057" s="2"/>
      <c r="C1057" s="2"/>
      <c r="D1057" s="2"/>
      <c r="E1057" s="2"/>
      <c r="F1057" s="2"/>
      <c r="G1057" s="7" t="str">
        <f t="shared" si="47"/>
        <v/>
      </c>
      <c r="H1057" s="8" t="str">
        <f t="shared" si="45"/>
        <v/>
      </c>
      <c r="I1057" s="8" t="str">
        <f t="shared" si="46"/>
        <v/>
      </c>
      <c r="J1057" s="9" t="str">
        <f>IF(LARGE($I$16:$I$29,1)=G1057,J1056,IF(G1057="","",IF(ROUND(G1057/12,1)&lt;1,H1057,IFERROR(IF(OR(ROUNDUP(G1058/12,0)&lt;&gt;ROUNDUP(G1057/12,0),H1056&lt;&gt;H1057),VLOOKUP($G1057,$H$16:$J$29,3,1)+SUM($I$37:I1057),J1056),VLOOKUP(MAX($E$1237:$E$1048576),$H$16:$J$29,3,1)+SUM($I$37:I1057)))))</f>
        <v/>
      </c>
      <c r="K1057" s="2"/>
      <c r="L1057" s="2"/>
      <c r="M1057" s="2"/>
      <c r="N1057" s="2"/>
      <c r="O1057" s="2"/>
      <c r="P1057" s="2"/>
      <c r="Q1057" s="2"/>
      <c r="R1057" s="2"/>
      <c r="S1057" s="2"/>
      <c r="T1057" s="2"/>
      <c r="U1057" s="2"/>
      <c r="V1057" s="2"/>
      <c r="W1057" s="2"/>
      <c r="X1057" s="2"/>
      <c r="Y1057" s="2"/>
    </row>
    <row r="1058" spans="1:25" x14ac:dyDescent="0.2">
      <c r="A1058" s="2"/>
      <c r="B1058" s="2"/>
      <c r="C1058" s="2"/>
      <c r="D1058" s="2"/>
      <c r="E1058" s="2"/>
      <c r="F1058" s="2"/>
      <c r="G1058" s="7" t="str">
        <f t="shared" si="47"/>
        <v/>
      </c>
      <c r="H1058" s="8" t="str">
        <f t="shared" si="45"/>
        <v/>
      </c>
      <c r="I1058" s="8" t="str">
        <f t="shared" si="46"/>
        <v/>
      </c>
      <c r="J1058" s="9" t="str">
        <f>IF(LARGE($I$16:$I$29,1)=G1058,J1057,IF(G1058="","",IF(ROUND(G1058/12,1)&lt;1,H1058,IFERROR(IF(OR(ROUNDUP(G1059/12,0)&lt;&gt;ROUNDUP(G1058/12,0),H1057&lt;&gt;H1058),VLOOKUP($G1058,$H$16:$J$29,3,1)+SUM($I$37:I1058),J1057),VLOOKUP(MAX($E$1237:$E$1048576),$H$16:$J$29,3,1)+SUM($I$37:I1058)))))</f>
        <v/>
      </c>
      <c r="K1058" s="2"/>
      <c r="L1058" s="2"/>
      <c r="M1058" s="2"/>
      <c r="N1058" s="2"/>
      <c r="O1058" s="2"/>
      <c r="P1058" s="2"/>
      <c r="Q1058" s="2"/>
      <c r="R1058" s="2"/>
      <c r="S1058" s="2"/>
      <c r="T1058" s="2"/>
      <c r="U1058" s="2"/>
      <c r="V1058" s="2"/>
      <c r="W1058" s="2"/>
      <c r="X1058" s="2"/>
      <c r="Y1058" s="2"/>
    </row>
    <row r="1059" spans="1:25" x14ac:dyDescent="0.2">
      <c r="A1059" s="2"/>
      <c r="B1059" s="2"/>
      <c r="C1059" s="2"/>
      <c r="D1059" s="2"/>
      <c r="E1059" s="2"/>
      <c r="F1059" s="2"/>
      <c r="G1059" s="7" t="str">
        <f t="shared" si="47"/>
        <v/>
      </c>
      <c r="H1059" s="8" t="str">
        <f t="shared" si="45"/>
        <v/>
      </c>
      <c r="I1059" s="8" t="str">
        <f t="shared" si="46"/>
        <v/>
      </c>
      <c r="J1059" s="9" t="str">
        <f>IF(LARGE($I$16:$I$29,1)=G1059,J1058,IF(G1059="","",IF(ROUND(G1059/12,1)&lt;1,H1059,IFERROR(IF(OR(ROUNDUP(G1060/12,0)&lt;&gt;ROUNDUP(G1059/12,0),H1058&lt;&gt;H1059),VLOOKUP($G1059,$H$16:$J$29,3,1)+SUM($I$37:I1059),J1058),VLOOKUP(MAX($E$1237:$E$1048576),$H$16:$J$29,3,1)+SUM($I$37:I1059)))))</f>
        <v/>
      </c>
      <c r="K1059" s="2"/>
      <c r="L1059" s="2"/>
      <c r="M1059" s="2"/>
      <c r="N1059" s="2"/>
      <c r="O1059" s="2"/>
      <c r="P1059" s="2"/>
      <c r="Q1059" s="2"/>
      <c r="R1059" s="2"/>
      <c r="S1059" s="2"/>
      <c r="T1059" s="2"/>
      <c r="U1059" s="2"/>
      <c r="V1059" s="2"/>
      <c r="W1059" s="2"/>
      <c r="X1059" s="2"/>
      <c r="Y1059" s="2"/>
    </row>
    <row r="1060" spans="1:25" x14ac:dyDescent="0.2">
      <c r="A1060" s="2"/>
      <c r="B1060" s="2"/>
      <c r="C1060" s="2"/>
      <c r="D1060" s="2"/>
      <c r="E1060" s="2"/>
      <c r="F1060" s="2"/>
      <c r="G1060" s="7" t="str">
        <f t="shared" si="47"/>
        <v/>
      </c>
      <c r="H1060" s="8" t="str">
        <f t="shared" si="45"/>
        <v/>
      </c>
      <c r="I1060" s="8" t="str">
        <f t="shared" si="46"/>
        <v/>
      </c>
      <c r="J1060" s="9" t="str">
        <f>IF(LARGE($I$16:$I$29,1)=G1060,J1059,IF(G1060="","",IF(ROUND(G1060/12,1)&lt;1,H1060,IFERROR(IF(OR(ROUNDUP(G1061/12,0)&lt;&gt;ROUNDUP(G1060/12,0),H1059&lt;&gt;H1060),VLOOKUP($G1060,$H$16:$J$29,3,1)+SUM($I$37:I1060),J1059),VLOOKUP(MAX($E$1237:$E$1048576),$H$16:$J$29,3,1)+SUM($I$37:I1060)))))</f>
        <v/>
      </c>
      <c r="K1060" s="2"/>
      <c r="L1060" s="2"/>
      <c r="M1060" s="2"/>
      <c r="N1060" s="2"/>
      <c r="O1060" s="2"/>
      <c r="P1060" s="2"/>
      <c r="Q1060" s="2"/>
      <c r="R1060" s="2"/>
      <c r="S1060" s="2"/>
      <c r="T1060" s="2"/>
      <c r="U1060" s="2"/>
      <c r="V1060" s="2"/>
      <c r="W1060" s="2"/>
      <c r="X1060" s="2"/>
      <c r="Y1060" s="2"/>
    </row>
    <row r="1061" spans="1:25" x14ac:dyDescent="0.2">
      <c r="A1061" s="2"/>
      <c r="B1061" s="2"/>
      <c r="C1061" s="2"/>
      <c r="D1061" s="2"/>
      <c r="E1061" s="2"/>
      <c r="F1061" s="2"/>
      <c r="G1061" s="7" t="str">
        <f t="shared" si="47"/>
        <v/>
      </c>
      <c r="H1061" s="8" t="str">
        <f t="shared" ref="H1061:H1124" si="48">IF(G1061="","",VLOOKUP($G1061,$H$16:$J$27,3,1))</f>
        <v/>
      </c>
      <c r="I1061" s="8" t="str">
        <f t="shared" ref="I1061:I1124" si="49">IF(G1061="","",VLOOKUP($G1061,$H$16:$J$27,3,1)*($E$27))</f>
        <v/>
      </c>
      <c r="J1061" s="9" t="str">
        <f>IF(LARGE($I$16:$I$29,1)=G1061,J1060,IF(G1061="","",IF(ROUND(G1061/12,1)&lt;1,H1061,IFERROR(IF(OR(ROUNDUP(G1062/12,0)&lt;&gt;ROUNDUP(G1061/12,0),H1060&lt;&gt;H1061),VLOOKUP($G1061,$H$16:$J$29,3,1)+SUM($I$37:I1061),J1060),VLOOKUP(MAX($E$1237:$E$1048576),$H$16:$J$29,3,1)+SUM($I$37:I1061)))))</f>
        <v/>
      </c>
      <c r="K1061" s="2"/>
      <c r="L1061" s="2"/>
      <c r="M1061" s="2"/>
      <c r="N1061" s="2"/>
      <c r="O1061" s="2"/>
      <c r="P1061" s="2"/>
      <c r="Q1061" s="2"/>
      <c r="R1061" s="2"/>
      <c r="S1061" s="2"/>
      <c r="T1061" s="2"/>
      <c r="U1061" s="2"/>
      <c r="V1061" s="2"/>
      <c r="W1061" s="2"/>
      <c r="X1061" s="2"/>
      <c r="Y1061" s="2"/>
    </row>
    <row r="1062" spans="1:25" x14ac:dyDescent="0.2">
      <c r="A1062" s="2"/>
      <c r="B1062" s="2"/>
      <c r="C1062" s="2"/>
      <c r="D1062" s="2"/>
      <c r="E1062" s="2"/>
      <c r="F1062" s="2"/>
      <c r="G1062" s="7" t="str">
        <f t="shared" ref="G1062:G1125" si="50">IFERROR(IF(G1061+1&gt;MAX($I$16:$I$25),"",G1061+1),"")</f>
        <v/>
      </c>
      <c r="H1062" s="8" t="str">
        <f t="shared" si="48"/>
        <v/>
      </c>
      <c r="I1062" s="8" t="str">
        <f t="shared" si="49"/>
        <v/>
      </c>
      <c r="J1062" s="9" t="str">
        <f>IF(LARGE($I$16:$I$29,1)=G1062,J1061,IF(G1062="","",IF(ROUND(G1062/12,1)&lt;1,H1062,IFERROR(IF(OR(ROUNDUP(G1063/12,0)&lt;&gt;ROUNDUP(G1062/12,0),H1061&lt;&gt;H1062),VLOOKUP($G1062,$H$16:$J$29,3,1)+SUM($I$37:I1062),J1061),VLOOKUP(MAX($E$1237:$E$1048576),$H$16:$J$29,3,1)+SUM($I$37:I1062)))))</f>
        <v/>
      </c>
      <c r="K1062" s="2"/>
      <c r="L1062" s="2"/>
      <c r="M1062" s="2"/>
      <c r="N1062" s="2"/>
      <c r="O1062" s="2"/>
      <c r="P1062" s="2"/>
      <c r="Q1062" s="2"/>
      <c r="R1062" s="2"/>
      <c r="S1062" s="2"/>
      <c r="T1062" s="2"/>
      <c r="U1062" s="2"/>
      <c r="V1062" s="2"/>
      <c r="W1062" s="2"/>
      <c r="X1062" s="2"/>
      <c r="Y1062" s="2"/>
    </row>
    <row r="1063" spans="1:25" x14ac:dyDescent="0.2">
      <c r="A1063" s="2"/>
      <c r="B1063" s="2"/>
      <c r="C1063" s="2"/>
      <c r="D1063" s="2"/>
      <c r="E1063" s="2"/>
      <c r="F1063" s="2"/>
      <c r="G1063" s="7" t="str">
        <f t="shared" si="50"/>
        <v/>
      </c>
      <c r="H1063" s="8" t="str">
        <f t="shared" si="48"/>
        <v/>
      </c>
      <c r="I1063" s="8" t="str">
        <f t="shared" si="49"/>
        <v/>
      </c>
      <c r="J1063" s="9" t="str">
        <f>IF(LARGE($I$16:$I$29,1)=G1063,J1062,IF(G1063="","",IF(ROUND(G1063/12,1)&lt;1,H1063,IFERROR(IF(OR(ROUNDUP(G1064/12,0)&lt;&gt;ROUNDUP(G1063/12,0),H1062&lt;&gt;H1063),VLOOKUP($G1063,$H$16:$J$29,3,1)+SUM($I$37:I1063),J1062),VLOOKUP(MAX($E$1237:$E$1048576),$H$16:$J$29,3,1)+SUM($I$37:I1063)))))</f>
        <v/>
      </c>
      <c r="K1063" s="2"/>
      <c r="L1063" s="2"/>
      <c r="M1063" s="2"/>
      <c r="N1063" s="2"/>
      <c r="O1063" s="2"/>
      <c r="P1063" s="2"/>
      <c r="Q1063" s="2"/>
      <c r="R1063" s="2"/>
      <c r="S1063" s="2"/>
      <c r="T1063" s="2"/>
      <c r="U1063" s="2"/>
      <c r="V1063" s="2"/>
      <c r="W1063" s="2"/>
      <c r="X1063" s="2"/>
      <c r="Y1063" s="2"/>
    </row>
    <row r="1064" spans="1:25" x14ac:dyDescent="0.2">
      <c r="A1064" s="2"/>
      <c r="B1064" s="2"/>
      <c r="C1064" s="2"/>
      <c r="D1064" s="2"/>
      <c r="E1064" s="2"/>
      <c r="F1064" s="2"/>
      <c r="G1064" s="7" t="str">
        <f t="shared" si="50"/>
        <v/>
      </c>
      <c r="H1064" s="8" t="str">
        <f t="shared" si="48"/>
        <v/>
      </c>
      <c r="I1064" s="8" t="str">
        <f t="shared" si="49"/>
        <v/>
      </c>
      <c r="J1064" s="9" t="str">
        <f>IF(LARGE($I$16:$I$29,1)=G1064,J1063,IF(G1064="","",IF(ROUND(G1064/12,1)&lt;1,H1064,IFERROR(IF(OR(ROUNDUP(G1065/12,0)&lt;&gt;ROUNDUP(G1064/12,0),H1063&lt;&gt;H1064),VLOOKUP($G1064,$H$16:$J$29,3,1)+SUM($I$37:I1064),J1063),VLOOKUP(MAX($E$1237:$E$1048576),$H$16:$J$29,3,1)+SUM($I$37:I1064)))))</f>
        <v/>
      </c>
      <c r="K1064" s="2"/>
      <c r="L1064" s="2"/>
      <c r="M1064" s="2"/>
      <c r="N1064" s="2"/>
      <c r="O1064" s="2"/>
      <c r="P1064" s="2"/>
      <c r="Q1064" s="2"/>
      <c r="R1064" s="2"/>
      <c r="S1064" s="2"/>
      <c r="T1064" s="2"/>
      <c r="U1064" s="2"/>
      <c r="V1064" s="2"/>
      <c r="W1064" s="2"/>
      <c r="X1064" s="2"/>
      <c r="Y1064" s="2"/>
    </row>
    <row r="1065" spans="1:25" x14ac:dyDescent="0.2">
      <c r="A1065" s="2"/>
      <c r="B1065" s="2"/>
      <c r="C1065" s="2"/>
      <c r="D1065" s="2"/>
      <c r="E1065" s="2"/>
      <c r="F1065" s="2"/>
      <c r="G1065" s="7" t="str">
        <f t="shared" si="50"/>
        <v/>
      </c>
      <c r="H1065" s="8" t="str">
        <f t="shared" si="48"/>
        <v/>
      </c>
      <c r="I1065" s="8" t="str">
        <f t="shared" si="49"/>
        <v/>
      </c>
      <c r="J1065" s="9" t="str">
        <f>IF(LARGE($I$16:$I$29,1)=G1065,J1064,IF(G1065="","",IF(ROUND(G1065/12,1)&lt;1,H1065,IFERROR(IF(OR(ROUNDUP(G1066/12,0)&lt;&gt;ROUNDUP(G1065/12,0),H1064&lt;&gt;H1065),VLOOKUP($G1065,$H$16:$J$29,3,1)+SUM($I$37:I1065),J1064),VLOOKUP(MAX($E$1237:$E$1048576),$H$16:$J$29,3,1)+SUM($I$37:I1065)))))</f>
        <v/>
      </c>
      <c r="K1065" s="2"/>
      <c r="L1065" s="2"/>
      <c r="M1065" s="2"/>
      <c r="N1065" s="2"/>
      <c r="O1065" s="2"/>
      <c r="P1065" s="2"/>
      <c r="Q1065" s="2"/>
      <c r="R1065" s="2"/>
      <c r="S1065" s="2"/>
      <c r="T1065" s="2"/>
      <c r="U1065" s="2"/>
      <c r="V1065" s="2"/>
      <c r="W1065" s="2"/>
      <c r="X1065" s="2"/>
      <c r="Y1065" s="2"/>
    </row>
    <row r="1066" spans="1:25" x14ac:dyDescent="0.2">
      <c r="A1066" s="2"/>
      <c r="B1066" s="2"/>
      <c r="C1066" s="2"/>
      <c r="D1066" s="2"/>
      <c r="E1066" s="2"/>
      <c r="F1066" s="2"/>
      <c r="G1066" s="7" t="str">
        <f t="shared" si="50"/>
        <v/>
      </c>
      <c r="H1066" s="8" t="str">
        <f t="shared" si="48"/>
        <v/>
      </c>
      <c r="I1066" s="8" t="str">
        <f t="shared" si="49"/>
        <v/>
      </c>
      <c r="J1066" s="9" t="str">
        <f>IF(LARGE($I$16:$I$29,1)=G1066,J1065,IF(G1066="","",IF(ROUND(G1066/12,1)&lt;1,H1066,IFERROR(IF(OR(ROUNDUP(G1067/12,0)&lt;&gt;ROUNDUP(G1066/12,0),H1065&lt;&gt;H1066),VLOOKUP($G1066,$H$16:$J$29,3,1)+SUM($I$37:I1066),J1065),VLOOKUP(MAX($E$1237:$E$1048576),$H$16:$J$29,3,1)+SUM($I$37:I1066)))))</f>
        <v/>
      </c>
      <c r="K1066" s="2"/>
      <c r="L1066" s="2"/>
      <c r="M1066" s="2"/>
      <c r="N1066" s="2"/>
      <c r="O1066" s="2"/>
      <c r="P1066" s="2"/>
      <c r="Q1066" s="2"/>
      <c r="R1066" s="2"/>
      <c r="S1066" s="2"/>
      <c r="T1066" s="2"/>
      <c r="U1066" s="2"/>
      <c r="V1066" s="2"/>
      <c r="W1066" s="2"/>
      <c r="X1066" s="2"/>
      <c r="Y1066" s="2"/>
    </row>
    <row r="1067" spans="1:25" x14ac:dyDescent="0.2">
      <c r="A1067" s="2"/>
      <c r="B1067" s="2"/>
      <c r="C1067" s="2"/>
      <c r="D1067" s="2"/>
      <c r="E1067" s="2"/>
      <c r="F1067" s="2"/>
      <c r="G1067" s="7" t="str">
        <f t="shared" si="50"/>
        <v/>
      </c>
      <c r="H1067" s="8" t="str">
        <f t="shared" si="48"/>
        <v/>
      </c>
      <c r="I1067" s="8" t="str">
        <f t="shared" si="49"/>
        <v/>
      </c>
      <c r="J1067" s="9" t="str">
        <f>IF(LARGE($I$16:$I$29,1)=G1067,J1066,IF(G1067="","",IF(ROUND(G1067/12,1)&lt;1,H1067,IFERROR(IF(OR(ROUNDUP(G1068/12,0)&lt;&gt;ROUNDUP(G1067/12,0),H1066&lt;&gt;H1067),VLOOKUP($G1067,$H$16:$J$29,3,1)+SUM($I$37:I1067),J1066),VLOOKUP(MAX($E$1237:$E$1048576),$H$16:$J$29,3,1)+SUM($I$37:I1067)))))</f>
        <v/>
      </c>
      <c r="K1067" s="2"/>
      <c r="L1067" s="2"/>
      <c r="M1067" s="2"/>
      <c r="N1067" s="2"/>
      <c r="O1067" s="2"/>
      <c r="P1067" s="2"/>
      <c r="Q1067" s="2"/>
      <c r="R1067" s="2"/>
      <c r="S1067" s="2"/>
      <c r="T1067" s="2"/>
      <c r="U1067" s="2"/>
      <c r="V1067" s="2"/>
      <c r="W1067" s="2"/>
      <c r="X1067" s="2"/>
      <c r="Y1067" s="2"/>
    </row>
    <row r="1068" spans="1:25" x14ac:dyDescent="0.2">
      <c r="A1068" s="2"/>
      <c r="B1068" s="2"/>
      <c r="C1068" s="2"/>
      <c r="D1068" s="2"/>
      <c r="E1068" s="2"/>
      <c r="F1068" s="2"/>
      <c r="G1068" s="7" t="str">
        <f t="shared" si="50"/>
        <v/>
      </c>
      <c r="H1068" s="8" t="str">
        <f t="shared" si="48"/>
        <v/>
      </c>
      <c r="I1068" s="8" t="str">
        <f t="shared" si="49"/>
        <v/>
      </c>
      <c r="J1068" s="9" t="str">
        <f>IF(LARGE($I$16:$I$29,1)=G1068,J1067,IF(G1068="","",IF(ROUND(G1068/12,1)&lt;1,H1068,IFERROR(IF(OR(ROUNDUP(G1069/12,0)&lt;&gt;ROUNDUP(G1068/12,0),H1067&lt;&gt;H1068),VLOOKUP($G1068,$H$16:$J$29,3,1)+SUM($I$37:I1068),J1067),VLOOKUP(MAX($E$1237:$E$1048576),$H$16:$J$29,3,1)+SUM($I$37:I1068)))))</f>
        <v/>
      </c>
      <c r="K1068" s="2"/>
      <c r="L1068" s="2"/>
      <c r="M1068" s="2"/>
      <c r="N1068" s="2"/>
      <c r="O1068" s="2"/>
      <c r="P1068" s="2"/>
      <c r="Q1068" s="2"/>
      <c r="R1068" s="2"/>
      <c r="S1068" s="2"/>
      <c r="T1068" s="2"/>
      <c r="U1068" s="2"/>
      <c r="V1068" s="2"/>
      <c r="W1068" s="2"/>
      <c r="X1068" s="2"/>
      <c r="Y1068" s="2"/>
    </row>
    <row r="1069" spans="1:25" x14ac:dyDescent="0.2">
      <c r="A1069" s="2"/>
      <c r="B1069" s="2"/>
      <c r="C1069" s="2"/>
      <c r="D1069" s="2"/>
      <c r="E1069" s="2"/>
      <c r="F1069" s="2"/>
      <c r="G1069" s="7" t="str">
        <f t="shared" si="50"/>
        <v/>
      </c>
      <c r="H1069" s="8" t="str">
        <f t="shared" si="48"/>
        <v/>
      </c>
      <c r="I1069" s="8" t="str">
        <f t="shared" si="49"/>
        <v/>
      </c>
      <c r="J1069" s="9" t="str">
        <f>IF(LARGE($I$16:$I$29,1)=G1069,J1068,IF(G1069="","",IF(ROUND(G1069/12,1)&lt;1,H1069,IFERROR(IF(OR(ROUNDUP(G1070/12,0)&lt;&gt;ROUNDUP(G1069/12,0),H1068&lt;&gt;H1069),VLOOKUP($G1069,$H$16:$J$29,3,1)+SUM($I$37:I1069),J1068),VLOOKUP(MAX($E$1237:$E$1048576),$H$16:$J$29,3,1)+SUM($I$37:I1069)))))</f>
        <v/>
      </c>
      <c r="K1069" s="2"/>
      <c r="L1069" s="2"/>
      <c r="M1069" s="2"/>
      <c r="N1069" s="2"/>
      <c r="O1069" s="2"/>
      <c r="P1069" s="2"/>
      <c r="Q1069" s="2"/>
      <c r="R1069" s="2"/>
      <c r="S1069" s="2"/>
      <c r="T1069" s="2"/>
      <c r="U1069" s="2"/>
      <c r="V1069" s="2"/>
      <c r="W1069" s="2"/>
      <c r="X1069" s="2"/>
      <c r="Y1069" s="2"/>
    </row>
    <row r="1070" spans="1:25" x14ac:dyDescent="0.2">
      <c r="A1070" s="2"/>
      <c r="B1070" s="2"/>
      <c r="C1070" s="2"/>
      <c r="D1070" s="2"/>
      <c r="E1070" s="2"/>
      <c r="F1070" s="2"/>
      <c r="G1070" s="7" t="str">
        <f t="shared" si="50"/>
        <v/>
      </c>
      <c r="H1070" s="8" t="str">
        <f t="shared" si="48"/>
        <v/>
      </c>
      <c r="I1070" s="8" t="str">
        <f t="shared" si="49"/>
        <v/>
      </c>
      <c r="J1070" s="9" t="str">
        <f>IF(LARGE($I$16:$I$29,1)=G1070,J1069,IF(G1070="","",IF(ROUND(G1070/12,1)&lt;1,H1070,IFERROR(IF(OR(ROUNDUP(G1071/12,0)&lt;&gt;ROUNDUP(G1070/12,0),H1069&lt;&gt;H1070),VLOOKUP($G1070,$H$16:$J$29,3,1)+SUM($I$37:I1070),J1069),VLOOKUP(MAX($E$1237:$E$1048576),$H$16:$J$29,3,1)+SUM($I$37:I1070)))))</f>
        <v/>
      </c>
      <c r="K1070" s="2"/>
      <c r="L1070" s="2"/>
      <c r="M1070" s="2"/>
      <c r="N1070" s="2"/>
      <c r="O1070" s="2"/>
      <c r="P1070" s="2"/>
      <c r="Q1070" s="2"/>
      <c r="R1070" s="2"/>
      <c r="S1070" s="2"/>
      <c r="T1070" s="2"/>
      <c r="U1070" s="2"/>
      <c r="V1070" s="2"/>
      <c r="W1070" s="2"/>
      <c r="X1070" s="2"/>
      <c r="Y1070" s="2"/>
    </row>
    <row r="1071" spans="1:25" x14ac:dyDescent="0.2">
      <c r="A1071" s="2"/>
      <c r="B1071" s="2"/>
      <c r="C1071" s="2"/>
      <c r="D1071" s="2"/>
      <c r="E1071" s="2"/>
      <c r="F1071" s="2"/>
      <c r="G1071" s="7" t="str">
        <f t="shared" si="50"/>
        <v/>
      </c>
      <c r="H1071" s="8" t="str">
        <f t="shared" si="48"/>
        <v/>
      </c>
      <c r="I1071" s="8" t="str">
        <f t="shared" si="49"/>
        <v/>
      </c>
      <c r="J1071" s="9" t="str">
        <f>IF(LARGE($I$16:$I$29,1)=G1071,J1070,IF(G1071="","",IF(ROUND(G1071/12,1)&lt;1,H1071,IFERROR(IF(OR(ROUNDUP(G1072/12,0)&lt;&gt;ROUNDUP(G1071/12,0),H1070&lt;&gt;H1071),VLOOKUP($G1071,$H$16:$J$29,3,1)+SUM($I$37:I1071),J1070),VLOOKUP(MAX($E$1237:$E$1048576),$H$16:$J$29,3,1)+SUM($I$37:I1071)))))</f>
        <v/>
      </c>
      <c r="K1071" s="2"/>
      <c r="L1071" s="2"/>
      <c r="M1071" s="2"/>
      <c r="N1071" s="2"/>
      <c r="O1071" s="2"/>
      <c r="P1071" s="2"/>
      <c r="Q1071" s="2"/>
      <c r="R1071" s="2"/>
      <c r="S1071" s="2"/>
      <c r="T1071" s="2"/>
      <c r="U1071" s="2"/>
      <c r="V1071" s="2"/>
      <c r="W1071" s="2"/>
      <c r="X1071" s="2"/>
      <c r="Y1071" s="2"/>
    </row>
    <row r="1072" spans="1:25" x14ac:dyDescent="0.2">
      <c r="A1072" s="2"/>
      <c r="B1072" s="2"/>
      <c r="C1072" s="2"/>
      <c r="D1072" s="2"/>
      <c r="E1072" s="2"/>
      <c r="F1072" s="2"/>
      <c r="G1072" s="7" t="str">
        <f t="shared" si="50"/>
        <v/>
      </c>
      <c r="H1072" s="8" t="str">
        <f t="shared" si="48"/>
        <v/>
      </c>
      <c r="I1072" s="8" t="str">
        <f t="shared" si="49"/>
        <v/>
      </c>
      <c r="J1072" s="9" t="str">
        <f>IF(LARGE($I$16:$I$29,1)=G1072,J1071,IF(G1072="","",IF(ROUND(G1072/12,1)&lt;1,H1072,IFERROR(IF(OR(ROUNDUP(G1073/12,0)&lt;&gt;ROUNDUP(G1072/12,0),H1071&lt;&gt;H1072),VLOOKUP($G1072,$H$16:$J$29,3,1)+SUM($I$37:I1072),J1071),VLOOKUP(MAX($E$1237:$E$1048576),$H$16:$J$29,3,1)+SUM($I$37:I1072)))))</f>
        <v/>
      </c>
      <c r="K1072" s="2"/>
      <c r="L1072" s="2"/>
      <c r="M1072" s="2"/>
      <c r="N1072" s="2"/>
      <c r="O1072" s="2"/>
      <c r="P1072" s="2"/>
      <c r="Q1072" s="2"/>
      <c r="R1072" s="2"/>
      <c r="S1072" s="2"/>
      <c r="T1072" s="2"/>
      <c r="U1072" s="2"/>
      <c r="V1072" s="2"/>
      <c r="W1072" s="2"/>
      <c r="X1072" s="2"/>
      <c r="Y1072" s="2"/>
    </row>
    <row r="1073" spans="1:25" x14ac:dyDescent="0.2">
      <c r="A1073" s="2"/>
      <c r="B1073" s="2"/>
      <c r="C1073" s="2"/>
      <c r="D1073" s="2"/>
      <c r="E1073" s="2"/>
      <c r="F1073" s="2"/>
      <c r="G1073" s="7" t="str">
        <f t="shared" si="50"/>
        <v/>
      </c>
      <c r="H1073" s="8" t="str">
        <f t="shared" si="48"/>
        <v/>
      </c>
      <c r="I1073" s="8" t="str">
        <f t="shared" si="49"/>
        <v/>
      </c>
      <c r="J1073" s="9" t="str">
        <f>IF(LARGE($I$16:$I$29,1)=G1073,J1072,IF(G1073="","",IF(ROUND(G1073/12,1)&lt;1,H1073,IFERROR(IF(OR(ROUNDUP(G1074/12,0)&lt;&gt;ROUNDUP(G1073/12,0),H1072&lt;&gt;H1073),VLOOKUP($G1073,$H$16:$J$29,3,1)+SUM($I$37:I1073),J1072),VLOOKUP(MAX($E$1237:$E$1048576),$H$16:$J$29,3,1)+SUM($I$37:I1073)))))</f>
        <v/>
      </c>
      <c r="K1073" s="2"/>
      <c r="L1073" s="2"/>
      <c r="M1073" s="2"/>
      <c r="N1073" s="2"/>
      <c r="O1073" s="2"/>
      <c r="P1073" s="2"/>
      <c r="Q1073" s="2"/>
      <c r="R1073" s="2"/>
      <c r="S1073" s="2"/>
      <c r="T1073" s="2"/>
      <c r="U1073" s="2"/>
      <c r="V1073" s="2"/>
      <c r="W1073" s="2"/>
      <c r="X1073" s="2"/>
      <c r="Y1073" s="2"/>
    </row>
    <row r="1074" spans="1:25" x14ac:dyDescent="0.2">
      <c r="A1074" s="2"/>
      <c r="B1074" s="2"/>
      <c r="C1074" s="2"/>
      <c r="D1074" s="2"/>
      <c r="E1074" s="2"/>
      <c r="F1074" s="2"/>
      <c r="G1074" s="7" t="str">
        <f t="shared" si="50"/>
        <v/>
      </c>
      <c r="H1074" s="8" t="str">
        <f t="shared" si="48"/>
        <v/>
      </c>
      <c r="I1074" s="8" t="str">
        <f t="shared" si="49"/>
        <v/>
      </c>
      <c r="J1074" s="9" t="str">
        <f>IF(LARGE($I$16:$I$29,1)=G1074,J1073,IF(G1074="","",IF(ROUND(G1074/12,1)&lt;1,H1074,IFERROR(IF(OR(ROUNDUP(G1075/12,0)&lt;&gt;ROUNDUP(G1074/12,0),H1073&lt;&gt;H1074),VLOOKUP($G1074,$H$16:$J$29,3,1)+SUM($I$37:I1074),J1073),VLOOKUP(MAX($E$1237:$E$1048576),$H$16:$J$29,3,1)+SUM($I$37:I1074)))))</f>
        <v/>
      </c>
      <c r="K1074" s="2"/>
      <c r="L1074" s="2"/>
      <c r="M1074" s="2"/>
      <c r="N1074" s="2"/>
      <c r="O1074" s="2"/>
      <c r="P1074" s="2"/>
      <c r="Q1074" s="2"/>
      <c r="R1074" s="2"/>
      <c r="S1074" s="2"/>
      <c r="T1074" s="2"/>
      <c r="U1074" s="2"/>
      <c r="V1074" s="2"/>
      <c r="W1074" s="2"/>
      <c r="X1074" s="2"/>
      <c r="Y1074" s="2"/>
    </row>
    <row r="1075" spans="1:25" x14ac:dyDescent="0.2">
      <c r="A1075" s="2"/>
      <c r="B1075" s="2"/>
      <c r="C1075" s="2"/>
      <c r="D1075" s="2"/>
      <c r="E1075" s="2"/>
      <c r="F1075" s="2"/>
      <c r="G1075" s="7" t="str">
        <f t="shared" si="50"/>
        <v/>
      </c>
      <c r="H1075" s="8" t="str">
        <f t="shared" si="48"/>
        <v/>
      </c>
      <c r="I1075" s="8" t="str">
        <f t="shared" si="49"/>
        <v/>
      </c>
      <c r="J1075" s="9" t="str">
        <f>IF(LARGE($I$16:$I$29,1)=G1075,J1074,IF(G1075="","",IF(ROUND(G1075/12,1)&lt;1,H1075,IFERROR(IF(OR(ROUNDUP(G1076/12,0)&lt;&gt;ROUNDUP(G1075/12,0),H1074&lt;&gt;H1075),VLOOKUP($G1075,$H$16:$J$29,3,1)+SUM($I$37:I1075),J1074),VLOOKUP(MAX($E$1237:$E$1048576),$H$16:$J$29,3,1)+SUM($I$37:I1075)))))</f>
        <v/>
      </c>
      <c r="K1075" s="2"/>
      <c r="L1075" s="2"/>
      <c r="M1075" s="2"/>
      <c r="N1075" s="2"/>
      <c r="O1075" s="2"/>
      <c r="P1075" s="2"/>
      <c r="Q1075" s="2"/>
      <c r="R1075" s="2"/>
      <c r="S1075" s="2"/>
      <c r="T1075" s="2"/>
      <c r="U1075" s="2"/>
      <c r="V1075" s="2"/>
      <c r="W1075" s="2"/>
      <c r="X1075" s="2"/>
      <c r="Y1075" s="2"/>
    </row>
    <row r="1076" spans="1:25" x14ac:dyDescent="0.2">
      <c r="A1076" s="2"/>
      <c r="B1076" s="2"/>
      <c r="C1076" s="2"/>
      <c r="D1076" s="2"/>
      <c r="E1076" s="2"/>
      <c r="F1076" s="2"/>
      <c r="G1076" s="7" t="str">
        <f t="shared" si="50"/>
        <v/>
      </c>
      <c r="H1076" s="8" t="str">
        <f t="shared" si="48"/>
        <v/>
      </c>
      <c r="I1076" s="8" t="str">
        <f t="shared" si="49"/>
        <v/>
      </c>
      <c r="J1076" s="9" t="str">
        <f>IF(LARGE($I$16:$I$29,1)=G1076,J1075,IF(G1076="","",IF(ROUND(G1076/12,1)&lt;1,H1076,IFERROR(IF(OR(ROUNDUP(G1077/12,0)&lt;&gt;ROUNDUP(G1076/12,0),H1075&lt;&gt;H1076),VLOOKUP($G1076,$H$16:$J$29,3,1)+SUM($I$37:I1076),J1075),VLOOKUP(MAX($E$1237:$E$1048576),$H$16:$J$29,3,1)+SUM($I$37:I1076)))))</f>
        <v/>
      </c>
      <c r="K1076" s="2"/>
      <c r="L1076" s="2"/>
      <c r="M1076" s="2"/>
      <c r="N1076" s="2"/>
      <c r="O1076" s="2"/>
      <c r="P1076" s="2"/>
      <c r="Q1076" s="2"/>
      <c r="R1076" s="2"/>
      <c r="S1076" s="2"/>
      <c r="T1076" s="2"/>
      <c r="U1076" s="2"/>
      <c r="V1076" s="2"/>
      <c r="W1076" s="2"/>
      <c r="X1076" s="2"/>
      <c r="Y1076" s="2"/>
    </row>
    <row r="1077" spans="1:25" x14ac:dyDescent="0.2">
      <c r="A1077" s="2"/>
      <c r="B1077" s="2"/>
      <c r="C1077" s="2"/>
      <c r="D1077" s="2"/>
      <c r="E1077" s="2"/>
      <c r="F1077" s="2"/>
      <c r="G1077" s="7" t="str">
        <f t="shared" si="50"/>
        <v/>
      </c>
      <c r="H1077" s="8" t="str">
        <f t="shared" si="48"/>
        <v/>
      </c>
      <c r="I1077" s="8" t="str">
        <f t="shared" si="49"/>
        <v/>
      </c>
      <c r="J1077" s="9" t="str">
        <f>IF(LARGE($I$16:$I$29,1)=G1077,J1076,IF(G1077="","",IF(ROUND(G1077/12,1)&lt;1,H1077,IFERROR(IF(OR(ROUNDUP(G1078/12,0)&lt;&gt;ROUNDUP(G1077/12,0),H1076&lt;&gt;H1077),VLOOKUP($G1077,$H$16:$J$29,3,1)+SUM($I$37:I1077),J1076),VLOOKUP(MAX($E$1237:$E$1048576),$H$16:$J$29,3,1)+SUM($I$37:I1077)))))</f>
        <v/>
      </c>
      <c r="K1077" s="2"/>
      <c r="L1077" s="2"/>
      <c r="M1077" s="2"/>
      <c r="N1077" s="2"/>
      <c r="O1077" s="2"/>
      <c r="P1077" s="2"/>
      <c r="Q1077" s="2"/>
      <c r="R1077" s="2"/>
      <c r="S1077" s="2"/>
      <c r="T1077" s="2"/>
      <c r="U1077" s="2"/>
      <c r="V1077" s="2"/>
      <c r="W1077" s="2"/>
      <c r="X1077" s="2"/>
      <c r="Y1077" s="2"/>
    </row>
    <row r="1078" spans="1:25" x14ac:dyDescent="0.2">
      <c r="A1078" s="2"/>
      <c r="B1078" s="2"/>
      <c r="C1078" s="2"/>
      <c r="D1078" s="2"/>
      <c r="E1078" s="2"/>
      <c r="F1078" s="2"/>
      <c r="G1078" s="7" t="str">
        <f t="shared" si="50"/>
        <v/>
      </c>
      <c r="H1078" s="8" t="str">
        <f t="shared" si="48"/>
        <v/>
      </c>
      <c r="I1078" s="8" t="str">
        <f t="shared" si="49"/>
        <v/>
      </c>
      <c r="J1078" s="9" t="str">
        <f>IF(LARGE($I$16:$I$29,1)=G1078,J1077,IF(G1078="","",IF(ROUND(G1078/12,1)&lt;1,H1078,IFERROR(IF(OR(ROUNDUP(G1079/12,0)&lt;&gt;ROUNDUP(G1078/12,0),H1077&lt;&gt;H1078),VLOOKUP($G1078,$H$16:$J$29,3,1)+SUM($I$37:I1078),J1077),VLOOKUP(MAX($E$1237:$E$1048576),$H$16:$J$29,3,1)+SUM($I$37:I1078)))))</f>
        <v/>
      </c>
      <c r="K1078" s="2"/>
      <c r="L1078" s="2"/>
      <c r="M1078" s="2"/>
      <c r="N1078" s="2"/>
      <c r="O1078" s="2"/>
      <c r="P1078" s="2"/>
      <c r="Q1078" s="2"/>
      <c r="R1078" s="2"/>
      <c r="S1078" s="2"/>
      <c r="T1078" s="2"/>
      <c r="U1078" s="2"/>
      <c r="V1078" s="2"/>
      <c r="W1078" s="2"/>
      <c r="X1078" s="2"/>
      <c r="Y1078" s="2"/>
    </row>
    <row r="1079" spans="1:25" x14ac:dyDescent="0.2">
      <c r="A1079" s="2"/>
      <c r="B1079" s="2"/>
      <c r="C1079" s="2"/>
      <c r="D1079" s="2"/>
      <c r="E1079" s="2"/>
      <c r="F1079" s="2"/>
      <c r="G1079" s="7" t="str">
        <f t="shared" si="50"/>
        <v/>
      </c>
      <c r="H1079" s="8" t="str">
        <f t="shared" si="48"/>
        <v/>
      </c>
      <c r="I1079" s="8" t="str">
        <f t="shared" si="49"/>
        <v/>
      </c>
      <c r="J1079" s="9" t="str">
        <f>IF(LARGE($I$16:$I$29,1)=G1079,J1078,IF(G1079="","",IF(ROUND(G1079/12,1)&lt;1,H1079,IFERROR(IF(OR(ROUNDUP(G1080/12,0)&lt;&gt;ROUNDUP(G1079/12,0),H1078&lt;&gt;H1079),VLOOKUP($G1079,$H$16:$J$29,3,1)+SUM($I$37:I1079),J1078),VLOOKUP(MAX($E$1237:$E$1048576),$H$16:$J$29,3,1)+SUM($I$37:I1079)))))</f>
        <v/>
      </c>
      <c r="K1079" s="2"/>
      <c r="L1079" s="2"/>
      <c r="M1079" s="2"/>
      <c r="N1079" s="2"/>
      <c r="O1079" s="2"/>
      <c r="P1079" s="2"/>
      <c r="Q1079" s="2"/>
      <c r="R1079" s="2"/>
      <c r="S1079" s="2"/>
      <c r="T1079" s="2"/>
      <c r="U1079" s="2"/>
      <c r="V1079" s="2"/>
      <c r="W1079" s="2"/>
      <c r="X1079" s="2"/>
      <c r="Y1079" s="2"/>
    </row>
    <row r="1080" spans="1:25" x14ac:dyDescent="0.2">
      <c r="A1080" s="2"/>
      <c r="B1080" s="2"/>
      <c r="C1080" s="2"/>
      <c r="D1080" s="2"/>
      <c r="E1080" s="2"/>
      <c r="F1080" s="2"/>
      <c r="G1080" s="7" t="str">
        <f t="shared" si="50"/>
        <v/>
      </c>
      <c r="H1080" s="8" t="str">
        <f t="shared" si="48"/>
        <v/>
      </c>
      <c r="I1080" s="8" t="str">
        <f t="shared" si="49"/>
        <v/>
      </c>
      <c r="J1080" s="9" t="str">
        <f>IF(LARGE($I$16:$I$29,1)=G1080,J1079,IF(G1080="","",IF(ROUND(G1080/12,1)&lt;1,H1080,IFERROR(IF(OR(ROUNDUP(G1081/12,0)&lt;&gt;ROUNDUP(G1080/12,0),H1079&lt;&gt;H1080),VLOOKUP($G1080,$H$16:$J$29,3,1)+SUM($I$37:I1080),J1079),VLOOKUP(MAX($E$1237:$E$1048576),$H$16:$J$29,3,1)+SUM($I$37:I1080)))))</f>
        <v/>
      </c>
      <c r="K1080" s="2"/>
      <c r="L1080" s="2"/>
      <c r="M1080" s="2"/>
      <c r="N1080" s="2"/>
      <c r="O1080" s="2"/>
      <c r="P1080" s="2"/>
      <c r="Q1080" s="2"/>
      <c r="R1080" s="2"/>
      <c r="S1080" s="2"/>
      <c r="T1080" s="2"/>
      <c r="U1080" s="2"/>
      <c r="V1080" s="2"/>
      <c r="W1080" s="2"/>
      <c r="X1080" s="2"/>
      <c r="Y1080" s="2"/>
    </row>
    <row r="1081" spans="1:25" x14ac:dyDescent="0.2">
      <c r="A1081" s="2"/>
      <c r="B1081" s="2"/>
      <c r="C1081" s="2"/>
      <c r="D1081" s="2"/>
      <c r="E1081" s="2"/>
      <c r="F1081" s="2"/>
      <c r="G1081" s="7" t="str">
        <f t="shared" si="50"/>
        <v/>
      </c>
      <c r="H1081" s="8" t="str">
        <f t="shared" si="48"/>
        <v/>
      </c>
      <c r="I1081" s="8" t="str">
        <f t="shared" si="49"/>
        <v/>
      </c>
      <c r="J1081" s="9" t="str">
        <f>IF(LARGE($I$16:$I$29,1)=G1081,J1080,IF(G1081="","",IF(ROUND(G1081/12,1)&lt;1,H1081,IFERROR(IF(OR(ROUNDUP(G1082/12,0)&lt;&gt;ROUNDUP(G1081/12,0),H1080&lt;&gt;H1081),VLOOKUP($G1081,$H$16:$J$29,3,1)+SUM($I$37:I1081),J1080),VLOOKUP(MAX($E$1237:$E$1048576),$H$16:$J$29,3,1)+SUM($I$37:I1081)))))</f>
        <v/>
      </c>
      <c r="K1081" s="2"/>
      <c r="L1081" s="2"/>
      <c r="M1081" s="2"/>
      <c r="N1081" s="2"/>
      <c r="O1081" s="2"/>
      <c r="P1081" s="2"/>
      <c r="Q1081" s="2"/>
      <c r="R1081" s="2"/>
      <c r="S1081" s="2"/>
      <c r="T1081" s="2"/>
      <c r="U1081" s="2"/>
      <c r="V1081" s="2"/>
      <c r="W1081" s="2"/>
      <c r="X1081" s="2"/>
      <c r="Y1081" s="2"/>
    </row>
    <row r="1082" spans="1:25" x14ac:dyDescent="0.2">
      <c r="A1082" s="2"/>
      <c r="B1082" s="2"/>
      <c r="C1082" s="2"/>
      <c r="D1082" s="2"/>
      <c r="E1082" s="2"/>
      <c r="F1082" s="2"/>
      <c r="G1082" s="7" t="str">
        <f t="shared" si="50"/>
        <v/>
      </c>
      <c r="H1082" s="8" t="str">
        <f t="shared" si="48"/>
        <v/>
      </c>
      <c r="I1082" s="8" t="str">
        <f t="shared" si="49"/>
        <v/>
      </c>
      <c r="J1082" s="9" t="str">
        <f>IF(LARGE($I$16:$I$29,1)=G1082,J1081,IF(G1082="","",IF(ROUND(G1082/12,1)&lt;1,H1082,IFERROR(IF(OR(ROUNDUP(G1083/12,0)&lt;&gt;ROUNDUP(G1082/12,0),H1081&lt;&gt;H1082),VLOOKUP($G1082,$H$16:$J$29,3,1)+SUM($I$37:I1082),J1081),VLOOKUP(MAX($E$1237:$E$1048576),$H$16:$J$29,3,1)+SUM($I$37:I1082)))))</f>
        <v/>
      </c>
      <c r="K1082" s="2"/>
      <c r="L1082" s="2"/>
      <c r="M1082" s="2"/>
      <c r="N1082" s="2"/>
      <c r="O1082" s="2"/>
      <c r="P1082" s="2"/>
      <c r="Q1082" s="2"/>
      <c r="R1082" s="2"/>
      <c r="S1082" s="2"/>
      <c r="T1082" s="2"/>
      <c r="U1082" s="2"/>
      <c r="V1082" s="2"/>
      <c r="W1082" s="2"/>
      <c r="X1082" s="2"/>
      <c r="Y1082" s="2"/>
    </row>
    <row r="1083" spans="1:25" x14ac:dyDescent="0.2">
      <c r="A1083" s="2"/>
      <c r="B1083" s="2"/>
      <c r="C1083" s="2"/>
      <c r="D1083" s="2"/>
      <c r="E1083" s="2"/>
      <c r="F1083" s="2"/>
      <c r="G1083" s="7" t="str">
        <f t="shared" si="50"/>
        <v/>
      </c>
      <c r="H1083" s="8" t="str">
        <f t="shared" si="48"/>
        <v/>
      </c>
      <c r="I1083" s="8" t="str">
        <f t="shared" si="49"/>
        <v/>
      </c>
      <c r="J1083" s="9" t="str">
        <f>IF(LARGE($I$16:$I$29,1)=G1083,J1082,IF(G1083="","",IF(ROUND(G1083/12,1)&lt;1,H1083,IFERROR(IF(OR(ROUNDUP(G1084/12,0)&lt;&gt;ROUNDUP(G1083/12,0),H1082&lt;&gt;H1083),VLOOKUP($G1083,$H$16:$J$29,3,1)+SUM($I$37:I1083),J1082),VLOOKUP(MAX($E$1237:$E$1048576),$H$16:$J$29,3,1)+SUM($I$37:I1083)))))</f>
        <v/>
      </c>
      <c r="K1083" s="2"/>
      <c r="L1083" s="2"/>
      <c r="M1083" s="2"/>
      <c r="N1083" s="2"/>
      <c r="O1083" s="2"/>
      <c r="P1083" s="2"/>
      <c r="Q1083" s="2"/>
      <c r="R1083" s="2"/>
      <c r="S1083" s="2"/>
      <c r="T1083" s="2"/>
      <c r="U1083" s="2"/>
      <c r="V1083" s="2"/>
      <c r="W1083" s="2"/>
      <c r="X1083" s="2"/>
      <c r="Y1083" s="2"/>
    </row>
    <row r="1084" spans="1:25" x14ac:dyDescent="0.2">
      <c r="A1084" s="2"/>
      <c r="B1084" s="2"/>
      <c r="C1084" s="2"/>
      <c r="D1084" s="2"/>
      <c r="E1084" s="2"/>
      <c r="F1084" s="2"/>
      <c r="G1084" s="7" t="str">
        <f t="shared" si="50"/>
        <v/>
      </c>
      <c r="H1084" s="8" t="str">
        <f t="shared" si="48"/>
        <v/>
      </c>
      <c r="I1084" s="8" t="str">
        <f t="shared" si="49"/>
        <v/>
      </c>
      <c r="J1084" s="9" t="str">
        <f>IF(LARGE($I$16:$I$29,1)=G1084,J1083,IF(G1084="","",IF(ROUND(G1084/12,1)&lt;1,H1084,IFERROR(IF(OR(ROUNDUP(G1085/12,0)&lt;&gt;ROUNDUP(G1084/12,0),H1083&lt;&gt;H1084),VLOOKUP($G1084,$H$16:$J$29,3,1)+SUM($I$37:I1084),J1083),VLOOKUP(MAX($E$1237:$E$1048576),$H$16:$J$29,3,1)+SUM($I$37:I1084)))))</f>
        <v/>
      </c>
      <c r="K1084" s="2"/>
      <c r="L1084" s="2"/>
      <c r="M1084" s="2"/>
      <c r="N1084" s="2"/>
      <c r="O1084" s="2"/>
      <c r="P1084" s="2"/>
      <c r="Q1084" s="2"/>
      <c r="R1084" s="2"/>
      <c r="S1084" s="2"/>
      <c r="T1084" s="2"/>
      <c r="U1084" s="2"/>
      <c r="V1084" s="2"/>
      <c r="W1084" s="2"/>
      <c r="X1084" s="2"/>
      <c r="Y1084" s="2"/>
    </row>
    <row r="1085" spans="1:25" x14ac:dyDescent="0.2">
      <c r="A1085" s="2"/>
      <c r="B1085" s="2"/>
      <c r="C1085" s="2"/>
      <c r="D1085" s="2"/>
      <c r="E1085" s="2"/>
      <c r="F1085" s="2"/>
      <c r="G1085" s="7" t="str">
        <f t="shared" si="50"/>
        <v/>
      </c>
      <c r="H1085" s="8" t="str">
        <f t="shared" si="48"/>
        <v/>
      </c>
      <c r="I1085" s="8" t="str">
        <f t="shared" si="49"/>
        <v/>
      </c>
      <c r="J1085" s="9" t="str">
        <f>IF(LARGE($I$16:$I$29,1)=G1085,J1084,IF(G1085="","",IF(ROUND(G1085/12,1)&lt;1,H1085,IFERROR(IF(OR(ROUNDUP(G1086/12,0)&lt;&gt;ROUNDUP(G1085/12,0),H1084&lt;&gt;H1085),VLOOKUP($G1085,$H$16:$J$29,3,1)+SUM($I$37:I1085),J1084),VLOOKUP(MAX($E$1237:$E$1048576),$H$16:$J$29,3,1)+SUM($I$37:I1085)))))</f>
        <v/>
      </c>
      <c r="K1085" s="2"/>
      <c r="L1085" s="2"/>
      <c r="M1085" s="2"/>
      <c r="N1085" s="2"/>
      <c r="O1085" s="2"/>
      <c r="P1085" s="2"/>
      <c r="Q1085" s="2"/>
      <c r="R1085" s="2"/>
      <c r="S1085" s="2"/>
      <c r="T1085" s="2"/>
      <c r="U1085" s="2"/>
      <c r="V1085" s="2"/>
      <c r="W1085" s="2"/>
      <c r="X1085" s="2"/>
      <c r="Y1085" s="2"/>
    </row>
    <row r="1086" spans="1:25" x14ac:dyDescent="0.2">
      <c r="A1086" s="2"/>
      <c r="B1086" s="2"/>
      <c r="C1086" s="2"/>
      <c r="D1086" s="2"/>
      <c r="E1086" s="2"/>
      <c r="F1086" s="2"/>
      <c r="G1086" s="7" t="str">
        <f t="shared" si="50"/>
        <v/>
      </c>
      <c r="H1086" s="8" t="str">
        <f t="shared" si="48"/>
        <v/>
      </c>
      <c r="I1086" s="8" t="str">
        <f t="shared" si="49"/>
        <v/>
      </c>
      <c r="J1086" s="9" t="str">
        <f>IF(LARGE($I$16:$I$29,1)=G1086,J1085,IF(G1086="","",IF(ROUND(G1086/12,1)&lt;1,H1086,IFERROR(IF(OR(ROUNDUP(G1087/12,0)&lt;&gt;ROUNDUP(G1086/12,0),H1085&lt;&gt;H1086),VLOOKUP($G1086,$H$16:$J$29,3,1)+SUM($I$37:I1086),J1085),VLOOKUP(MAX($E$1237:$E$1048576),$H$16:$J$29,3,1)+SUM($I$37:I1086)))))</f>
        <v/>
      </c>
      <c r="K1086" s="2"/>
      <c r="L1086" s="2"/>
      <c r="M1086" s="2"/>
      <c r="N1086" s="2"/>
      <c r="O1086" s="2"/>
      <c r="P1086" s="2"/>
      <c r="Q1086" s="2"/>
      <c r="R1086" s="2"/>
      <c r="S1086" s="2"/>
      <c r="T1086" s="2"/>
      <c r="U1086" s="2"/>
      <c r="V1086" s="2"/>
      <c r="W1086" s="2"/>
      <c r="X1086" s="2"/>
      <c r="Y1086" s="2"/>
    </row>
    <row r="1087" spans="1:25" x14ac:dyDescent="0.2">
      <c r="A1087" s="2"/>
      <c r="B1087" s="2"/>
      <c r="C1087" s="2"/>
      <c r="D1087" s="2"/>
      <c r="E1087" s="2"/>
      <c r="F1087" s="2"/>
      <c r="G1087" s="7" t="str">
        <f t="shared" si="50"/>
        <v/>
      </c>
      <c r="H1087" s="8" t="str">
        <f t="shared" si="48"/>
        <v/>
      </c>
      <c r="I1087" s="8" t="str">
        <f t="shared" si="49"/>
        <v/>
      </c>
      <c r="J1087" s="9" t="str">
        <f>IF(LARGE($I$16:$I$29,1)=G1087,J1086,IF(G1087="","",IF(ROUND(G1087/12,1)&lt;1,H1087,IFERROR(IF(OR(ROUNDUP(G1088/12,0)&lt;&gt;ROUNDUP(G1087/12,0),H1086&lt;&gt;H1087),VLOOKUP($G1087,$H$16:$J$29,3,1)+SUM($I$37:I1087),J1086),VLOOKUP(MAX($E$1237:$E$1048576),$H$16:$J$29,3,1)+SUM($I$37:I1087)))))</f>
        <v/>
      </c>
      <c r="K1087" s="2"/>
      <c r="L1087" s="2"/>
      <c r="M1087" s="2"/>
      <c r="N1087" s="2"/>
      <c r="O1087" s="2"/>
      <c r="P1087" s="2"/>
      <c r="Q1087" s="2"/>
      <c r="R1087" s="2"/>
      <c r="S1087" s="2"/>
      <c r="T1087" s="2"/>
      <c r="U1087" s="2"/>
      <c r="V1087" s="2"/>
      <c r="W1087" s="2"/>
      <c r="X1087" s="2"/>
      <c r="Y1087" s="2"/>
    </row>
    <row r="1088" spans="1:25" x14ac:dyDescent="0.2">
      <c r="A1088" s="2"/>
      <c r="B1088" s="2"/>
      <c r="C1088" s="2"/>
      <c r="D1088" s="2"/>
      <c r="E1088" s="2"/>
      <c r="F1088" s="2"/>
      <c r="G1088" s="7" t="str">
        <f t="shared" si="50"/>
        <v/>
      </c>
      <c r="H1088" s="8" t="str">
        <f t="shared" si="48"/>
        <v/>
      </c>
      <c r="I1088" s="8" t="str">
        <f t="shared" si="49"/>
        <v/>
      </c>
      <c r="J1088" s="9" t="str">
        <f>IF(LARGE($I$16:$I$29,1)=G1088,J1087,IF(G1088="","",IF(ROUND(G1088/12,1)&lt;1,H1088,IFERROR(IF(OR(ROUNDUP(G1089/12,0)&lt;&gt;ROUNDUP(G1088/12,0),H1087&lt;&gt;H1088),VLOOKUP($G1088,$H$16:$J$29,3,1)+SUM($I$37:I1088),J1087),VLOOKUP(MAX($E$1237:$E$1048576),$H$16:$J$29,3,1)+SUM($I$37:I1088)))))</f>
        <v/>
      </c>
      <c r="K1088" s="2"/>
      <c r="L1088" s="2"/>
      <c r="M1088" s="2"/>
      <c r="N1088" s="2"/>
      <c r="O1088" s="2"/>
      <c r="P1088" s="2"/>
      <c r="Q1088" s="2"/>
      <c r="R1088" s="2"/>
      <c r="S1088" s="2"/>
      <c r="T1088" s="2"/>
      <c r="U1088" s="2"/>
      <c r="V1088" s="2"/>
      <c r="W1088" s="2"/>
      <c r="X1088" s="2"/>
      <c r="Y1088" s="2"/>
    </row>
    <row r="1089" spans="1:25" x14ac:dyDescent="0.2">
      <c r="A1089" s="2"/>
      <c r="B1089" s="2"/>
      <c r="C1089" s="2"/>
      <c r="D1089" s="2"/>
      <c r="E1089" s="2"/>
      <c r="F1089" s="2"/>
      <c r="G1089" s="7" t="str">
        <f t="shared" si="50"/>
        <v/>
      </c>
      <c r="H1089" s="8" t="str">
        <f t="shared" si="48"/>
        <v/>
      </c>
      <c r="I1089" s="8" t="str">
        <f t="shared" si="49"/>
        <v/>
      </c>
      <c r="J1089" s="9" t="str">
        <f>IF(LARGE($I$16:$I$29,1)=G1089,J1088,IF(G1089="","",IF(ROUND(G1089/12,1)&lt;1,H1089,IFERROR(IF(OR(ROUNDUP(G1090/12,0)&lt;&gt;ROUNDUP(G1089/12,0),H1088&lt;&gt;H1089),VLOOKUP($G1089,$H$16:$J$29,3,1)+SUM($I$37:I1089),J1088),VLOOKUP(MAX($E$1237:$E$1048576),$H$16:$J$29,3,1)+SUM($I$37:I1089)))))</f>
        <v/>
      </c>
      <c r="K1089" s="2"/>
      <c r="L1089" s="2"/>
      <c r="M1089" s="2"/>
      <c r="N1089" s="2"/>
      <c r="O1089" s="2"/>
      <c r="P1089" s="2"/>
      <c r="Q1089" s="2"/>
      <c r="R1089" s="2"/>
      <c r="S1089" s="2"/>
      <c r="T1089" s="2"/>
      <c r="U1089" s="2"/>
      <c r="V1089" s="2"/>
      <c r="W1089" s="2"/>
      <c r="X1089" s="2"/>
      <c r="Y1089" s="2"/>
    </row>
    <row r="1090" spans="1:25" x14ac:dyDescent="0.2">
      <c r="A1090" s="2"/>
      <c r="B1090" s="2"/>
      <c r="C1090" s="2"/>
      <c r="D1090" s="2"/>
      <c r="E1090" s="2"/>
      <c r="F1090" s="2"/>
      <c r="G1090" s="7" t="str">
        <f t="shared" si="50"/>
        <v/>
      </c>
      <c r="H1090" s="8" t="str">
        <f t="shared" si="48"/>
        <v/>
      </c>
      <c r="I1090" s="8" t="str">
        <f t="shared" si="49"/>
        <v/>
      </c>
      <c r="J1090" s="9" t="str">
        <f>IF(LARGE($I$16:$I$29,1)=G1090,J1089,IF(G1090="","",IF(ROUND(G1090/12,1)&lt;1,H1090,IFERROR(IF(OR(ROUNDUP(G1091/12,0)&lt;&gt;ROUNDUP(G1090/12,0),H1089&lt;&gt;H1090),VLOOKUP($G1090,$H$16:$J$29,3,1)+SUM($I$37:I1090),J1089),VLOOKUP(MAX($E$1237:$E$1048576),$H$16:$J$29,3,1)+SUM($I$37:I1090)))))</f>
        <v/>
      </c>
      <c r="K1090" s="2"/>
      <c r="L1090" s="2"/>
      <c r="M1090" s="2"/>
      <c r="N1090" s="2"/>
      <c r="O1090" s="2"/>
      <c r="P1090" s="2"/>
      <c r="Q1090" s="2"/>
      <c r="R1090" s="2"/>
      <c r="S1090" s="2"/>
      <c r="T1090" s="2"/>
      <c r="U1090" s="2"/>
      <c r="V1090" s="2"/>
      <c r="W1090" s="2"/>
      <c r="X1090" s="2"/>
      <c r="Y1090" s="2"/>
    </row>
    <row r="1091" spans="1:25" x14ac:dyDescent="0.2">
      <c r="A1091" s="2"/>
      <c r="B1091" s="2"/>
      <c r="C1091" s="2"/>
      <c r="D1091" s="2"/>
      <c r="E1091" s="2"/>
      <c r="F1091" s="2"/>
      <c r="G1091" s="7" t="str">
        <f t="shared" si="50"/>
        <v/>
      </c>
      <c r="H1091" s="8" t="str">
        <f t="shared" si="48"/>
        <v/>
      </c>
      <c r="I1091" s="8" t="str">
        <f t="shared" si="49"/>
        <v/>
      </c>
      <c r="J1091" s="9" t="str">
        <f>IF(LARGE($I$16:$I$29,1)=G1091,J1090,IF(G1091="","",IF(ROUND(G1091/12,1)&lt;1,H1091,IFERROR(IF(OR(ROUNDUP(G1092/12,0)&lt;&gt;ROUNDUP(G1091/12,0),H1090&lt;&gt;H1091),VLOOKUP($G1091,$H$16:$J$29,3,1)+SUM($I$37:I1091),J1090),VLOOKUP(MAX($E$1237:$E$1048576),$H$16:$J$29,3,1)+SUM($I$37:I1091)))))</f>
        <v/>
      </c>
      <c r="K1091" s="2"/>
      <c r="L1091" s="2"/>
      <c r="M1091" s="2"/>
      <c r="N1091" s="2"/>
      <c r="O1091" s="2"/>
      <c r="P1091" s="2"/>
      <c r="Q1091" s="2"/>
      <c r="R1091" s="2"/>
      <c r="S1091" s="2"/>
      <c r="T1091" s="2"/>
      <c r="U1091" s="2"/>
      <c r="V1091" s="2"/>
      <c r="W1091" s="2"/>
      <c r="X1091" s="2"/>
      <c r="Y1091" s="2"/>
    </row>
    <row r="1092" spans="1:25" x14ac:dyDescent="0.2">
      <c r="A1092" s="2"/>
      <c r="B1092" s="2"/>
      <c r="C1092" s="2"/>
      <c r="D1092" s="2"/>
      <c r="E1092" s="2"/>
      <c r="F1092" s="2"/>
      <c r="G1092" s="7" t="str">
        <f t="shared" si="50"/>
        <v/>
      </c>
      <c r="H1092" s="8" t="str">
        <f t="shared" si="48"/>
        <v/>
      </c>
      <c r="I1092" s="8" t="str">
        <f t="shared" si="49"/>
        <v/>
      </c>
      <c r="J1092" s="9" t="str">
        <f>IF(LARGE($I$16:$I$29,1)=G1092,J1091,IF(G1092="","",IF(ROUND(G1092/12,1)&lt;1,H1092,IFERROR(IF(OR(ROUNDUP(G1093/12,0)&lt;&gt;ROUNDUP(G1092/12,0),H1091&lt;&gt;H1092),VLOOKUP($G1092,$H$16:$J$29,3,1)+SUM($I$37:I1092),J1091),VLOOKUP(MAX($E$1237:$E$1048576),$H$16:$J$29,3,1)+SUM($I$37:I1092)))))</f>
        <v/>
      </c>
      <c r="K1092" s="2"/>
      <c r="L1092" s="2"/>
      <c r="M1092" s="2"/>
      <c r="N1092" s="2"/>
      <c r="O1092" s="2"/>
      <c r="P1092" s="2"/>
      <c r="Q1092" s="2"/>
      <c r="R1092" s="2"/>
      <c r="S1092" s="2"/>
      <c r="T1092" s="2"/>
      <c r="U1092" s="2"/>
      <c r="V1092" s="2"/>
      <c r="W1092" s="2"/>
      <c r="X1092" s="2"/>
      <c r="Y1092" s="2"/>
    </row>
    <row r="1093" spans="1:25" x14ac:dyDescent="0.2">
      <c r="A1093" s="2"/>
      <c r="B1093" s="2"/>
      <c r="C1093" s="2"/>
      <c r="D1093" s="2"/>
      <c r="E1093" s="2"/>
      <c r="F1093" s="2"/>
      <c r="G1093" s="7" t="str">
        <f t="shared" si="50"/>
        <v/>
      </c>
      <c r="H1093" s="8" t="str">
        <f t="shared" si="48"/>
        <v/>
      </c>
      <c r="I1093" s="8" t="str">
        <f t="shared" si="49"/>
        <v/>
      </c>
      <c r="J1093" s="9" t="str">
        <f>IF(LARGE($I$16:$I$29,1)=G1093,J1092,IF(G1093="","",IF(ROUND(G1093/12,1)&lt;1,H1093,IFERROR(IF(OR(ROUNDUP(G1094/12,0)&lt;&gt;ROUNDUP(G1093/12,0),H1092&lt;&gt;H1093),VLOOKUP($G1093,$H$16:$J$29,3,1)+SUM($I$37:I1093),J1092),VLOOKUP(MAX($E$1237:$E$1048576),$H$16:$J$29,3,1)+SUM($I$37:I1093)))))</f>
        <v/>
      </c>
      <c r="K1093" s="2"/>
      <c r="L1093" s="2"/>
      <c r="M1093" s="2"/>
      <c r="N1093" s="2"/>
      <c r="O1093" s="2"/>
      <c r="P1093" s="2"/>
      <c r="Q1093" s="2"/>
      <c r="R1093" s="2"/>
      <c r="S1093" s="2"/>
      <c r="T1093" s="2"/>
      <c r="U1093" s="2"/>
      <c r="V1093" s="2"/>
      <c r="W1093" s="2"/>
      <c r="X1093" s="2"/>
      <c r="Y1093" s="2"/>
    </row>
    <row r="1094" spans="1:25" x14ac:dyDescent="0.2">
      <c r="A1094" s="2"/>
      <c r="B1094" s="2"/>
      <c r="C1094" s="2"/>
      <c r="D1094" s="2"/>
      <c r="E1094" s="2"/>
      <c r="F1094" s="2"/>
      <c r="G1094" s="7" t="str">
        <f t="shared" si="50"/>
        <v/>
      </c>
      <c r="H1094" s="8" t="str">
        <f t="shared" si="48"/>
        <v/>
      </c>
      <c r="I1094" s="8" t="str">
        <f t="shared" si="49"/>
        <v/>
      </c>
      <c r="J1094" s="9" t="str">
        <f>IF(LARGE($I$16:$I$29,1)=G1094,J1093,IF(G1094="","",IF(ROUND(G1094/12,1)&lt;1,H1094,IFERROR(IF(OR(ROUNDUP(G1095/12,0)&lt;&gt;ROUNDUP(G1094/12,0),H1093&lt;&gt;H1094),VLOOKUP($G1094,$H$16:$J$29,3,1)+SUM($I$37:I1094),J1093),VLOOKUP(MAX($E$1237:$E$1048576),$H$16:$J$29,3,1)+SUM($I$37:I1094)))))</f>
        <v/>
      </c>
      <c r="K1094" s="2"/>
      <c r="L1094" s="2"/>
      <c r="M1094" s="2"/>
      <c r="N1094" s="2"/>
      <c r="O1094" s="2"/>
      <c r="P1094" s="2"/>
      <c r="Q1094" s="2"/>
      <c r="R1094" s="2"/>
      <c r="S1094" s="2"/>
      <c r="T1094" s="2"/>
      <c r="U1094" s="2"/>
      <c r="V1094" s="2"/>
      <c r="W1094" s="2"/>
      <c r="X1094" s="2"/>
      <c r="Y1094" s="2"/>
    </row>
    <row r="1095" spans="1:25" x14ac:dyDescent="0.2">
      <c r="A1095" s="2"/>
      <c r="B1095" s="2"/>
      <c r="C1095" s="2"/>
      <c r="D1095" s="2"/>
      <c r="E1095" s="2"/>
      <c r="F1095" s="2"/>
      <c r="G1095" s="7" t="str">
        <f t="shared" si="50"/>
        <v/>
      </c>
      <c r="H1095" s="8" t="str">
        <f t="shared" si="48"/>
        <v/>
      </c>
      <c r="I1095" s="8" t="str">
        <f t="shared" si="49"/>
        <v/>
      </c>
      <c r="J1095" s="9" t="str">
        <f>IF(LARGE($I$16:$I$29,1)=G1095,J1094,IF(G1095="","",IF(ROUND(G1095/12,1)&lt;1,H1095,IFERROR(IF(OR(ROUNDUP(G1096/12,0)&lt;&gt;ROUNDUP(G1095/12,0),H1094&lt;&gt;H1095),VLOOKUP($G1095,$H$16:$J$29,3,1)+SUM($I$37:I1095),J1094),VLOOKUP(MAX($E$1237:$E$1048576),$H$16:$J$29,3,1)+SUM($I$37:I1095)))))</f>
        <v/>
      </c>
      <c r="K1095" s="2"/>
      <c r="L1095" s="2"/>
      <c r="M1095" s="2"/>
      <c r="N1095" s="2"/>
      <c r="O1095" s="2"/>
      <c r="P1095" s="2"/>
      <c r="Q1095" s="2"/>
      <c r="R1095" s="2"/>
      <c r="S1095" s="2"/>
      <c r="T1095" s="2"/>
      <c r="U1095" s="2"/>
      <c r="V1095" s="2"/>
      <c r="W1095" s="2"/>
      <c r="X1095" s="2"/>
      <c r="Y1095" s="2"/>
    </row>
    <row r="1096" spans="1:25" x14ac:dyDescent="0.2">
      <c r="A1096" s="2"/>
      <c r="B1096" s="2"/>
      <c r="C1096" s="2"/>
      <c r="D1096" s="2"/>
      <c r="E1096" s="2"/>
      <c r="F1096" s="2"/>
      <c r="G1096" s="7" t="str">
        <f t="shared" si="50"/>
        <v/>
      </c>
      <c r="H1096" s="8" t="str">
        <f t="shared" si="48"/>
        <v/>
      </c>
      <c r="I1096" s="8" t="str">
        <f t="shared" si="49"/>
        <v/>
      </c>
      <c r="J1096" s="9" t="str">
        <f>IF(LARGE($I$16:$I$29,1)=G1096,J1095,IF(G1096="","",IF(ROUND(G1096/12,1)&lt;1,H1096,IFERROR(IF(OR(ROUNDUP(G1097/12,0)&lt;&gt;ROUNDUP(G1096/12,0),H1095&lt;&gt;H1096),VLOOKUP($G1096,$H$16:$J$29,3,1)+SUM($I$37:I1096),J1095),VLOOKUP(MAX($E$1237:$E$1048576),$H$16:$J$29,3,1)+SUM($I$37:I1096)))))</f>
        <v/>
      </c>
      <c r="K1096" s="2"/>
      <c r="L1096" s="2"/>
      <c r="M1096" s="2"/>
      <c r="N1096" s="2"/>
      <c r="O1096" s="2"/>
      <c r="P1096" s="2"/>
      <c r="Q1096" s="2"/>
      <c r="R1096" s="2"/>
      <c r="S1096" s="2"/>
      <c r="T1096" s="2"/>
      <c r="U1096" s="2"/>
      <c r="V1096" s="2"/>
      <c r="W1096" s="2"/>
      <c r="X1096" s="2"/>
      <c r="Y1096" s="2"/>
    </row>
    <row r="1097" spans="1:25" x14ac:dyDescent="0.2">
      <c r="A1097" s="2"/>
      <c r="B1097" s="2"/>
      <c r="C1097" s="2"/>
      <c r="D1097" s="2"/>
      <c r="E1097" s="2"/>
      <c r="F1097" s="2"/>
      <c r="G1097" s="7" t="str">
        <f t="shared" si="50"/>
        <v/>
      </c>
      <c r="H1097" s="8" t="str">
        <f t="shared" si="48"/>
        <v/>
      </c>
      <c r="I1097" s="8" t="str">
        <f t="shared" si="49"/>
        <v/>
      </c>
      <c r="J1097" s="9" t="str">
        <f>IF(LARGE($I$16:$I$29,1)=G1097,J1096,IF(G1097="","",IF(ROUND(G1097/12,1)&lt;1,H1097,IFERROR(IF(OR(ROUNDUP(G1098/12,0)&lt;&gt;ROUNDUP(G1097/12,0),H1096&lt;&gt;H1097),VLOOKUP($G1097,$H$16:$J$29,3,1)+SUM($I$37:I1097),J1096),VLOOKUP(MAX($E$1237:$E$1048576),$H$16:$J$29,3,1)+SUM($I$37:I1097)))))</f>
        <v/>
      </c>
      <c r="K1097" s="2"/>
      <c r="L1097" s="2"/>
      <c r="M1097" s="2"/>
      <c r="N1097" s="2"/>
      <c r="O1097" s="2"/>
      <c r="P1097" s="2"/>
      <c r="Q1097" s="2"/>
      <c r="R1097" s="2"/>
      <c r="S1097" s="2"/>
      <c r="T1097" s="2"/>
      <c r="U1097" s="2"/>
      <c r="V1097" s="2"/>
      <c r="W1097" s="2"/>
      <c r="X1097" s="2"/>
      <c r="Y1097" s="2"/>
    </row>
    <row r="1098" spans="1:25" x14ac:dyDescent="0.2">
      <c r="A1098" s="2"/>
      <c r="B1098" s="2"/>
      <c r="C1098" s="2"/>
      <c r="D1098" s="2"/>
      <c r="E1098" s="2"/>
      <c r="F1098" s="2"/>
      <c r="G1098" s="7" t="str">
        <f t="shared" si="50"/>
        <v/>
      </c>
      <c r="H1098" s="8" t="str">
        <f t="shared" si="48"/>
        <v/>
      </c>
      <c r="I1098" s="8" t="str">
        <f t="shared" si="49"/>
        <v/>
      </c>
      <c r="J1098" s="9" t="str">
        <f>IF(LARGE($I$16:$I$29,1)=G1098,J1097,IF(G1098="","",IF(ROUND(G1098/12,1)&lt;1,H1098,IFERROR(IF(OR(ROUNDUP(G1099/12,0)&lt;&gt;ROUNDUP(G1098/12,0),H1097&lt;&gt;H1098),VLOOKUP($G1098,$H$16:$J$29,3,1)+SUM($I$37:I1098),J1097),VLOOKUP(MAX($E$1237:$E$1048576),$H$16:$J$29,3,1)+SUM($I$37:I1098)))))</f>
        <v/>
      </c>
      <c r="K1098" s="2"/>
      <c r="L1098" s="2"/>
      <c r="M1098" s="2"/>
      <c r="N1098" s="2"/>
      <c r="O1098" s="2"/>
      <c r="P1098" s="2"/>
      <c r="Q1098" s="2"/>
      <c r="R1098" s="2"/>
      <c r="S1098" s="2"/>
      <c r="T1098" s="2"/>
      <c r="U1098" s="2"/>
      <c r="V1098" s="2"/>
      <c r="W1098" s="2"/>
      <c r="X1098" s="2"/>
      <c r="Y1098" s="2"/>
    </row>
    <row r="1099" spans="1:25" x14ac:dyDescent="0.2">
      <c r="A1099" s="2"/>
      <c r="B1099" s="2"/>
      <c r="C1099" s="2"/>
      <c r="D1099" s="2"/>
      <c r="E1099" s="2"/>
      <c r="F1099" s="2"/>
      <c r="G1099" s="7" t="str">
        <f t="shared" si="50"/>
        <v/>
      </c>
      <c r="H1099" s="8" t="str">
        <f t="shared" si="48"/>
        <v/>
      </c>
      <c r="I1099" s="8" t="str">
        <f t="shared" si="49"/>
        <v/>
      </c>
      <c r="J1099" s="9" t="str">
        <f>IF(LARGE($I$16:$I$29,1)=G1099,J1098,IF(G1099="","",IF(ROUND(G1099/12,1)&lt;1,H1099,IFERROR(IF(OR(ROUNDUP(G1100/12,0)&lt;&gt;ROUNDUP(G1099/12,0),H1098&lt;&gt;H1099),VLOOKUP($G1099,$H$16:$J$29,3,1)+SUM($I$37:I1099),J1098),VLOOKUP(MAX($E$1237:$E$1048576),$H$16:$J$29,3,1)+SUM($I$37:I1099)))))</f>
        <v/>
      </c>
      <c r="K1099" s="2"/>
      <c r="L1099" s="2"/>
      <c r="M1099" s="2"/>
      <c r="N1099" s="2"/>
      <c r="O1099" s="2"/>
      <c r="P1099" s="2"/>
      <c r="Q1099" s="2"/>
      <c r="R1099" s="2"/>
      <c r="S1099" s="2"/>
      <c r="T1099" s="2"/>
      <c r="U1099" s="2"/>
      <c r="V1099" s="2"/>
      <c r="W1099" s="2"/>
      <c r="X1099" s="2"/>
      <c r="Y1099" s="2"/>
    </row>
    <row r="1100" spans="1:25" x14ac:dyDescent="0.2">
      <c r="A1100" s="2"/>
      <c r="B1100" s="2"/>
      <c r="C1100" s="2"/>
      <c r="D1100" s="2"/>
      <c r="E1100" s="2"/>
      <c r="F1100" s="2"/>
      <c r="G1100" s="7" t="str">
        <f t="shared" si="50"/>
        <v/>
      </c>
      <c r="H1100" s="8" t="str">
        <f t="shared" si="48"/>
        <v/>
      </c>
      <c r="I1100" s="8" t="str">
        <f t="shared" si="49"/>
        <v/>
      </c>
      <c r="J1100" s="9" t="str">
        <f>IF(LARGE($I$16:$I$29,1)=G1100,J1099,IF(G1100="","",IF(ROUND(G1100/12,1)&lt;1,H1100,IFERROR(IF(OR(ROUNDUP(G1101/12,0)&lt;&gt;ROUNDUP(G1100/12,0),H1099&lt;&gt;H1100),VLOOKUP($G1100,$H$16:$J$29,3,1)+SUM($I$37:I1100),J1099),VLOOKUP(MAX($E$1237:$E$1048576),$H$16:$J$29,3,1)+SUM($I$37:I1100)))))</f>
        <v/>
      </c>
      <c r="K1100" s="2"/>
      <c r="L1100" s="2"/>
      <c r="M1100" s="2"/>
      <c r="N1100" s="2"/>
      <c r="O1100" s="2"/>
      <c r="P1100" s="2"/>
      <c r="Q1100" s="2"/>
      <c r="R1100" s="2"/>
      <c r="S1100" s="2"/>
      <c r="T1100" s="2"/>
      <c r="U1100" s="2"/>
      <c r="V1100" s="2"/>
      <c r="W1100" s="2"/>
      <c r="X1100" s="2"/>
      <c r="Y1100" s="2"/>
    </row>
    <row r="1101" spans="1:25" x14ac:dyDescent="0.2">
      <c r="A1101" s="2"/>
      <c r="B1101" s="2"/>
      <c r="C1101" s="2"/>
      <c r="D1101" s="2"/>
      <c r="E1101" s="2"/>
      <c r="F1101" s="2"/>
      <c r="G1101" s="7" t="str">
        <f t="shared" si="50"/>
        <v/>
      </c>
      <c r="H1101" s="8" t="str">
        <f t="shared" si="48"/>
        <v/>
      </c>
      <c r="I1101" s="8" t="str">
        <f t="shared" si="49"/>
        <v/>
      </c>
      <c r="J1101" s="9" t="str">
        <f>IF(LARGE($I$16:$I$29,1)=G1101,J1100,IF(G1101="","",IF(ROUND(G1101/12,1)&lt;1,H1101,IFERROR(IF(OR(ROUNDUP(G1102/12,0)&lt;&gt;ROUNDUP(G1101/12,0),H1100&lt;&gt;H1101),VLOOKUP($G1101,$H$16:$J$29,3,1)+SUM($I$37:I1101),J1100),VLOOKUP(MAX($E$1237:$E$1048576),$H$16:$J$29,3,1)+SUM($I$37:I1101)))))</f>
        <v/>
      </c>
      <c r="K1101" s="2"/>
      <c r="L1101" s="2"/>
      <c r="M1101" s="2"/>
      <c r="N1101" s="2"/>
      <c r="O1101" s="2"/>
      <c r="P1101" s="2"/>
      <c r="Q1101" s="2"/>
      <c r="R1101" s="2"/>
      <c r="S1101" s="2"/>
      <c r="T1101" s="2"/>
      <c r="U1101" s="2"/>
      <c r="V1101" s="2"/>
      <c r="W1101" s="2"/>
      <c r="X1101" s="2"/>
      <c r="Y1101" s="2"/>
    </row>
    <row r="1102" spans="1:25" x14ac:dyDescent="0.2">
      <c r="A1102" s="2"/>
      <c r="B1102" s="2"/>
      <c r="C1102" s="2"/>
      <c r="D1102" s="2"/>
      <c r="E1102" s="2"/>
      <c r="F1102" s="2"/>
      <c r="G1102" s="7" t="str">
        <f t="shared" si="50"/>
        <v/>
      </c>
      <c r="H1102" s="8" t="str">
        <f t="shared" si="48"/>
        <v/>
      </c>
      <c r="I1102" s="8" t="str">
        <f t="shared" si="49"/>
        <v/>
      </c>
      <c r="J1102" s="9" t="str">
        <f>IF(LARGE($I$16:$I$29,1)=G1102,J1101,IF(G1102="","",IF(ROUND(G1102/12,1)&lt;1,H1102,IFERROR(IF(OR(ROUNDUP(G1103/12,0)&lt;&gt;ROUNDUP(G1102/12,0),H1101&lt;&gt;H1102),VLOOKUP($G1102,$H$16:$J$29,3,1)+SUM($I$37:I1102),J1101),VLOOKUP(MAX($E$1237:$E$1048576),$H$16:$J$29,3,1)+SUM($I$37:I1102)))))</f>
        <v/>
      </c>
      <c r="K1102" s="2"/>
      <c r="L1102" s="2"/>
      <c r="M1102" s="2"/>
      <c r="N1102" s="2"/>
      <c r="O1102" s="2"/>
      <c r="P1102" s="2"/>
      <c r="Q1102" s="2"/>
      <c r="R1102" s="2"/>
      <c r="S1102" s="2"/>
      <c r="T1102" s="2"/>
      <c r="U1102" s="2"/>
      <c r="V1102" s="2"/>
      <c r="W1102" s="2"/>
      <c r="X1102" s="2"/>
      <c r="Y1102" s="2"/>
    </row>
    <row r="1103" spans="1:25" x14ac:dyDescent="0.2">
      <c r="A1103" s="2"/>
      <c r="B1103" s="2"/>
      <c r="C1103" s="2"/>
      <c r="D1103" s="2"/>
      <c r="E1103" s="2"/>
      <c r="F1103" s="2"/>
      <c r="G1103" s="7" t="str">
        <f t="shared" si="50"/>
        <v/>
      </c>
      <c r="H1103" s="8" t="str">
        <f t="shared" si="48"/>
        <v/>
      </c>
      <c r="I1103" s="8" t="str">
        <f t="shared" si="49"/>
        <v/>
      </c>
      <c r="J1103" s="9" t="str">
        <f>IF(LARGE($I$16:$I$29,1)=G1103,J1102,IF(G1103="","",IF(ROUND(G1103/12,1)&lt;1,H1103,IFERROR(IF(OR(ROUNDUP(G1104/12,0)&lt;&gt;ROUNDUP(G1103/12,0),H1102&lt;&gt;H1103),VLOOKUP($G1103,$H$16:$J$29,3,1)+SUM($I$37:I1103),J1102),VLOOKUP(MAX($E$1237:$E$1048576),$H$16:$J$29,3,1)+SUM($I$37:I1103)))))</f>
        <v/>
      </c>
      <c r="K1103" s="2"/>
      <c r="L1103" s="2"/>
      <c r="M1103" s="2"/>
      <c r="N1103" s="2"/>
      <c r="O1103" s="2"/>
      <c r="P1103" s="2"/>
      <c r="Q1103" s="2"/>
      <c r="R1103" s="2"/>
      <c r="S1103" s="2"/>
      <c r="T1103" s="2"/>
      <c r="U1103" s="2"/>
      <c r="V1103" s="2"/>
      <c r="W1103" s="2"/>
      <c r="X1103" s="2"/>
      <c r="Y1103" s="2"/>
    </row>
    <row r="1104" spans="1:25" x14ac:dyDescent="0.2">
      <c r="A1104" s="2"/>
      <c r="B1104" s="2"/>
      <c r="C1104" s="2"/>
      <c r="D1104" s="2"/>
      <c r="E1104" s="2"/>
      <c r="F1104" s="2"/>
      <c r="G1104" s="7" t="str">
        <f t="shared" si="50"/>
        <v/>
      </c>
      <c r="H1104" s="8" t="str">
        <f t="shared" si="48"/>
        <v/>
      </c>
      <c r="I1104" s="8" t="str">
        <f t="shared" si="49"/>
        <v/>
      </c>
      <c r="J1104" s="9" t="str">
        <f>IF(LARGE($I$16:$I$29,1)=G1104,J1103,IF(G1104="","",IF(ROUND(G1104/12,1)&lt;1,H1104,IFERROR(IF(OR(ROUNDUP(G1105/12,0)&lt;&gt;ROUNDUP(G1104/12,0),H1103&lt;&gt;H1104),VLOOKUP($G1104,$H$16:$J$29,3,1)+SUM($I$37:I1104),J1103),VLOOKUP(MAX($E$1237:$E$1048576),$H$16:$J$29,3,1)+SUM($I$37:I1104)))))</f>
        <v/>
      </c>
      <c r="K1104" s="2"/>
      <c r="L1104" s="2"/>
      <c r="M1104" s="2"/>
      <c r="N1104" s="2"/>
      <c r="O1104" s="2"/>
      <c r="P1104" s="2"/>
      <c r="Q1104" s="2"/>
      <c r="R1104" s="2"/>
      <c r="S1104" s="2"/>
      <c r="T1104" s="2"/>
      <c r="U1104" s="2"/>
      <c r="V1104" s="2"/>
      <c r="W1104" s="2"/>
      <c r="X1104" s="2"/>
      <c r="Y1104" s="2"/>
    </row>
    <row r="1105" spans="1:25" x14ac:dyDescent="0.2">
      <c r="A1105" s="2"/>
      <c r="B1105" s="2"/>
      <c r="C1105" s="2"/>
      <c r="D1105" s="2"/>
      <c r="E1105" s="2"/>
      <c r="F1105" s="2"/>
      <c r="G1105" s="7" t="str">
        <f t="shared" si="50"/>
        <v/>
      </c>
      <c r="H1105" s="8" t="str">
        <f t="shared" si="48"/>
        <v/>
      </c>
      <c r="I1105" s="8" t="str">
        <f t="shared" si="49"/>
        <v/>
      </c>
      <c r="J1105" s="9" t="str">
        <f>IF(LARGE($I$16:$I$29,1)=G1105,J1104,IF(G1105="","",IF(ROUND(G1105/12,1)&lt;1,H1105,IFERROR(IF(OR(ROUNDUP(G1106/12,0)&lt;&gt;ROUNDUP(G1105/12,0),H1104&lt;&gt;H1105),VLOOKUP($G1105,$H$16:$J$29,3,1)+SUM($I$37:I1105),J1104),VLOOKUP(MAX($E$1237:$E$1048576),$H$16:$J$29,3,1)+SUM($I$37:I1105)))))</f>
        <v/>
      </c>
      <c r="K1105" s="2"/>
      <c r="L1105" s="2"/>
      <c r="M1105" s="2"/>
      <c r="N1105" s="2"/>
      <c r="O1105" s="2"/>
      <c r="P1105" s="2"/>
      <c r="Q1105" s="2"/>
      <c r="R1105" s="2"/>
      <c r="S1105" s="2"/>
      <c r="T1105" s="2"/>
      <c r="U1105" s="2"/>
      <c r="V1105" s="2"/>
      <c r="W1105" s="2"/>
      <c r="X1105" s="2"/>
      <c r="Y1105" s="2"/>
    </row>
    <row r="1106" spans="1:25" x14ac:dyDescent="0.2">
      <c r="A1106" s="2"/>
      <c r="B1106" s="2"/>
      <c r="C1106" s="2"/>
      <c r="D1106" s="2"/>
      <c r="E1106" s="2"/>
      <c r="F1106" s="2"/>
      <c r="G1106" s="7" t="str">
        <f t="shared" si="50"/>
        <v/>
      </c>
      <c r="H1106" s="8" t="str">
        <f t="shared" si="48"/>
        <v/>
      </c>
      <c r="I1106" s="8" t="str">
        <f t="shared" si="49"/>
        <v/>
      </c>
      <c r="J1106" s="9" t="str">
        <f>IF(LARGE($I$16:$I$29,1)=G1106,J1105,IF(G1106="","",IF(ROUND(G1106/12,1)&lt;1,H1106,IFERROR(IF(OR(ROUNDUP(G1107/12,0)&lt;&gt;ROUNDUP(G1106/12,0),H1105&lt;&gt;H1106),VLOOKUP($G1106,$H$16:$J$29,3,1)+SUM($I$37:I1106),J1105),VLOOKUP(MAX($E$1237:$E$1048576),$H$16:$J$29,3,1)+SUM($I$37:I1106)))))</f>
        <v/>
      </c>
      <c r="K1106" s="2"/>
      <c r="L1106" s="2"/>
      <c r="M1106" s="2"/>
      <c r="N1106" s="2"/>
      <c r="O1106" s="2"/>
      <c r="P1106" s="2"/>
      <c r="Q1106" s="2"/>
      <c r="R1106" s="2"/>
      <c r="S1106" s="2"/>
      <c r="T1106" s="2"/>
      <c r="U1106" s="2"/>
      <c r="V1106" s="2"/>
      <c r="W1106" s="2"/>
      <c r="X1106" s="2"/>
      <c r="Y1106" s="2"/>
    </row>
    <row r="1107" spans="1:25" x14ac:dyDescent="0.2">
      <c r="A1107" s="2"/>
      <c r="B1107" s="2"/>
      <c r="C1107" s="2"/>
      <c r="D1107" s="2"/>
      <c r="E1107" s="2"/>
      <c r="F1107" s="2"/>
      <c r="G1107" s="7" t="str">
        <f t="shared" si="50"/>
        <v/>
      </c>
      <c r="H1107" s="8" t="str">
        <f t="shared" si="48"/>
        <v/>
      </c>
      <c r="I1107" s="8" t="str">
        <f t="shared" si="49"/>
        <v/>
      </c>
      <c r="J1107" s="9" t="str">
        <f>IF(LARGE($I$16:$I$29,1)=G1107,J1106,IF(G1107="","",IF(ROUND(G1107/12,1)&lt;1,H1107,IFERROR(IF(OR(ROUNDUP(G1108/12,0)&lt;&gt;ROUNDUP(G1107/12,0),H1106&lt;&gt;H1107),VLOOKUP($G1107,$H$16:$J$29,3,1)+SUM($I$37:I1107),J1106),VLOOKUP(MAX($E$1237:$E$1048576),$H$16:$J$29,3,1)+SUM($I$37:I1107)))))</f>
        <v/>
      </c>
      <c r="K1107" s="2"/>
      <c r="L1107" s="2"/>
      <c r="M1107" s="2"/>
      <c r="N1107" s="2"/>
      <c r="O1107" s="2"/>
      <c r="P1107" s="2"/>
      <c r="Q1107" s="2"/>
      <c r="R1107" s="2"/>
      <c r="S1107" s="2"/>
      <c r="T1107" s="2"/>
      <c r="U1107" s="2"/>
      <c r="V1107" s="2"/>
      <c r="W1107" s="2"/>
      <c r="X1107" s="2"/>
      <c r="Y1107" s="2"/>
    </row>
    <row r="1108" spans="1:25" x14ac:dyDescent="0.2">
      <c r="A1108" s="2"/>
      <c r="B1108" s="2"/>
      <c r="C1108" s="2"/>
      <c r="D1108" s="2"/>
      <c r="E1108" s="2"/>
      <c r="F1108" s="2"/>
      <c r="G1108" s="7" t="str">
        <f t="shared" si="50"/>
        <v/>
      </c>
      <c r="H1108" s="8" t="str">
        <f t="shared" si="48"/>
        <v/>
      </c>
      <c r="I1108" s="8" t="str">
        <f t="shared" si="49"/>
        <v/>
      </c>
      <c r="J1108" s="9" t="str">
        <f>IF(LARGE($I$16:$I$29,1)=G1108,J1107,IF(G1108="","",IF(ROUND(G1108/12,1)&lt;1,H1108,IFERROR(IF(OR(ROUNDUP(G1109/12,0)&lt;&gt;ROUNDUP(G1108/12,0),H1107&lt;&gt;H1108),VLOOKUP($G1108,$H$16:$J$29,3,1)+SUM($I$37:I1108),J1107),VLOOKUP(MAX($E$1237:$E$1048576),$H$16:$J$29,3,1)+SUM($I$37:I1108)))))</f>
        <v/>
      </c>
      <c r="K1108" s="2"/>
      <c r="L1108" s="2"/>
      <c r="M1108" s="2"/>
      <c r="N1108" s="2"/>
      <c r="O1108" s="2"/>
      <c r="P1108" s="2"/>
      <c r="Q1108" s="2"/>
      <c r="R1108" s="2"/>
      <c r="S1108" s="2"/>
      <c r="T1108" s="2"/>
      <c r="U1108" s="2"/>
      <c r="V1108" s="2"/>
      <c r="W1108" s="2"/>
      <c r="X1108" s="2"/>
      <c r="Y1108" s="2"/>
    </row>
    <row r="1109" spans="1:25" x14ac:dyDescent="0.2">
      <c r="A1109" s="2"/>
      <c r="B1109" s="2"/>
      <c r="C1109" s="2"/>
      <c r="D1109" s="2"/>
      <c r="E1109" s="2"/>
      <c r="F1109" s="2"/>
      <c r="G1109" s="7" t="str">
        <f t="shared" si="50"/>
        <v/>
      </c>
      <c r="H1109" s="8" t="str">
        <f t="shared" si="48"/>
        <v/>
      </c>
      <c r="I1109" s="8" t="str">
        <f t="shared" si="49"/>
        <v/>
      </c>
      <c r="J1109" s="9" t="str">
        <f>IF(LARGE($I$16:$I$29,1)=G1109,J1108,IF(G1109="","",IF(ROUND(G1109/12,1)&lt;1,H1109,IFERROR(IF(OR(ROUNDUP(G1110/12,0)&lt;&gt;ROUNDUP(G1109/12,0),H1108&lt;&gt;H1109),VLOOKUP($G1109,$H$16:$J$29,3,1)+SUM($I$37:I1109),J1108),VLOOKUP(MAX($E$1237:$E$1048576),$H$16:$J$29,3,1)+SUM($I$37:I1109)))))</f>
        <v/>
      </c>
      <c r="K1109" s="2"/>
      <c r="L1109" s="2"/>
      <c r="M1109" s="2"/>
      <c r="N1109" s="2"/>
      <c r="O1109" s="2"/>
      <c r="P1109" s="2"/>
      <c r="Q1109" s="2"/>
      <c r="R1109" s="2"/>
      <c r="S1109" s="2"/>
      <c r="T1109" s="2"/>
      <c r="U1109" s="2"/>
      <c r="V1109" s="2"/>
      <c r="W1109" s="2"/>
      <c r="X1109" s="2"/>
      <c r="Y1109" s="2"/>
    </row>
    <row r="1110" spans="1:25" x14ac:dyDescent="0.2">
      <c r="A1110" s="2"/>
      <c r="B1110" s="2"/>
      <c r="C1110" s="2"/>
      <c r="D1110" s="2"/>
      <c r="E1110" s="2"/>
      <c r="F1110" s="2"/>
      <c r="G1110" s="7" t="str">
        <f t="shared" si="50"/>
        <v/>
      </c>
      <c r="H1110" s="8" t="str">
        <f t="shared" si="48"/>
        <v/>
      </c>
      <c r="I1110" s="8" t="str">
        <f t="shared" si="49"/>
        <v/>
      </c>
      <c r="J1110" s="9" t="str">
        <f>IF(LARGE($I$16:$I$29,1)=G1110,J1109,IF(G1110="","",IF(ROUND(G1110/12,1)&lt;1,H1110,IFERROR(IF(OR(ROUNDUP(G1111/12,0)&lt;&gt;ROUNDUP(G1110/12,0),H1109&lt;&gt;H1110),VLOOKUP($G1110,$H$16:$J$29,3,1)+SUM($I$37:I1110),J1109),VLOOKUP(MAX($E$1237:$E$1048576),$H$16:$J$29,3,1)+SUM($I$37:I1110)))))</f>
        <v/>
      </c>
      <c r="K1110" s="2"/>
      <c r="L1110" s="2"/>
      <c r="M1110" s="2"/>
      <c r="N1110" s="2"/>
      <c r="O1110" s="2"/>
      <c r="P1110" s="2"/>
      <c r="Q1110" s="2"/>
      <c r="R1110" s="2"/>
      <c r="S1110" s="2"/>
      <c r="T1110" s="2"/>
      <c r="U1110" s="2"/>
      <c r="V1110" s="2"/>
      <c r="W1110" s="2"/>
      <c r="X1110" s="2"/>
      <c r="Y1110" s="2"/>
    </row>
    <row r="1111" spans="1:25" x14ac:dyDescent="0.2">
      <c r="A1111" s="2"/>
      <c r="B1111" s="2"/>
      <c r="C1111" s="2"/>
      <c r="D1111" s="2"/>
      <c r="E1111" s="2"/>
      <c r="F1111" s="2"/>
      <c r="G1111" s="7" t="str">
        <f t="shared" si="50"/>
        <v/>
      </c>
      <c r="H1111" s="8" t="str">
        <f t="shared" si="48"/>
        <v/>
      </c>
      <c r="I1111" s="8" t="str">
        <f t="shared" si="49"/>
        <v/>
      </c>
      <c r="J1111" s="9" t="str">
        <f>IF(LARGE($I$16:$I$29,1)=G1111,J1110,IF(G1111="","",IF(ROUND(G1111/12,1)&lt;1,H1111,IFERROR(IF(OR(ROUNDUP(G1112/12,0)&lt;&gt;ROUNDUP(G1111/12,0),H1110&lt;&gt;H1111),VLOOKUP($G1111,$H$16:$J$29,3,1)+SUM($I$37:I1111),J1110),VLOOKUP(MAX($E$1237:$E$1048576),$H$16:$J$29,3,1)+SUM($I$37:I1111)))))</f>
        <v/>
      </c>
      <c r="K1111" s="2"/>
      <c r="L1111" s="2"/>
      <c r="M1111" s="2"/>
      <c r="N1111" s="2"/>
      <c r="O1111" s="2"/>
      <c r="P1111" s="2"/>
      <c r="Q1111" s="2"/>
      <c r="R1111" s="2"/>
      <c r="S1111" s="2"/>
      <c r="T1111" s="2"/>
      <c r="U1111" s="2"/>
      <c r="V1111" s="2"/>
      <c r="W1111" s="2"/>
      <c r="X1111" s="2"/>
      <c r="Y1111" s="2"/>
    </row>
    <row r="1112" spans="1:25" x14ac:dyDescent="0.2">
      <c r="A1112" s="2"/>
      <c r="B1112" s="2"/>
      <c r="C1112" s="2"/>
      <c r="D1112" s="2"/>
      <c r="E1112" s="2"/>
      <c r="F1112" s="2"/>
      <c r="G1112" s="7" t="str">
        <f t="shared" si="50"/>
        <v/>
      </c>
      <c r="H1112" s="8" t="str">
        <f t="shared" si="48"/>
        <v/>
      </c>
      <c r="I1112" s="8" t="str">
        <f t="shared" si="49"/>
        <v/>
      </c>
      <c r="J1112" s="9" t="str">
        <f>IF(LARGE($I$16:$I$29,1)=G1112,J1111,IF(G1112="","",IF(ROUND(G1112/12,1)&lt;1,H1112,IFERROR(IF(OR(ROUNDUP(G1113/12,0)&lt;&gt;ROUNDUP(G1112/12,0),H1111&lt;&gt;H1112),VLOOKUP($G1112,$H$16:$J$29,3,1)+SUM($I$37:I1112),J1111),VLOOKUP(MAX($E$1237:$E$1048576),$H$16:$J$29,3,1)+SUM($I$37:I1112)))))</f>
        <v/>
      </c>
      <c r="K1112" s="2"/>
      <c r="L1112" s="2"/>
      <c r="M1112" s="2"/>
      <c r="N1112" s="2"/>
      <c r="O1112" s="2"/>
      <c r="P1112" s="2"/>
      <c r="Q1112" s="2"/>
      <c r="R1112" s="2"/>
      <c r="S1112" s="2"/>
      <c r="T1112" s="2"/>
      <c r="U1112" s="2"/>
      <c r="V1112" s="2"/>
      <c r="W1112" s="2"/>
      <c r="X1112" s="2"/>
      <c r="Y1112" s="2"/>
    </row>
    <row r="1113" spans="1:25" x14ac:dyDescent="0.2">
      <c r="A1113" s="2"/>
      <c r="B1113" s="2"/>
      <c r="C1113" s="2"/>
      <c r="D1113" s="2"/>
      <c r="E1113" s="2"/>
      <c r="F1113" s="2"/>
      <c r="G1113" s="7" t="str">
        <f t="shared" si="50"/>
        <v/>
      </c>
      <c r="H1113" s="8" t="str">
        <f t="shared" si="48"/>
        <v/>
      </c>
      <c r="I1113" s="8" t="str">
        <f t="shared" si="49"/>
        <v/>
      </c>
      <c r="J1113" s="9" t="str">
        <f>IF(LARGE($I$16:$I$29,1)=G1113,J1112,IF(G1113="","",IF(ROUND(G1113/12,1)&lt;1,H1113,IFERROR(IF(OR(ROUNDUP(G1114/12,0)&lt;&gt;ROUNDUP(G1113/12,0),H1112&lt;&gt;H1113),VLOOKUP($G1113,$H$16:$J$29,3,1)+SUM($I$37:I1113),J1112),VLOOKUP(MAX($E$1237:$E$1048576),$H$16:$J$29,3,1)+SUM($I$37:I1113)))))</f>
        <v/>
      </c>
      <c r="K1113" s="2"/>
      <c r="L1113" s="2"/>
      <c r="M1113" s="2"/>
      <c r="N1113" s="2"/>
      <c r="O1113" s="2"/>
      <c r="P1113" s="2"/>
      <c r="Q1113" s="2"/>
      <c r="R1113" s="2"/>
      <c r="S1113" s="2"/>
      <c r="T1113" s="2"/>
      <c r="U1113" s="2"/>
      <c r="V1113" s="2"/>
      <c r="W1113" s="2"/>
      <c r="X1113" s="2"/>
      <c r="Y1113" s="2"/>
    </row>
    <row r="1114" spans="1:25" x14ac:dyDescent="0.2">
      <c r="A1114" s="2"/>
      <c r="B1114" s="2"/>
      <c r="C1114" s="2"/>
      <c r="D1114" s="2"/>
      <c r="E1114" s="2"/>
      <c r="F1114" s="2"/>
      <c r="G1114" s="7" t="str">
        <f t="shared" si="50"/>
        <v/>
      </c>
      <c r="H1114" s="8" t="str">
        <f t="shared" si="48"/>
        <v/>
      </c>
      <c r="I1114" s="8" t="str">
        <f t="shared" si="49"/>
        <v/>
      </c>
      <c r="J1114" s="9" t="str">
        <f>IF(LARGE($I$16:$I$29,1)=G1114,J1113,IF(G1114="","",IF(ROUND(G1114/12,1)&lt;1,H1114,IFERROR(IF(OR(ROUNDUP(G1115/12,0)&lt;&gt;ROUNDUP(G1114/12,0),H1113&lt;&gt;H1114),VLOOKUP($G1114,$H$16:$J$29,3,1)+SUM($I$37:I1114),J1113),VLOOKUP(MAX($E$1237:$E$1048576),$H$16:$J$29,3,1)+SUM($I$37:I1114)))))</f>
        <v/>
      </c>
      <c r="K1114" s="2"/>
      <c r="L1114" s="2"/>
      <c r="M1114" s="2"/>
      <c r="N1114" s="2"/>
      <c r="O1114" s="2"/>
      <c r="P1114" s="2"/>
      <c r="Q1114" s="2"/>
      <c r="R1114" s="2"/>
      <c r="S1114" s="2"/>
      <c r="T1114" s="2"/>
      <c r="U1114" s="2"/>
      <c r="V1114" s="2"/>
      <c r="W1114" s="2"/>
      <c r="X1114" s="2"/>
      <c r="Y1114" s="2"/>
    </row>
    <row r="1115" spans="1:25" x14ac:dyDescent="0.2">
      <c r="A1115" s="2"/>
      <c r="B1115" s="2"/>
      <c r="C1115" s="2"/>
      <c r="D1115" s="2"/>
      <c r="E1115" s="2"/>
      <c r="F1115" s="2"/>
      <c r="G1115" s="7" t="str">
        <f t="shared" si="50"/>
        <v/>
      </c>
      <c r="H1115" s="8" t="str">
        <f t="shared" si="48"/>
        <v/>
      </c>
      <c r="I1115" s="8" t="str">
        <f t="shared" si="49"/>
        <v/>
      </c>
      <c r="J1115" s="9" t="str">
        <f>IF(LARGE($I$16:$I$29,1)=G1115,J1114,IF(G1115="","",IF(ROUND(G1115/12,1)&lt;1,H1115,IFERROR(IF(OR(ROUNDUP(G1116/12,0)&lt;&gt;ROUNDUP(G1115/12,0),H1114&lt;&gt;H1115),VLOOKUP($G1115,$H$16:$J$29,3,1)+SUM($I$37:I1115),J1114),VLOOKUP(MAX($E$1237:$E$1048576),$H$16:$J$29,3,1)+SUM($I$37:I1115)))))</f>
        <v/>
      </c>
      <c r="K1115" s="2"/>
      <c r="L1115" s="2"/>
      <c r="M1115" s="2"/>
      <c r="N1115" s="2"/>
      <c r="O1115" s="2"/>
      <c r="P1115" s="2"/>
      <c r="Q1115" s="2"/>
      <c r="R1115" s="2"/>
      <c r="S1115" s="2"/>
      <c r="T1115" s="2"/>
      <c r="U1115" s="2"/>
      <c r="V1115" s="2"/>
      <c r="W1115" s="2"/>
      <c r="X1115" s="2"/>
      <c r="Y1115" s="2"/>
    </row>
    <row r="1116" spans="1:25" x14ac:dyDescent="0.2">
      <c r="A1116" s="2"/>
      <c r="B1116" s="2"/>
      <c r="C1116" s="2"/>
      <c r="D1116" s="2"/>
      <c r="E1116" s="2"/>
      <c r="F1116" s="2"/>
      <c r="G1116" s="7" t="str">
        <f t="shared" si="50"/>
        <v/>
      </c>
      <c r="H1116" s="8" t="str">
        <f t="shared" si="48"/>
        <v/>
      </c>
      <c r="I1116" s="8" t="str">
        <f t="shared" si="49"/>
        <v/>
      </c>
      <c r="J1116" s="9" t="str">
        <f>IF(LARGE($I$16:$I$29,1)=G1116,J1115,IF(G1116="","",IF(ROUND(G1116/12,1)&lt;1,H1116,IFERROR(IF(OR(ROUNDUP(G1117/12,0)&lt;&gt;ROUNDUP(G1116/12,0),H1115&lt;&gt;H1116),VLOOKUP($G1116,$H$16:$J$29,3,1)+SUM($I$37:I1116),J1115),VLOOKUP(MAX($E$1237:$E$1048576),$H$16:$J$29,3,1)+SUM($I$37:I1116)))))</f>
        <v/>
      </c>
      <c r="K1116" s="2"/>
      <c r="L1116" s="2"/>
      <c r="M1116" s="2"/>
      <c r="N1116" s="2"/>
      <c r="O1116" s="2"/>
      <c r="P1116" s="2"/>
      <c r="Q1116" s="2"/>
      <c r="R1116" s="2"/>
      <c r="S1116" s="2"/>
      <c r="T1116" s="2"/>
      <c r="U1116" s="2"/>
      <c r="V1116" s="2"/>
      <c r="W1116" s="2"/>
      <c r="X1116" s="2"/>
      <c r="Y1116" s="2"/>
    </row>
    <row r="1117" spans="1:25" x14ac:dyDescent="0.2">
      <c r="A1117" s="2"/>
      <c r="B1117" s="2"/>
      <c r="C1117" s="2"/>
      <c r="D1117" s="2"/>
      <c r="E1117" s="2"/>
      <c r="F1117" s="2"/>
      <c r="G1117" s="7" t="str">
        <f t="shared" si="50"/>
        <v/>
      </c>
      <c r="H1117" s="8" t="str">
        <f t="shared" si="48"/>
        <v/>
      </c>
      <c r="I1117" s="8" t="str">
        <f t="shared" si="49"/>
        <v/>
      </c>
      <c r="J1117" s="9" t="str">
        <f>IF(LARGE($I$16:$I$29,1)=G1117,J1116,IF(G1117="","",IF(ROUND(G1117/12,1)&lt;1,H1117,IFERROR(IF(OR(ROUNDUP(G1118/12,0)&lt;&gt;ROUNDUP(G1117/12,0),H1116&lt;&gt;H1117),VLOOKUP($G1117,$H$16:$J$29,3,1)+SUM($I$37:I1117),J1116),VLOOKUP(MAX($E$1237:$E$1048576),$H$16:$J$29,3,1)+SUM($I$37:I1117)))))</f>
        <v/>
      </c>
      <c r="K1117" s="2"/>
      <c r="L1117" s="2"/>
      <c r="M1117" s="2"/>
      <c r="N1117" s="2"/>
      <c r="O1117" s="2"/>
      <c r="P1117" s="2"/>
      <c r="Q1117" s="2"/>
      <c r="R1117" s="2"/>
      <c r="S1117" s="2"/>
      <c r="T1117" s="2"/>
      <c r="U1117" s="2"/>
      <c r="V1117" s="2"/>
      <c r="W1117" s="2"/>
      <c r="X1117" s="2"/>
      <c r="Y1117" s="2"/>
    </row>
    <row r="1118" spans="1:25" x14ac:dyDescent="0.2">
      <c r="A1118" s="2"/>
      <c r="B1118" s="2"/>
      <c r="C1118" s="2"/>
      <c r="D1118" s="2"/>
      <c r="E1118" s="2"/>
      <c r="F1118" s="2"/>
      <c r="G1118" s="7" t="str">
        <f t="shared" si="50"/>
        <v/>
      </c>
      <c r="H1118" s="8" t="str">
        <f t="shared" si="48"/>
        <v/>
      </c>
      <c r="I1118" s="8" t="str">
        <f t="shared" si="49"/>
        <v/>
      </c>
      <c r="J1118" s="9" t="str">
        <f>IF(LARGE($I$16:$I$29,1)=G1118,J1117,IF(G1118="","",IF(ROUND(G1118/12,1)&lt;1,H1118,IFERROR(IF(OR(ROUNDUP(G1119/12,0)&lt;&gt;ROUNDUP(G1118/12,0),H1117&lt;&gt;H1118),VLOOKUP($G1118,$H$16:$J$29,3,1)+SUM($I$37:I1118),J1117),VLOOKUP(MAX($E$1237:$E$1048576),$H$16:$J$29,3,1)+SUM($I$37:I1118)))))</f>
        <v/>
      </c>
      <c r="K1118" s="2"/>
      <c r="L1118" s="2"/>
      <c r="M1118" s="2"/>
      <c r="N1118" s="2"/>
      <c r="O1118" s="2"/>
      <c r="P1118" s="2"/>
      <c r="Q1118" s="2"/>
      <c r="R1118" s="2"/>
      <c r="S1118" s="2"/>
      <c r="T1118" s="2"/>
      <c r="U1118" s="2"/>
      <c r="V1118" s="2"/>
      <c r="W1118" s="2"/>
      <c r="X1118" s="2"/>
      <c r="Y1118" s="2"/>
    </row>
    <row r="1119" spans="1:25" x14ac:dyDescent="0.2">
      <c r="A1119" s="2"/>
      <c r="B1119" s="2"/>
      <c r="C1119" s="2"/>
      <c r="D1119" s="2"/>
      <c r="E1119" s="2"/>
      <c r="F1119" s="2"/>
      <c r="G1119" s="7" t="str">
        <f t="shared" si="50"/>
        <v/>
      </c>
      <c r="H1119" s="8" t="str">
        <f t="shared" si="48"/>
        <v/>
      </c>
      <c r="I1119" s="8" t="str">
        <f t="shared" si="49"/>
        <v/>
      </c>
      <c r="J1119" s="9" t="str">
        <f>IF(LARGE($I$16:$I$29,1)=G1119,J1118,IF(G1119="","",IF(ROUND(G1119/12,1)&lt;1,H1119,IFERROR(IF(OR(ROUNDUP(G1120/12,0)&lt;&gt;ROUNDUP(G1119/12,0),H1118&lt;&gt;H1119),VLOOKUP($G1119,$H$16:$J$29,3,1)+SUM($I$37:I1119),J1118),VLOOKUP(MAX($E$1237:$E$1048576),$H$16:$J$29,3,1)+SUM($I$37:I1119)))))</f>
        <v/>
      </c>
      <c r="K1119" s="2"/>
      <c r="L1119" s="2"/>
      <c r="M1119" s="2"/>
      <c r="N1119" s="2"/>
      <c r="O1119" s="2"/>
      <c r="P1119" s="2"/>
      <c r="Q1119" s="2"/>
      <c r="R1119" s="2"/>
      <c r="S1119" s="2"/>
      <c r="T1119" s="2"/>
      <c r="U1119" s="2"/>
      <c r="V1119" s="2"/>
      <c r="W1119" s="2"/>
      <c r="X1119" s="2"/>
      <c r="Y1119" s="2"/>
    </row>
    <row r="1120" spans="1:25" x14ac:dyDescent="0.2">
      <c r="A1120" s="2"/>
      <c r="B1120" s="2"/>
      <c r="C1120" s="2"/>
      <c r="D1120" s="2"/>
      <c r="E1120" s="2"/>
      <c r="F1120" s="2"/>
      <c r="G1120" s="7" t="str">
        <f t="shared" si="50"/>
        <v/>
      </c>
      <c r="H1120" s="8" t="str">
        <f t="shared" si="48"/>
        <v/>
      </c>
      <c r="I1120" s="8" t="str">
        <f t="shared" si="49"/>
        <v/>
      </c>
      <c r="J1120" s="9" t="str">
        <f>IF(LARGE($I$16:$I$29,1)=G1120,J1119,IF(G1120="","",IF(ROUND(G1120/12,1)&lt;1,H1120,IFERROR(IF(OR(ROUNDUP(G1121/12,0)&lt;&gt;ROUNDUP(G1120/12,0),H1119&lt;&gt;H1120),VLOOKUP($G1120,$H$16:$J$29,3,1)+SUM($I$37:I1120),J1119),VLOOKUP(MAX($E$1237:$E$1048576),$H$16:$J$29,3,1)+SUM($I$37:I1120)))))</f>
        <v/>
      </c>
      <c r="K1120" s="2"/>
      <c r="L1120" s="2"/>
      <c r="M1120" s="2"/>
      <c r="N1120" s="2"/>
      <c r="O1120" s="2"/>
      <c r="P1120" s="2"/>
      <c r="Q1120" s="2"/>
      <c r="R1120" s="2"/>
      <c r="S1120" s="2"/>
      <c r="T1120" s="2"/>
      <c r="U1120" s="2"/>
      <c r="V1120" s="2"/>
      <c r="W1120" s="2"/>
      <c r="X1120" s="2"/>
      <c r="Y1120" s="2"/>
    </row>
    <row r="1121" spans="1:25" x14ac:dyDescent="0.2">
      <c r="A1121" s="2"/>
      <c r="B1121" s="2"/>
      <c r="C1121" s="2"/>
      <c r="D1121" s="2"/>
      <c r="E1121" s="2"/>
      <c r="F1121" s="2"/>
      <c r="G1121" s="7" t="str">
        <f t="shared" si="50"/>
        <v/>
      </c>
      <c r="H1121" s="8" t="str">
        <f t="shared" si="48"/>
        <v/>
      </c>
      <c r="I1121" s="8" t="str">
        <f t="shared" si="49"/>
        <v/>
      </c>
      <c r="J1121" s="9" t="str">
        <f>IF(LARGE($I$16:$I$29,1)=G1121,J1120,IF(G1121="","",IF(ROUND(G1121/12,1)&lt;1,H1121,IFERROR(IF(OR(ROUNDUP(G1122/12,0)&lt;&gt;ROUNDUP(G1121/12,0),H1120&lt;&gt;H1121),VLOOKUP($G1121,$H$16:$J$29,3,1)+SUM($I$37:I1121),J1120),VLOOKUP(MAX($E$1237:$E$1048576),$H$16:$J$29,3,1)+SUM($I$37:I1121)))))</f>
        <v/>
      </c>
      <c r="K1121" s="2"/>
      <c r="L1121" s="2"/>
      <c r="M1121" s="2"/>
      <c r="N1121" s="2"/>
      <c r="O1121" s="2"/>
      <c r="P1121" s="2"/>
      <c r="Q1121" s="2"/>
      <c r="R1121" s="2"/>
      <c r="S1121" s="2"/>
      <c r="T1121" s="2"/>
      <c r="U1121" s="2"/>
      <c r="V1121" s="2"/>
      <c r="W1121" s="2"/>
      <c r="X1121" s="2"/>
      <c r="Y1121" s="2"/>
    </row>
    <row r="1122" spans="1:25" x14ac:dyDescent="0.2">
      <c r="A1122" s="2"/>
      <c r="B1122" s="2"/>
      <c r="C1122" s="2"/>
      <c r="D1122" s="2"/>
      <c r="E1122" s="2"/>
      <c r="F1122" s="2"/>
      <c r="G1122" s="7" t="str">
        <f t="shared" si="50"/>
        <v/>
      </c>
      <c r="H1122" s="8" t="str">
        <f t="shared" si="48"/>
        <v/>
      </c>
      <c r="I1122" s="8" t="str">
        <f t="shared" si="49"/>
        <v/>
      </c>
      <c r="J1122" s="9" t="str">
        <f>IF(LARGE($I$16:$I$29,1)=G1122,J1121,IF(G1122="","",IF(ROUND(G1122/12,1)&lt;1,H1122,IFERROR(IF(OR(ROUNDUP(G1123/12,0)&lt;&gt;ROUNDUP(G1122/12,0),H1121&lt;&gt;H1122),VLOOKUP($G1122,$H$16:$J$29,3,1)+SUM($I$37:I1122),J1121),VLOOKUP(MAX($E$1237:$E$1048576),$H$16:$J$29,3,1)+SUM($I$37:I1122)))))</f>
        <v/>
      </c>
      <c r="K1122" s="2"/>
      <c r="L1122" s="2"/>
      <c r="M1122" s="2"/>
      <c r="N1122" s="2"/>
      <c r="O1122" s="2"/>
      <c r="P1122" s="2"/>
      <c r="Q1122" s="2"/>
      <c r="R1122" s="2"/>
      <c r="S1122" s="2"/>
      <c r="T1122" s="2"/>
      <c r="U1122" s="2"/>
      <c r="V1122" s="2"/>
      <c r="W1122" s="2"/>
      <c r="X1122" s="2"/>
      <c r="Y1122" s="2"/>
    </row>
    <row r="1123" spans="1:25" x14ac:dyDescent="0.2">
      <c r="A1123" s="2"/>
      <c r="B1123" s="2"/>
      <c r="C1123" s="2"/>
      <c r="D1123" s="2"/>
      <c r="E1123" s="2"/>
      <c r="F1123" s="2"/>
      <c r="G1123" s="7" t="str">
        <f t="shared" si="50"/>
        <v/>
      </c>
      <c r="H1123" s="8" t="str">
        <f t="shared" si="48"/>
        <v/>
      </c>
      <c r="I1123" s="8" t="str">
        <f t="shared" si="49"/>
        <v/>
      </c>
      <c r="J1123" s="9" t="str">
        <f>IF(LARGE($I$16:$I$29,1)=G1123,J1122,IF(G1123="","",IF(ROUND(G1123/12,1)&lt;1,H1123,IFERROR(IF(OR(ROUNDUP(G1124/12,0)&lt;&gt;ROUNDUP(G1123/12,0),H1122&lt;&gt;H1123),VLOOKUP($G1123,$H$16:$J$29,3,1)+SUM($I$37:I1123),J1122),VLOOKUP(MAX($E$1237:$E$1048576),$H$16:$J$29,3,1)+SUM($I$37:I1123)))))</f>
        <v/>
      </c>
      <c r="K1123" s="2"/>
      <c r="L1123" s="2"/>
      <c r="M1123" s="2"/>
      <c r="N1123" s="2"/>
      <c r="O1123" s="2"/>
      <c r="P1123" s="2"/>
      <c r="Q1123" s="2"/>
      <c r="R1123" s="2"/>
      <c r="S1123" s="2"/>
      <c r="T1123" s="2"/>
      <c r="U1123" s="2"/>
      <c r="V1123" s="2"/>
      <c r="W1123" s="2"/>
      <c r="X1123" s="2"/>
      <c r="Y1123" s="2"/>
    </row>
    <row r="1124" spans="1:25" x14ac:dyDescent="0.2">
      <c r="A1124" s="2"/>
      <c r="B1124" s="2"/>
      <c r="C1124" s="2"/>
      <c r="D1124" s="2"/>
      <c r="E1124" s="2"/>
      <c r="F1124" s="2"/>
      <c r="G1124" s="7" t="str">
        <f t="shared" si="50"/>
        <v/>
      </c>
      <c r="H1124" s="8" t="str">
        <f t="shared" si="48"/>
        <v/>
      </c>
      <c r="I1124" s="8" t="str">
        <f t="shared" si="49"/>
        <v/>
      </c>
      <c r="J1124" s="9" t="str">
        <f>IF(LARGE($I$16:$I$29,1)=G1124,J1123,IF(G1124="","",IF(ROUND(G1124/12,1)&lt;1,H1124,IFERROR(IF(OR(ROUNDUP(G1125/12,0)&lt;&gt;ROUNDUP(G1124/12,0),H1123&lt;&gt;H1124),VLOOKUP($G1124,$H$16:$J$29,3,1)+SUM($I$37:I1124),J1123),VLOOKUP(MAX($E$1237:$E$1048576),$H$16:$J$29,3,1)+SUM($I$37:I1124)))))</f>
        <v/>
      </c>
      <c r="K1124" s="2"/>
      <c r="L1124" s="2"/>
      <c r="M1124" s="2"/>
      <c r="N1124" s="2"/>
      <c r="O1124" s="2"/>
      <c r="P1124" s="2"/>
      <c r="Q1124" s="2"/>
      <c r="R1124" s="2"/>
      <c r="S1124" s="2"/>
      <c r="T1124" s="2"/>
      <c r="U1124" s="2"/>
      <c r="V1124" s="2"/>
      <c r="W1124" s="2"/>
      <c r="X1124" s="2"/>
      <c r="Y1124" s="2"/>
    </row>
    <row r="1125" spans="1:25" x14ac:dyDescent="0.2">
      <c r="A1125" s="2"/>
      <c r="B1125" s="2"/>
      <c r="C1125" s="2"/>
      <c r="D1125" s="2"/>
      <c r="E1125" s="2"/>
      <c r="F1125" s="2"/>
      <c r="G1125" s="7" t="str">
        <f t="shared" si="50"/>
        <v/>
      </c>
      <c r="H1125" s="8" t="str">
        <f t="shared" ref="H1125:H1188" si="51">IF(G1125="","",VLOOKUP($G1125,$H$16:$J$27,3,1))</f>
        <v/>
      </c>
      <c r="I1125" s="8" t="str">
        <f t="shared" ref="I1125:I1188" si="52">IF(G1125="","",VLOOKUP($G1125,$H$16:$J$27,3,1)*($E$27))</f>
        <v/>
      </c>
      <c r="J1125" s="9" t="str">
        <f>IF(LARGE($I$16:$I$29,1)=G1125,J1124,IF(G1125="","",IF(ROUND(G1125/12,1)&lt;1,H1125,IFERROR(IF(OR(ROUNDUP(G1126/12,0)&lt;&gt;ROUNDUP(G1125/12,0),H1124&lt;&gt;H1125),VLOOKUP($G1125,$H$16:$J$29,3,1)+SUM($I$37:I1125),J1124),VLOOKUP(MAX($E$1237:$E$1048576),$H$16:$J$29,3,1)+SUM($I$37:I1125)))))</f>
        <v/>
      </c>
      <c r="K1125" s="2"/>
      <c r="L1125" s="2"/>
      <c r="M1125" s="2"/>
      <c r="N1125" s="2"/>
      <c r="O1125" s="2"/>
      <c r="P1125" s="2"/>
      <c r="Q1125" s="2"/>
      <c r="R1125" s="2"/>
      <c r="S1125" s="2"/>
      <c r="T1125" s="2"/>
      <c r="U1125" s="2"/>
      <c r="V1125" s="2"/>
      <c r="W1125" s="2"/>
      <c r="X1125" s="2"/>
      <c r="Y1125" s="2"/>
    </row>
    <row r="1126" spans="1:25" x14ac:dyDescent="0.2">
      <c r="A1126" s="2"/>
      <c r="B1126" s="2"/>
      <c r="C1126" s="2"/>
      <c r="D1126" s="2"/>
      <c r="E1126" s="2"/>
      <c r="F1126" s="2"/>
      <c r="G1126" s="7" t="str">
        <f t="shared" ref="G1126:G1189" si="53">IFERROR(IF(G1125+1&gt;MAX($I$16:$I$25),"",G1125+1),"")</f>
        <v/>
      </c>
      <c r="H1126" s="8" t="str">
        <f t="shared" si="51"/>
        <v/>
      </c>
      <c r="I1126" s="8" t="str">
        <f t="shared" si="52"/>
        <v/>
      </c>
      <c r="J1126" s="9" t="str">
        <f>IF(LARGE($I$16:$I$29,1)=G1126,J1125,IF(G1126="","",IF(ROUND(G1126/12,1)&lt;1,H1126,IFERROR(IF(OR(ROUNDUP(G1127/12,0)&lt;&gt;ROUNDUP(G1126/12,0),H1125&lt;&gt;H1126),VLOOKUP($G1126,$H$16:$J$29,3,1)+SUM($I$37:I1126),J1125),VLOOKUP(MAX($E$1237:$E$1048576),$H$16:$J$29,3,1)+SUM($I$37:I1126)))))</f>
        <v/>
      </c>
      <c r="K1126" s="2"/>
      <c r="L1126" s="2"/>
      <c r="M1126" s="2"/>
      <c r="N1126" s="2"/>
      <c r="O1126" s="2"/>
      <c r="P1126" s="2"/>
      <c r="Q1126" s="2"/>
      <c r="R1126" s="2"/>
      <c r="S1126" s="2"/>
      <c r="T1126" s="2"/>
      <c r="U1126" s="2"/>
      <c r="V1126" s="2"/>
      <c r="W1126" s="2"/>
      <c r="X1126" s="2"/>
      <c r="Y1126" s="2"/>
    </row>
    <row r="1127" spans="1:25" x14ac:dyDescent="0.2">
      <c r="A1127" s="2"/>
      <c r="B1127" s="2"/>
      <c r="C1127" s="2"/>
      <c r="D1127" s="2"/>
      <c r="E1127" s="2"/>
      <c r="F1127" s="2"/>
      <c r="G1127" s="7" t="str">
        <f t="shared" si="53"/>
        <v/>
      </c>
      <c r="H1127" s="8" t="str">
        <f t="shared" si="51"/>
        <v/>
      </c>
      <c r="I1127" s="8" t="str">
        <f t="shared" si="52"/>
        <v/>
      </c>
      <c r="J1127" s="9" t="str">
        <f>IF(LARGE($I$16:$I$29,1)=G1127,J1126,IF(G1127="","",IF(ROUND(G1127/12,1)&lt;1,H1127,IFERROR(IF(OR(ROUNDUP(G1128/12,0)&lt;&gt;ROUNDUP(G1127/12,0),H1126&lt;&gt;H1127),VLOOKUP($G1127,$H$16:$J$29,3,1)+SUM($I$37:I1127),J1126),VLOOKUP(MAX($E$1237:$E$1048576),$H$16:$J$29,3,1)+SUM($I$37:I1127)))))</f>
        <v/>
      </c>
      <c r="K1127" s="2"/>
      <c r="L1127" s="2"/>
      <c r="M1127" s="2"/>
      <c r="N1127" s="2"/>
      <c r="O1127" s="2"/>
      <c r="P1127" s="2"/>
      <c r="Q1127" s="2"/>
      <c r="R1127" s="2"/>
      <c r="S1127" s="2"/>
      <c r="T1127" s="2"/>
      <c r="U1127" s="2"/>
      <c r="V1127" s="2"/>
      <c r="W1127" s="2"/>
      <c r="X1127" s="2"/>
      <c r="Y1127" s="2"/>
    </row>
    <row r="1128" spans="1:25" x14ac:dyDescent="0.2">
      <c r="A1128" s="2"/>
      <c r="B1128" s="2"/>
      <c r="C1128" s="2"/>
      <c r="D1128" s="2"/>
      <c r="E1128" s="2"/>
      <c r="F1128" s="2"/>
      <c r="G1128" s="7" t="str">
        <f t="shared" si="53"/>
        <v/>
      </c>
      <c r="H1128" s="8" t="str">
        <f t="shared" si="51"/>
        <v/>
      </c>
      <c r="I1128" s="8" t="str">
        <f t="shared" si="52"/>
        <v/>
      </c>
      <c r="J1128" s="9" t="str">
        <f>IF(LARGE($I$16:$I$29,1)=G1128,J1127,IF(G1128="","",IF(ROUND(G1128/12,1)&lt;1,H1128,IFERROR(IF(OR(ROUNDUP(G1129/12,0)&lt;&gt;ROUNDUP(G1128/12,0),H1127&lt;&gt;H1128),VLOOKUP($G1128,$H$16:$J$29,3,1)+SUM($I$37:I1128),J1127),VLOOKUP(MAX($E$1237:$E$1048576),$H$16:$J$29,3,1)+SUM($I$37:I1128)))))</f>
        <v/>
      </c>
      <c r="K1128" s="2"/>
      <c r="L1128" s="2"/>
      <c r="M1128" s="2"/>
      <c r="N1128" s="2"/>
      <c r="O1128" s="2"/>
      <c r="P1128" s="2"/>
      <c r="Q1128" s="2"/>
      <c r="R1128" s="2"/>
      <c r="S1128" s="2"/>
      <c r="T1128" s="2"/>
      <c r="U1128" s="2"/>
      <c r="V1128" s="2"/>
      <c r="W1128" s="2"/>
      <c r="X1128" s="2"/>
      <c r="Y1128" s="2"/>
    </row>
    <row r="1129" spans="1:25" x14ac:dyDescent="0.2">
      <c r="A1129" s="2"/>
      <c r="B1129" s="2"/>
      <c r="C1129" s="2"/>
      <c r="D1129" s="2"/>
      <c r="E1129" s="2"/>
      <c r="F1129" s="2"/>
      <c r="G1129" s="7" t="str">
        <f t="shared" si="53"/>
        <v/>
      </c>
      <c r="H1129" s="8" t="str">
        <f t="shared" si="51"/>
        <v/>
      </c>
      <c r="I1129" s="8" t="str">
        <f t="shared" si="52"/>
        <v/>
      </c>
      <c r="J1129" s="9" t="str">
        <f>IF(LARGE($I$16:$I$29,1)=G1129,J1128,IF(G1129="","",IF(ROUND(G1129/12,1)&lt;1,H1129,IFERROR(IF(OR(ROUNDUP(G1130/12,0)&lt;&gt;ROUNDUP(G1129/12,0),H1128&lt;&gt;H1129),VLOOKUP($G1129,$H$16:$J$29,3,1)+SUM($I$37:I1129),J1128),VLOOKUP(MAX($E$1237:$E$1048576),$H$16:$J$29,3,1)+SUM($I$37:I1129)))))</f>
        <v/>
      </c>
      <c r="K1129" s="2"/>
      <c r="L1129" s="2"/>
      <c r="M1129" s="2"/>
      <c r="N1129" s="2"/>
      <c r="O1129" s="2"/>
      <c r="P1129" s="2"/>
      <c r="Q1129" s="2"/>
      <c r="R1129" s="2"/>
      <c r="S1129" s="2"/>
      <c r="T1129" s="2"/>
      <c r="U1129" s="2"/>
      <c r="V1129" s="2"/>
      <c r="W1129" s="2"/>
      <c r="X1129" s="2"/>
      <c r="Y1129" s="2"/>
    </row>
    <row r="1130" spans="1:25" x14ac:dyDescent="0.2">
      <c r="A1130" s="2"/>
      <c r="B1130" s="2"/>
      <c r="C1130" s="2"/>
      <c r="D1130" s="2"/>
      <c r="E1130" s="2"/>
      <c r="F1130" s="2"/>
      <c r="G1130" s="7" t="str">
        <f t="shared" si="53"/>
        <v/>
      </c>
      <c r="H1130" s="8" t="str">
        <f t="shared" si="51"/>
        <v/>
      </c>
      <c r="I1130" s="8" t="str">
        <f t="shared" si="52"/>
        <v/>
      </c>
      <c r="J1130" s="9" t="str">
        <f>IF(LARGE($I$16:$I$29,1)=G1130,J1129,IF(G1130="","",IF(ROUND(G1130/12,1)&lt;1,H1130,IFERROR(IF(OR(ROUNDUP(G1131/12,0)&lt;&gt;ROUNDUP(G1130/12,0),H1129&lt;&gt;H1130),VLOOKUP($G1130,$H$16:$J$29,3,1)+SUM($I$37:I1130),J1129),VLOOKUP(MAX($E$1237:$E$1048576),$H$16:$J$29,3,1)+SUM($I$37:I1130)))))</f>
        <v/>
      </c>
      <c r="K1130" s="2"/>
      <c r="L1130" s="2"/>
      <c r="M1130" s="2"/>
      <c r="N1130" s="2"/>
      <c r="O1130" s="2"/>
      <c r="P1130" s="2"/>
      <c r="Q1130" s="2"/>
      <c r="R1130" s="2"/>
      <c r="S1130" s="2"/>
      <c r="T1130" s="2"/>
      <c r="U1130" s="2"/>
      <c r="V1130" s="2"/>
      <c r="W1130" s="2"/>
      <c r="X1130" s="2"/>
      <c r="Y1130" s="2"/>
    </row>
    <row r="1131" spans="1:25" x14ac:dyDescent="0.2">
      <c r="A1131" s="2"/>
      <c r="B1131" s="2"/>
      <c r="C1131" s="2"/>
      <c r="D1131" s="2"/>
      <c r="E1131" s="2"/>
      <c r="F1131" s="2"/>
      <c r="G1131" s="7" t="str">
        <f t="shared" si="53"/>
        <v/>
      </c>
      <c r="H1131" s="8" t="str">
        <f t="shared" si="51"/>
        <v/>
      </c>
      <c r="I1131" s="8" t="str">
        <f t="shared" si="52"/>
        <v/>
      </c>
      <c r="J1131" s="9" t="str">
        <f>IF(LARGE($I$16:$I$29,1)=G1131,J1130,IF(G1131="","",IF(ROUND(G1131/12,1)&lt;1,H1131,IFERROR(IF(OR(ROUNDUP(G1132/12,0)&lt;&gt;ROUNDUP(G1131/12,0),H1130&lt;&gt;H1131),VLOOKUP($G1131,$H$16:$J$29,3,1)+SUM($I$37:I1131),J1130),VLOOKUP(MAX($E$1237:$E$1048576),$H$16:$J$29,3,1)+SUM($I$37:I1131)))))</f>
        <v/>
      </c>
      <c r="K1131" s="2"/>
      <c r="L1131" s="2"/>
      <c r="M1131" s="2"/>
      <c r="N1131" s="2"/>
      <c r="O1131" s="2"/>
      <c r="P1131" s="2"/>
      <c r="Q1131" s="2"/>
      <c r="R1131" s="2"/>
      <c r="S1131" s="2"/>
      <c r="T1131" s="2"/>
      <c r="U1131" s="2"/>
      <c r="V1131" s="2"/>
      <c r="W1131" s="2"/>
      <c r="X1131" s="2"/>
      <c r="Y1131" s="2"/>
    </row>
    <row r="1132" spans="1:25" x14ac:dyDescent="0.2">
      <c r="A1132" s="2"/>
      <c r="B1132" s="2"/>
      <c r="C1132" s="2"/>
      <c r="D1132" s="2"/>
      <c r="E1132" s="2"/>
      <c r="F1132" s="2"/>
      <c r="G1132" s="7" t="str">
        <f t="shared" si="53"/>
        <v/>
      </c>
      <c r="H1132" s="8" t="str">
        <f t="shared" si="51"/>
        <v/>
      </c>
      <c r="I1132" s="8" t="str">
        <f t="shared" si="52"/>
        <v/>
      </c>
      <c r="J1132" s="9" t="str">
        <f>IF(LARGE($I$16:$I$29,1)=G1132,J1131,IF(G1132="","",IF(ROUND(G1132/12,1)&lt;1,H1132,IFERROR(IF(OR(ROUNDUP(G1133/12,0)&lt;&gt;ROUNDUP(G1132/12,0),H1131&lt;&gt;H1132),VLOOKUP($G1132,$H$16:$J$29,3,1)+SUM($I$37:I1132),J1131),VLOOKUP(MAX($E$1237:$E$1048576),$H$16:$J$29,3,1)+SUM($I$37:I1132)))))</f>
        <v/>
      </c>
      <c r="K1132" s="2"/>
      <c r="L1132" s="2"/>
      <c r="M1132" s="2"/>
      <c r="N1132" s="2"/>
      <c r="O1132" s="2"/>
      <c r="P1132" s="2"/>
      <c r="Q1132" s="2"/>
      <c r="R1132" s="2"/>
      <c r="S1132" s="2"/>
      <c r="T1132" s="2"/>
      <c r="U1132" s="2"/>
      <c r="V1132" s="2"/>
      <c r="W1132" s="2"/>
      <c r="X1132" s="2"/>
      <c r="Y1132" s="2"/>
    </row>
    <row r="1133" spans="1:25" x14ac:dyDescent="0.2">
      <c r="A1133" s="2"/>
      <c r="B1133" s="2"/>
      <c r="C1133" s="2"/>
      <c r="D1133" s="2"/>
      <c r="E1133" s="2"/>
      <c r="F1133" s="2"/>
      <c r="G1133" s="7" t="str">
        <f t="shared" si="53"/>
        <v/>
      </c>
      <c r="H1133" s="8" t="str">
        <f t="shared" si="51"/>
        <v/>
      </c>
      <c r="I1133" s="8" t="str">
        <f t="shared" si="52"/>
        <v/>
      </c>
      <c r="J1133" s="9" t="str">
        <f>IF(LARGE($I$16:$I$29,1)=G1133,J1132,IF(G1133="","",IF(ROUND(G1133/12,1)&lt;1,H1133,IFERROR(IF(OR(ROUNDUP(G1134/12,0)&lt;&gt;ROUNDUP(G1133/12,0),H1132&lt;&gt;H1133),VLOOKUP($G1133,$H$16:$J$29,3,1)+SUM($I$37:I1133),J1132),VLOOKUP(MAX($E$1237:$E$1048576),$H$16:$J$29,3,1)+SUM($I$37:I1133)))))</f>
        <v/>
      </c>
      <c r="K1133" s="2"/>
      <c r="L1133" s="2"/>
      <c r="M1133" s="2"/>
      <c r="N1133" s="2"/>
      <c r="O1133" s="2"/>
      <c r="P1133" s="2"/>
      <c r="Q1133" s="2"/>
      <c r="R1133" s="2"/>
      <c r="S1133" s="2"/>
      <c r="T1133" s="2"/>
      <c r="U1133" s="2"/>
      <c r="V1133" s="2"/>
      <c r="W1133" s="2"/>
      <c r="X1133" s="2"/>
      <c r="Y1133" s="2"/>
    </row>
    <row r="1134" spans="1:25" x14ac:dyDescent="0.2">
      <c r="A1134" s="2"/>
      <c r="B1134" s="2"/>
      <c r="C1134" s="2"/>
      <c r="D1134" s="2"/>
      <c r="E1134" s="2"/>
      <c r="F1134" s="2"/>
      <c r="G1134" s="7" t="str">
        <f t="shared" si="53"/>
        <v/>
      </c>
      <c r="H1134" s="8" t="str">
        <f t="shared" si="51"/>
        <v/>
      </c>
      <c r="I1134" s="8" t="str">
        <f t="shared" si="52"/>
        <v/>
      </c>
      <c r="J1134" s="9" t="str">
        <f>IF(LARGE($I$16:$I$29,1)=G1134,J1133,IF(G1134="","",IF(ROUND(G1134/12,1)&lt;1,H1134,IFERROR(IF(OR(ROUNDUP(G1135/12,0)&lt;&gt;ROUNDUP(G1134/12,0),H1133&lt;&gt;H1134),VLOOKUP($G1134,$H$16:$J$29,3,1)+SUM($I$37:I1134),J1133),VLOOKUP(MAX($E$1237:$E$1048576),$H$16:$J$29,3,1)+SUM($I$37:I1134)))))</f>
        <v/>
      </c>
      <c r="K1134" s="2"/>
      <c r="L1134" s="2"/>
      <c r="M1134" s="2"/>
      <c r="N1134" s="2"/>
      <c r="O1134" s="2"/>
      <c r="P1134" s="2"/>
      <c r="Q1134" s="2"/>
      <c r="R1134" s="2"/>
      <c r="S1134" s="2"/>
      <c r="T1134" s="2"/>
      <c r="U1134" s="2"/>
      <c r="V1134" s="2"/>
      <c r="W1134" s="2"/>
      <c r="X1134" s="2"/>
      <c r="Y1134" s="2"/>
    </row>
    <row r="1135" spans="1:25" x14ac:dyDescent="0.2">
      <c r="A1135" s="2"/>
      <c r="B1135" s="2"/>
      <c r="C1135" s="2"/>
      <c r="D1135" s="2"/>
      <c r="E1135" s="2"/>
      <c r="F1135" s="2"/>
      <c r="G1135" s="7" t="str">
        <f t="shared" si="53"/>
        <v/>
      </c>
      <c r="H1135" s="8" t="str">
        <f t="shared" si="51"/>
        <v/>
      </c>
      <c r="I1135" s="8" t="str">
        <f t="shared" si="52"/>
        <v/>
      </c>
      <c r="J1135" s="9" t="str">
        <f>IF(LARGE($I$16:$I$29,1)=G1135,J1134,IF(G1135="","",IF(ROUND(G1135/12,1)&lt;1,H1135,IFERROR(IF(OR(ROUNDUP(G1136/12,0)&lt;&gt;ROUNDUP(G1135/12,0),H1134&lt;&gt;H1135),VLOOKUP($G1135,$H$16:$J$29,3,1)+SUM($I$37:I1135),J1134),VLOOKUP(MAX($E$1237:$E$1048576),$H$16:$J$29,3,1)+SUM($I$37:I1135)))))</f>
        <v/>
      </c>
      <c r="K1135" s="2"/>
      <c r="L1135" s="2"/>
      <c r="M1135" s="2"/>
      <c r="N1135" s="2"/>
      <c r="O1135" s="2"/>
      <c r="P1135" s="2"/>
      <c r="Q1135" s="2"/>
      <c r="R1135" s="2"/>
      <c r="S1135" s="2"/>
      <c r="T1135" s="2"/>
      <c r="U1135" s="2"/>
      <c r="V1135" s="2"/>
      <c r="W1135" s="2"/>
      <c r="X1135" s="2"/>
      <c r="Y1135" s="2"/>
    </row>
    <row r="1136" spans="1:25" x14ac:dyDescent="0.2">
      <c r="A1136" s="2"/>
      <c r="B1136" s="2"/>
      <c r="C1136" s="2"/>
      <c r="D1136" s="2"/>
      <c r="E1136" s="2"/>
      <c r="F1136" s="2"/>
      <c r="G1136" s="7" t="str">
        <f t="shared" si="53"/>
        <v/>
      </c>
      <c r="H1136" s="8" t="str">
        <f t="shared" si="51"/>
        <v/>
      </c>
      <c r="I1136" s="8" t="str">
        <f t="shared" si="52"/>
        <v/>
      </c>
      <c r="J1136" s="9" t="str">
        <f>IF(LARGE($I$16:$I$29,1)=G1136,J1135,IF(G1136="","",IF(ROUND(G1136/12,1)&lt;1,H1136,IFERROR(IF(OR(ROUNDUP(G1137/12,0)&lt;&gt;ROUNDUP(G1136/12,0),H1135&lt;&gt;H1136),VLOOKUP($G1136,$H$16:$J$29,3,1)+SUM($I$37:I1136),J1135),VLOOKUP(MAX($E$1237:$E$1048576),$H$16:$J$29,3,1)+SUM($I$37:I1136)))))</f>
        <v/>
      </c>
      <c r="K1136" s="2"/>
      <c r="L1136" s="2"/>
      <c r="M1136" s="2"/>
      <c r="N1136" s="2"/>
      <c r="O1136" s="2"/>
      <c r="P1136" s="2"/>
      <c r="Q1136" s="2"/>
      <c r="R1136" s="2"/>
      <c r="S1136" s="2"/>
      <c r="T1136" s="2"/>
      <c r="U1136" s="2"/>
      <c r="V1136" s="2"/>
      <c r="W1136" s="2"/>
      <c r="X1136" s="2"/>
      <c r="Y1136" s="2"/>
    </row>
    <row r="1137" spans="1:25" x14ac:dyDescent="0.2">
      <c r="A1137" s="2"/>
      <c r="B1137" s="2"/>
      <c r="C1137" s="2"/>
      <c r="D1137" s="2"/>
      <c r="E1137" s="2"/>
      <c r="F1137" s="2"/>
      <c r="G1137" s="7" t="str">
        <f t="shared" si="53"/>
        <v/>
      </c>
      <c r="H1137" s="8" t="str">
        <f t="shared" si="51"/>
        <v/>
      </c>
      <c r="I1137" s="8" t="str">
        <f t="shared" si="52"/>
        <v/>
      </c>
      <c r="J1137" s="9" t="str">
        <f>IF(LARGE($I$16:$I$29,1)=G1137,J1136,IF(G1137="","",IF(ROUND(G1137/12,1)&lt;1,H1137,IFERROR(IF(OR(ROUNDUP(G1138/12,0)&lt;&gt;ROUNDUP(G1137/12,0),H1136&lt;&gt;H1137),VLOOKUP($G1137,$H$16:$J$29,3,1)+SUM($I$37:I1137),J1136),VLOOKUP(MAX($E$1237:$E$1048576),$H$16:$J$29,3,1)+SUM($I$37:I1137)))))</f>
        <v/>
      </c>
      <c r="K1137" s="2"/>
      <c r="L1137" s="2"/>
      <c r="M1137" s="2"/>
      <c r="N1137" s="2"/>
      <c r="O1137" s="2"/>
      <c r="P1137" s="2"/>
      <c r="Q1137" s="2"/>
      <c r="R1137" s="2"/>
      <c r="S1137" s="2"/>
      <c r="T1137" s="2"/>
      <c r="U1137" s="2"/>
      <c r="V1137" s="2"/>
      <c r="W1137" s="2"/>
      <c r="X1137" s="2"/>
      <c r="Y1137" s="2"/>
    </row>
    <row r="1138" spans="1:25" x14ac:dyDescent="0.2">
      <c r="A1138" s="2"/>
      <c r="B1138" s="2"/>
      <c r="C1138" s="2"/>
      <c r="D1138" s="2"/>
      <c r="E1138" s="2"/>
      <c r="F1138" s="2"/>
      <c r="G1138" s="7" t="str">
        <f t="shared" si="53"/>
        <v/>
      </c>
      <c r="H1138" s="8" t="str">
        <f t="shared" si="51"/>
        <v/>
      </c>
      <c r="I1138" s="8" t="str">
        <f t="shared" si="52"/>
        <v/>
      </c>
      <c r="J1138" s="9" t="str">
        <f>IF(LARGE($I$16:$I$29,1)=G1138,J1137,IF(G1138="","",IF(ROUND(G1138/12,1)&lt;1,H1138,IFERROR(IF(OR(ROUNDUP(G1139/12,0)&lt;&gt;ROUNDUP(G1138/12,0),H1137&lt;&gt;H1138),VLOOKUP($G1138,$H$16:$J$29,3,1)+SUM($I$37:I1138),J1137),VLOOKUP(MAX($E$1237:$E$1048576),$H$16:$J$29,3,1)+SUM($I$37:I1138)))))</f>
        <v/>
      </c>
      <c r="K1138" s="2"/>
      <c r="L1138" s="2"/>
      <c r="M1138" s="2"/>
      <c r="N1138" s="2"/>
      <c r="O1138" s="2"/>
      <c r="P1138" s="2"/>
      <c r="Q1138" s="2"/>
      <c r="R1138" s="2"/>
      <c r="S1138" s="2"/>
      <c r="T1138" s="2"/>
      <c r="U1138" s="2"/>
      <c r="V1138" s="2"/>
      <c r="W1138" s="2"/>
      <c r="X1138" s="2"/>
      <c r="Y1138" s="2"/>
    </row>
    <row r="1139" spans="1:25" x14ac:dyDescent="0.2">
      <c r="A1139" s="2"/>
      <c r="B1139" s="2"/>
      <c r="C1139" s="2"/>
      <c r="D1139" s="2"/>
      <c r="E1139" s="2"/>
      <c r="F1139" s="2"/>
      <c r="G1139" s="7" t="str">
        <f t="shared" si="53"/>
        <v/>
      </c>
      <c r="H1139" s="8" t="str">
        <f t="shared" si="51"/>
        <v/>
      </c>
      <c r="I1139" s="8" t="str">
        <f t="shared" si="52"/>
        <v/>
      </c>
      <c r="J1139" s="9" t="str">
        <f>IF(LARGE($I$16:$I$29,1)=G1139,J1138,IF(G1139="","",IF(ROUND(G1139/12,1)&lt;1,H1139,IFERROR(IF(OR(ROUNDUP(G1140/12,0)&lt;&gt;ROUNDUP(G1139/12,0),H1138&lt;&gt;H1139),VLOOKUP($G1139,$H$16:$J$29,3,1)+SUM($I$37:I1139),J1138),VLOOKUP(MAX($E$1237:$E$1048576),$H$16:$J$29,3,1)+SUM($I$37:I1139)))))</f>
        <v/>
      </c>
      <c r="K1139" s="2"/>
      <c r="L1139" s="2"/>
      <c r="M1139" s="2"/>
      <c r="N1139" s="2"/>
      <c r="O1139" s="2"/>
      <c r="P1139" s="2"/>
      <c r="Q1139" s="2"/>
      <c r="R1139" s="2"/>
      <c r="S1139" s="2"/>
      <c r="T1139" s="2"/>
      <c r="U1139" s="2"/>
      <c r="V1139" s="2"/>
      <c r="W1139" s="2"/>
      <c r="X1139" s="2"/>
      <c r="Y1139" s="2"/>
    </row>
    <row r="1140" spans="1:25" x14ac:dyDescent="0.2">
      <c r="A1140" s="2"/>
      <c r="B1140" s="2"/>
      <c r="C1140" s="2"/>
      <c r="D1140" s="2"/>
      <c r="E1140" s="2"/>
      <c r="F1140" s="2"/>
      <c r="G1140" s="7" t="str">
        <f t="shared" si="53"/>
        <v/>
      </c>
      <c r="H1140" s="8" t="str">
        <f t="shared" si="51"/>
        <v/>
      </c>
      <c r="I1140" s="8" t="str">
        <f t="shared" si="52"/>
        <v/>
      </c>
      <c r="J1140" s="9" t="str">
        <f>IF(LARGE($I$16:$I$29,1)=G1140,J1139,IF(G1140="","",IF(ROUND(G1140/12,1)&lt;1,H1140,IFERROR(IF(OR(ROUNDUP(G1141/12,0)&lt;&gt;ROUNDUP(G1140/12,0),H1139&lt;&gt;H1140),VLOOKUP($G1140,$H$16:$J$29,3,1)+SUM($I$37:I1140),J1139),VLOOKUP(MAX($E$1237:$E$1048576),$H$16:$J$29,3,1)+SUM($I$37:I1140)))))</f>
        <v/>
      </c>
      <c r="K1140" s="2"/>
      <c r="L1140" s="2"/>
      <c r="M1140" s="2"/>
      <c r="N1140" s="2"/>
      <c r="O1140" s="2"/>
      <c r="P1140" s="2"/>
      <c r="Q1140" s="2"/>
      <c r="R1140" s="2"/>
      <c r="S1140" s="2"/>
      <c r="T1140" s="2"/>
      <c r="U1140" s="2"/>
      <c r="V1140" s="2"/>
      <c r="W1140" s="2"/>
      <c r="X1140" s="2"/>
      <c r="Y1140" s="2"/>
    </row>
    <row r="1141" spans="1:25" x14ac:dyDescent="0.2">
      <c r="A1141" s="2"/>
      <c r="B1141" s="2"/>
      <c r="C1141" s="2"/>
      <c r="D1141" s="2"/>
      <c r="E1141" s="2"/>
      <c r="F1141" s="2"/>
      <c r="G1141" s="7" t="str">
        <f t="shared" si="53"/>
        <v/>
      </c>
      <c r="H1141" s="8" t="str">
        <f t="shared" si="51"/>
        <v/>
      </c>
      <c r="I1141" s="8" t="str">
        <f t="shared" si="52"/>
        <v/>
      </c>
      <c r="J1141" s="9" t="str">
        <f>IF(LARGE($I$16:$I$29,1)=G1141,J1140,IF(G1141="","",IF(ROUND(G1141/12,1)&lt;1,H1141,IFERROR(IF(OR(ROUNDUP(G1142/12,0)&lt;&gt;ROUNDUP(G1141/12,0),H1140&lt;&gt;H1141),VLOOKUP($G1141,$H$16:$J$29,3,1)+SUM($I$37:I1141),J1140),VLOOKUP(MAX($E$1237:$E$1048576),$H$16:$J$29,3,1)+SUM($I$37:I1141)))))</f>
        <v/>
      </c>
      <c r="K1141" s="2"/>
      <c r="L1141" s="2"/>
      <c r="M1141" s="2"/>
      <c r="N1141" s="2"/>
      <c r="O1141" s="2"/>
      <c r="P1141" s="2"/>
      <c r="Q1141" s="2"/>
      <c r="R1141" s="2"/>
      <c r="S1141" s="2"/>
      <c r="T1141" s="2"/>
      <c r="U1141" s="2"/>
      <c r="V1141" s="2"/>
      <c r="W1141" s="2"/>
      <c r="X1141" s="2"/>
      <c r="Y1141" s="2"/>
    </row>
    <row r="1142" spans="1:25" x14ac:dyDescent="0.2">
      <c r="A1142" s="2"/>
      <c r="B1142" s="2"/>
      <c r="C1142" s="2"/>
      <c r="D1142" s="2"/>
      <c r="E1142" s="2"/>
      <c r="F1142" s="2"/>
      <c r="G1142" s="7" t="str">
        <f t="shared" si="53"/>
        <v/>
      </c>
      <c r="H1142" s="8" t="str">
        <f t="shared" si="51"/>
        <v/>
      </c>
      <c r="I1142" s="8" t="str">
        <f t="shared" si="52"/>
        <v/>
      </c>
      <c r="J1142" s="9" t="str">
        <f>IF(LARGE($I$16:$I$29,1)=G1142,J1141,IF(G1142="","",IF(ROUND(G1142/12,1)&lt;1,H1142,IFERROR(IF(OR(ROUNDUP(G1143/12,0)&lt;&gt;ROUNDUP(G1142/12,0),H1141&lt;&gt;H1142),VLOOKUP($G1142,$H$16:$J$29,3,1)+SUM($I$37:I1142),J1141),VLOOKUP(MAX($E$1237:$E$1048576),$H$16:$J$29,3,1)+SUM($I$37:I1142)))))</f>
        <v/>
      </c>
      <c r="K1142" s="2"/>
      <c r="L1142" s="2"/>
      <c r="M1142" s="2"/>
      <c r="N1142" s="2"/>
      <c r="O1142" s="2"/>
      <c r="P1142" s="2"/>
      <c r="Q1142" s="2"/>
      <c r="R1142" s="2"/>
      <c r="S1142" s="2"/>
      <c r="T1142" s="2"/>
      <c r="U1142" s="2"/>
      <c r="V1142" s="2"/>
      <c r="W1142" s="2"/>
      <c r="X1142" s="2"/>
      <c r="Y1142" s="2"/>
    </row>
    <row r="1143" spans="1:25" x14ac:dyDescent="0.2">
      <c r="A1143" s="2"/>
      <c r="B1143" s="2"/>
      <c r="C1143" s="2"/>
      <c r="D1143" s="2"/>
      <c r="E1143" s="2"/>
      <c r="F1143" s="2"/>
      <c r="G1143" s="7" t="str">
        <f t="shared" si="53"/>
        <v/>
      </c>
      <c r="H1143" s="8" t="str">
        <f t="shared" si="51"/>
        <v/>
      </c>
      <c r="I1143" s="8" t="str">
        <f t="shared" si="52"/>
        <v/>
      </c>
      <c r="J1143" s="9" t="str">
        <f>IF(LARGE($I$16:$I$29,1)=G1143,J1142,IF(G1143="","",IF(ROUND(G1143/12,1)&lt;1,H1143,IFERROR(IF(OR(ROUNDUP(G1144/12,0)&lt;&gt;ROUNDUP(G1143/12,0),H1142&lt;&gt;H1143),VLOOKUP($G1143,$H$16:$J$29,3,1)+SUM($I$37:I1143),J1142),VLOOKUP(MAX($E$1237:$E$1048576),$H$16:$J$29,3,1)+SUM($I$37:I1143)))))</f>
        <v/>
      </c>
      <c r="K1143" s="2"/>
      <c r="L1143" s="2"/>
      <c r="M1143" s="2"/>
      <c r="N1143" s="2"/>
      <c r="O1143" s="2"/>
      <c r="P1143" s="2"/>
      <c r="Q1143" s="2"/>
      <c r="R1143" s="2"/>
      <c r="S1143" s="2"/>
      <c r="T1143" s="2"/>
      <c r="U1143" s="2"/>
      <c r="V1143" s="2"/>
      <c r="W1143" s="2"/>
      <c r="X1143" s="2"/>
      <c r="Y1143" s="2"/>
    </row>
    <row r="1144" spans="1:25" x14ac:dyDescent="0.2">
      <c r="A1144" s="2"/>
      <c r="B1144" s="2"/>
      <c r="C1144" s="2"/>
      <c r="D1144" s="2"/>
      <c r="E1144" s="2"/>
      <c r="F1144" s="2"/>
      <c r="G1144" s="7" t="str">
        <f t="shared" si="53"/>
        <v/>
      </c>
      <c r="H1144" s="8" t="str">
        <f t="shared" si="51"/>
        <v/>
      </c>
      <c r="I1144" s="8" t="str">
        <f t="shared" si="52"/>
        <v/>
      </c>
      <c r="J1144" s="9" t="str">
        <f>IF(LARGE($I$16:$I$29,1)=G1144,J1143,IF(G1144="","",IF(ROUND(G1144/12,1)&lt;1,H1144,IFERROR(IF(OR(ROUNDUP(G1145/12,0)&lt;&gt;ROUNDUP(G1144/12,0),H1143&lt;&gt;H1144),VLOOKUP($G1144,$H$16:$J$29,3,1)+SUM($I$37:I1144),J1143),VLOOKUP(MAX($E$1237:$E$1048576),$H$16:$J$29,3,1)+SUM($I$37:I1144)))))</f>
        <v/>
      </c>
      <c r="K1144" s="2"/>
      <c r="L1144" s="2"/>
      <c r="M1144" s="2"/>
      <c r="N1144" s="2"/>
      <c r="O1144" s="2"/>
      <c r="P1144" s="2"/>
      <c r="Q1144" s="2"/>
      <c r="R1144" s="2"/>
      <c r="S1144" s="2"/>
      <c r="T1144" s="2"/>
      <c r="U1144" s="2"/>
      <c r="V1144" s="2"/>
      <c r="W1144" s="2"/>
      <c r="X1144" s="2"/>
      <c r="Y1144" s="2"/>
    </row>
    <row r="1145" spans="1:25" x14ac:dyDescent="0.2">
      <c r="A1145" s="2"/>
      <c r="B1145" s="2"/>
      <c r="C1145" s="2"/>
      <c r="D1145" s="2"/>
      <c r="E1145" s="2"/>
      <c r="F1145" s="2"/>
      <c r="G1145" s="7" t="str">
        <f t="shared" si="53"/>
        <v/>
      </c>
      <c r="H1145" s="8" t="str">
        <f t="shared" si="51"/>
        <v/>
      </c>
      <c r="I1145" s="8" t="str">
        <f t="shared" si="52"/>
        <v/>
      </c>
      <c r="J1145" s="9" t="str">
        <f>IF(LARGE($I$16:$I$29,1)=G1145,J1144,IF(G1145="","",IF(ROUND(G1145/12,1)&lt;1,H1145,IFERROR(IF(OR(ROUNDUP(G1146/12,0)&lt;&gt;ROUNDUP(G1145/12,0),H1144&lt;&gt;H1145),VLOOKUP($G1145,$H$16:$J$29,3,1)+SUM($I$37:I1145),J1144),VLOOKUP(MAX($E$1237:$E$1048576),$H$16:$J$29,3,1)+SUM($I$37:I1145)))))</f>
        <v/>
      </c>
      <c r="K1145" s="2"/>
      <c r="L1145" s="2"/>
      <c r="M1145" s="2"/>
      <c r="N1145" s="2"/>
      <c r="O1145" s="2"/>
      <c r="P1145" s="2"/>
      <c r="Q1145" s="2"/>
      <c r="R1145" s="2"/>
      <c r="S1145" s="2"/>
      <c r="T1145" s="2"/>
      <c r="U1145" s="2"/>
      <c r="V1145" s="2"/>
      <c r="W1145" s="2"/>
      <c r="X1145" s="2"/>
      <c r="Y1145" s="2"/>
    </row>
    <row r="1146" spans="1:25" x14ac:dyDescent="0.2">
      <c r="A1146" s="2"/>
      <c r="B1146" s="2"/>
      <c r="C1146" s="2"/>
      <c r="D1146" s="2"/>
      <c r="E1146" s="2"/>
      <c r="F1146" s="2"/>
      <c r="G1146" s="7" t="str">
        <f t="shared" si="53"/>
        <v/>
      </c>
      <c r="H1146" s="8" t="str">
        <f t="shared" si="51"/>
        <v/>
      </c>
      <c r="I1146" s="8" t="str">
        <f t="shared" si="52"/>
        <v/>
      </c>
      <c r="J1146" s="9" t="str">
        <f>IF(LARGE($I$16:$I$29,1)=G1146,J1145,IF(G1146="","",IF(ROUND(G1146/12,1)&lt;1,H1146,IFERROR(IF(OR(ROUNDUP(G1147/12,0)&lt;&gt;ROUNDUP(G1146/12,0),H1145&lt;&gt;H1146),VLOOKUP($G1146,$H$16:$J$29,3,1)+SUM($I$37:I1146),J1145),VLOOKUP(MAX($E$1237:$E$1048576),$H$16:$J$29,3,1)+SUM($I$37:I1146)))))</f>
        <v/>
      </c>
      <c r="K1146" s="2"/>
      <c r="L1146" s="2"/>
      <c r="M1146" s="2"/>
      <c r="N1146" s="2"/>
      <c r="O1146" s="2"/>
      <c r="P1146" s="2"/>
      <c r="Q1146" s="2"/>
      <c r="R1146" s="2"/>
      <c r="S1146" s="2"/>
      <c r="T1146" s="2"/>
      <c r="U1146" s="2"/>
      <c r="V1146" s="2"/>
      <c r="W1146" s="2"/>
      <c r="X1146" s="2"/>
      <c r="Y1146" s="2"/>
    </row>
    <row r="1147" spans="1:25" x14ac:dyDescent="0.2">
      <c r="A1147" s="2"/>
      <c r="B1147" s="2"/>
      <c r="C1147" s="2"/>
      <c r="D1147" s="2"/>
      <c r="E1147" s="2"/>
      <c r="F1147" s="2"/>
      <c r="G1147" s="7" t="str">
        <f t="shared" si="53"/>
        <v/>
      </c>
      <c r="H1147" s="8" t="str">
        <f t="shared" si="51"/>
        <v/>
      </c>
      <c r="I1147" s="8" t="str">
        <f t="shared" si="52"/>
        <v/>
      </c>
      <c r="J1147" s="9" t="str">
        <f>IF(LARGE($I$16:$I$29,1)=G1147,J1146,IF(G1147="","",IF(ROUND(G1147/12,1)&lt;1,H1147,IFERROR(IF(OR(ROUNDUP(G1148/12,0)&lt;&gt;ROUNDUP(G1147/12,0),H1146&lt;&gt;H1147),VLOOKUP($G1147,$H$16:$J$29,3,1)+SUM($I$37:I1147),J1146),VLOOKUP(MAX($E$1237:$E$1048576),$H$16:$J$29,3,1)+SUM($I$37:I1147)))))</f>
        <v/>
      </c>
      <c r="K1147" s="2"/>
      <c r="L1147" s="2"/>
      <c r="M1147" s="2"/>
      <c r="N1147" s="2"/>
      <c r="O1147" s="2"/>
      <c r="P1147" s="2"/>
      <c r="Q1147" s="2"/>
      <c r="R1147" s="2"/>
      <c r="S1147" s="2"/>
      <c r="T1147" s="2"/>
      <c r="U1147" s="2"/>
      <c r="V1147" s="2"/>
      <c r="W1147" s="2"/>
      <c r="X1147" s="2"/>
      <c r="Y1147" s="2"/>
    </row>
    <row r="1148" spans="1:25" x14ac:dyDescent="0.2">
      <c r="A1148" s="2"/>
      <c r="B1148" s="2"/>
      <c r="C1148" s="2"/>
      <c r="D1148" s="2"/>
      <c r="E1148" s="2"/>
      <c r="F1148" s="2"/>
      <c r="G1148" s="7" t="str">
        <f t="shared" si="53"/>
        <v/>
      </c>
      <c r="H1148" s="8" t="str">
        <f t="shared" si="51"/>
        <v/>
      </c>
      <c r="I1148" s="8" t="str">
        <f t="shared" si="52"/>
        <v/>
      </c>
      <c r="J1148" s="9" t="str">
        <f>IF(LARGE($I$16:$I$29,1)=G1148,J1147,IF(G1148="","",IF(ROUND(G1148/12,1)&lt;1,H1148,IFERROR(IF(OR(ROUNDUP(G1149/12,0)&lt;&gt;ROUNDUP(G1148/12,0),H1147&lt;&gt;H1148),VLOOKUP($G1148,$H$16:$J$29,3,1)+SUM($I$37:I1148),J1147),VLOOKUP(MAX($E$1237:$E$1048576),$H$16:$J$29,3,1)+SUM($I$37:I1148)))))</f>
        <v/>
      </c>
      <c r="K1148" s="2"/>
      <c r="L1148" s="2"/>
      <c r="M1148" s="2"/>
      <c r="N1148" s="2"/>
      <c r="O1148" s="2"/>
      <c r="P1148" s="2"/>
      <c r="Q1148" s="2"/>
      <c r="R1148" s="2"/>
      <c r="S1148" s="2"/>
      <c r="T1148" s="2"/>
      <c r="U1148" s="2"/>
      <c r="V1148" s="2"/>
      <c r="W1148" s="2"/>
      <c r="X1148" s="2"/>
      <c r="Y1148" s="2"/>
    </row>
    <row r="1149" spans="1:25" x14ac:dyDescent="0.2">
      <c r="A1149" s="2"/>
      <c r="B1149" s="2"/>
      <c r="C1149" s="2"/>
      <c r="D1149" s="2"/>
      <c r="E1149" s="2"/>
      <c r="F1149" s="2"/>
      <c r="G1149" s="7" t="str">
        <f t="shared" si="53"/>
        <v/>
      </c>
      <c r="H1149" s="8" t="str">
        <f t="shared" si="51"/>
        <v/>
      </c>
      <c r="I1149" s="8" t="str">
        <f t="shared" si="52"/>
        <v/>
      </c>
      <c r="J1149" s="9" t="str">
        <f>IF(LARGE($I$16:$I$29,1)=G1149,J1148,IF(G1149="","",IF(ROUND(G1149/12,1)&lt;1,H1149,IFERROR(IF(OR(ROUNDUP(G1150/12,0)&lt;&gt;ROUNDUP(G1149/12,0),H1148&lt;&gt;H1149),VLOOKUP($G1149,$H$16:$J$29,3,1)+SUM($I$37:I1149),J1148),VLOOKUP(MAX($E$1237:$E$1048576),$H$16:$J$29,3,1)+SUM($I$37:I1149)))))</f>
        <v/>
      </c>
      <c r="K1149" s="2"/>
      <c r="L1149" s="2"/>
      <c r="M1149" s="2"/>
      <c r="N1149" s="2"/>
      <c r="O1149" s="2"/>
      <c r="P1149" s="2"/>
      <c r="Q1149" s="2"/>
      <c r="R1149" s="2"/>
      <c r="S1149" s="2"/>
      <c r="T1149" s="2"/>
      <c r="U1149" s="2"/>
      <c r="V1149" s="2"/>
      <c r="W1149" s="2"/>
      <c r="X1149" s="2"/>
      <c r="Y1149" s="2"/>
    </row>
    <row r="1150" spans="1:25" x14ac:dyDescent="0.2">
      <c r="A1150" s="2"/>
      <c r="B1150" s="2"/>
      <c r="C1150" s="2"/>
      <c r="D1150" s="2"/>
      <c r="E1150" s="2"/>
      <c r="F1150" s="2"/>
      <c r="G1150" s="7" t="str">
        <f t="shared" si="53"/>
        <v/>
      </c>
      <c r="H1150" s="8" t="str">
        <f t="shared" si="51"/>
        <v/>
      </c>
      <c r="I1150" s="8" t="str">
        <f t="shared" si="52"/>
        <v/>
      </c>
      <c r="J1150" s="9" t="str">
        <f>IF(LARGE($I$16:$I$29,1)=G1150,J1149,IF(G1150="","",IF(ROUND(G1150/12,1)&lt;1,H1150,IFERROR(IF(OR(ROUNDUP(G1151/12,0)&lt;&gt;ROUNDUP(G1150/12,0),H1149&lt;&gt;H1150),VLOOKUP($G1150,$H$16:$J$29,3,1)+SUM($I$37:I1150),J1149),VLOOKUP(MAX($E$1237:$E$1048576),$H$16:$J$29,3,1)+SUM($I$37:I1150)))))</f>
        <v/>
      </c>
      <c r="K1150" s="2"/>
      <c r="L1150" s="2"/>
      <c r="M1150" s="2"/>
      <c r="N1150" s="2"/>
      <c r="O1150" s="2"/>
      <c r="P1150" s="2"/>
      <c r="Q1150" s="2"/>
      <c r="R1150" s="2"/>
      <c r="S1150" s="2"/>
      <c r="T1150" s="2"/>
      <c r="U1150" s="2"/>
      <c r="V1150" s="2"/>
      <c r="W1150" s="2"/>
      <c r="X1150" s="2"/>
      <c r="Y1150" s="2"/>
    </row>
    <row r="1151" spans="1:25" x14ac:dyDescent="0.2">
      <c r="A1151" s="2"/>
      <c r="B1151" s="2"/>
      <c r="C1151" s="2"/>
      <c r="D1151" s="2"/>
      <c r="E1151" s="2"/>
      <c r="F1151" s="2"/>
      <c r="G1151" s="7" t="str">
        <f t="shared" si="53"/>
        <v/>
      </c>
      <c r="H1151" s="8" t="str">
        <f t="shared" si="51"/>
        <v/>
      </c>
      <c r="I1151" s="8" t="str">
        <f t="shared" si="52"/>
        <v/>
      </c>
      <c r="J1151" s="9" t="str">
        <f>IF(LARGE($I$16:$I$29,1)=G1151,J1150,IF(G1151="","",IF(ROUND(G1151/12,1)&lt;1,H1151,IFERROR(IF(OR(ROUNDUP(G1152/12,0)&lt;&gt;ROUNDUP(G1151/12,0),H1150&lt;&gt;H1151),VLOOKUP($G1151,$H$16:$J$29,3,1)+SUM($I$37:I1151),J1150),VLOOKUP(MAX($E$1237:$E$1048576),$H$16:$J$29,3,1)+SUM($I$37:I1151)))))</f>
        <v/>
      </c>
      <c r="K1151" s="2"/>
      <c r="L1151" s="2"/>
      <c r="M1151" s="2"/>
      <c r="N1151" s="2"/>
      <c r="O1151" s="2"/>
      <c r="P1151" s="2"/>
      <c r="Q1151" s="2"/>
      <c r="R1151" s="2"/>
      <c r="S1151" s="2"/>
      <c r="T1151" s="2"/>
      <c r="U1151" s="2"/>
      <c r="V1151" s="2"/>
      <c r="W1151" s="2"/>
      <c r="X1151" s="2"/>
      <c r="Y1151" s="2"/>
    </row>
    <row r="1152" spans="1:25" x14ac:dyDescent="0.2">
      <c r="A1152" s="2"/>
      <c r="B1152" s="2"/>
      <c r="C1152" s="2"/>
      <c r="D1152" s="2"/>
      <c r="E1152" s="2"/>
      <c r="F1152" s="2"/>
      <c r="G1152" s="7" t="str">
        <f t="shared" si="53"/>
        <v/>
      </c>
      <c r="H1152" s="8" t="str">
        <f t="shared" si="51"/>
        <v/>
      </c>
      <c r="I1152" s="8" t="str">
        <f t="shared" si="52"/>
        <v/>
      </c>
      <c r="J1152" s="9" t="str">
        <f>IF(LARGE($I$16:$I$29,1)=G1152,J1151,IF(G1152="","",IF(ROUND(G1152/12,1)&lt;1,H1152,IFERROR(IF(OR(ROUNDUP(G1153/12,0)&lt;&gt;ROUNDUP(G1152/12,0),H1151&lt;&gt;H1152),VLOOKUP($G1152,$H$16:$J$29,3,1)+SUM($I$37:I1152),J1151),VLOOKUP(MAX($E$1237:$E$1048576),$H$16:$J$29,3,1)+SUM($I$37:I1152)))))</f>
        <v/>
      </c>
      <c r="K1152" s="2"/>
      <c r="L1152" s="2"/>
      <c r="M1152" s="2"/>
      <c r="N1152" s="2"/>
      <c r="O1152" s="2"/>
      <c r="P1152" s="2"/>
      <c r="Q1152" s="2"/>
      <c r="R1152" s="2"/>
      <c r="S1152" s="2"/>
      <c r="T1152" s="2"/>
      <c r="U1152" s="2"/>
      <c r="V1152" s="2"/>
      <c r="W1152" s="2"/>
      <c r="X1152" s="2"/>
      <c r="Y1152" s="2"/>
    </row>
    <row r="1153" spans="1:25" x14ac:dyDescent="0.2">
      <c r="A1153" s="2"/>
      <c r="B1153" s="2"/>
      <c r="C1153" s="2"/>
      <c r="D1153" s="2"/>
      <c r="E1153" s="2"/>
      <c r="F1153" s="2"/>
      <c r="G1153" s="7" t="str">
        <f t="shared" si="53"/>
        <v/>
      </c>
      <c r="H1153" s="8" t="str">
        <f t="shared" si="51"/>
        <v/>
      </c>
      <c r="I1153" s="8" t="str">
        <f t="shared" si="52"/>
        <v/>
      </c>
      <c r="J1153" s="9" t="str">
        <f>IF(LARGE($I$16:$I$29,1)=G1153,J1152,IF(G1153="","",IF(ROUND(G1153/12,1)&lt;1,H1153,IFERROR(IF(OR(ROUNDUP(G1154/12,0)&lt;&gt;ROUNDUP(G1153/12,0),H1152&lt;&gt;H1153),VLOOKUP($G1153,$H$16:$J$29,3,1)+SUM($I$37:I1153),J1152),VLOOKUP(MAX($E$1237:$E$1048576),$H$16:$J$29,3,1)+SUM($I$37:I1153)))))</f>
        <v/>
      </c>
      <c r="K1153" s="2"/>
      <c r="L1153" s="2"/>
      <c r="M1153" s="2"/>
      <c r="N1153" s="2"/>
      <c r="O1153" s="2"/>
      <c r="P1153" s="2"/>
      <c r="Q1153" s="2"/>
      <c r="R1153" s="2"/>
      <c r="S1153" s="2"/>
      <c r="T1153" s="2"/>
      <c r="U1153" s="2"/>
      <c r="V1153" s="2"/>
      <c r="W1153" s="2"/>
      <c r="X1153" s="2"/>
      <c r="Y1153" s="2"/>
    </row>
    <row r="1154" spans="1:25" x14ac:dyDescent="0.2">
      <c r="A1154" s="2"/>
      <c r="B1154" s="2"/>
      <c r="C1154" s="2"/>
      <c r="D1154" s="2"/>
      <c r="E1154" s="2"/>
      <c r="F1154" s="2"/>
      <c r="G1154" s="7" t="str">
        <f t="shared" si="53"/>
        <v/>
      </c>
      <c r="H1154" s="8" t="str">
        <f t="shared" si="51"/>
        <v/>
      </c>
      <c r="I1154" s="8" t="str">
        <f t="shared" si="52"/>
        <v/>
      </c>
      <c r="J1154" s="9" t="str">
        <f>IF(LARGE($I$16:$I$29,1)=G1154,J1153,IF(G1154="","",IF(ROUND(G1154/12,1)&lt;1,H1154,IFERROR(IF(OR(ROUNDUP(G1155/12,0)&lt;&gt;ROUNDUP(G1154/12,0),H1153&lt;&gt;H1154),VLOOKUP($G1154,$H$16:$J$29,3,1)+SUM($I$37:I1154),J1153),VLOOKUP(MAX($E$1237:$E$1048576),$H$16:$J$29,3,1)+SUM($I$37:I1154)))))</f>
        <v/>
      </c>
      <c r="K1154" s="2"/>
      <c r="L1154" s="2"/>
      <c r="M1154" s="2"/>
      <c r="N1154" s="2"/>
      <c r="O1154" s="2"/>
      <c r="P1154" s="2"/>
      <c r="Q1154" s="2"/>
      <c r="R1154" s="2"/>
      <c r="S1154" s="2"/>
      <c r="T1154" s="2"/>
      <c r="U1154" s="2"/>
      <c r="V1154" s="2"/>
      <c r="W1154" s="2"/>
      <c r="X1154" s="2"/>
      <c r="Y1154" s="2"/>
    </row>
    <row r="1155" spans="1:25" x14ac:dyDescent="0.2">
      <c r="A1155" s="2"/>
      <c r="B1155" s="2"/>
      <c r="C1155" s="2"/>
      <c r="D1155" s="2"/>
      <c r="E1155" s="2"/>
      <c r="F1155" s="2"/>
      <c r="G1155" s="7" t="str">
        <f t="shared" si="53"/>
        <v/>
      </c>
      <c r="H1155" s="8" t="str">
        <f t="shared" si="51"/>
        <v/>
      </c>
      <c r="I1155" s="8" t="str">
        <f t="shared" si="52"/>
        <v/>
      </c>
      <c r="J1155" s="9" t="str">
        <f>IF(LARGE($I$16:$I$29,1)=G1155,J1154,IF(G1155="","",IF(ROUND(G1155/12,1)&lt;1,H1155,IFERROR(IF(OR(ROUNDUP(G1156/12,0)&lt;&gt;ROUNDUP(G1155/12,0),H1154&lt;&gt;H1155),VLOOKUP($G1155,$H$16:$J$29,3,1)+SUM($I$37:I1155),J1154),VLOOKUP(MAX($E$1237:$E$1048576),$H$16:$J$29,3,1)+SUM($I$37:I1155)))))</f>
        <v/>
      </c>
      <c r="K1155" s="2"/>
      <c r="L1155" s="2"/>
      <c r="M1155" s="2"/>
      <c r="N1155" s="2"/>
      <c r="O1155" s="2"/>
      <c r="P1155" s="2"/>
      <c r="Q1155" s="2"/>
      <c r="R1155" s="2"/>
      <c r="S1155" s="2"/>
      <c r="T1155" s="2"/>
      <c r="U1155" s="2"/>
      <c r="V1155" s="2"/>
      <c r="W1155" s="2"/>
      <c r="X1155" s="2"/>
      <c r="Y1155" s="2"/>
    </row>
    <row r="1156" spans="1:25" x14ac:dyDescent="0.2">
      <c r="A1156" s="2"/>
      <c r="B1156" s="2"/>
      <c r="C1156" s="2"/>
      <c r="D1156" s="2"/>
      <c r="E1156" s="2"/>
      <c r="F1156" s="2"/>
      <c r="G1156" s="7" t="str">
        <f t="shared" si="53"/>
        <v/>
      </c>
      <c r="H1156" s="8" t="str">
        <f t="shared" si="51"/>
        <v/>
      </c>
      <c r="I1156" s="8" t="str">
        <f t="shared" si="52"/>
        <v/>
      </c>
      <c r="J1156" s="9" t="str">
        <f>IF(LARGE($I$16:$I$29,1)=G1156,J1155,IF(G1156="","",IF(ROUND(G1156/12,1)&lt;1,H1156,IFERROR(IF(OR(ROUNDUP(G1157/12,0)&lt;&gt;ROUNDUP(G1156/12,0),H1155&lt;&gt;H1156),VLOOKUP($G1156,$H$16:$J$29,3,1)+SUM($I$37:I1156),J1155),VLOOKUP(MAX($E$1237:$E$1048576),$H$16:$J$29,3,1)+SUM($I$37:I1156)))))</f>
        <v/>
      </c>
      <c r="K1156" s="2"/>
      <c r="L1156" s="2"/>
      <c r="M1156" s="2"/>
      <c r="N1156" s="2"/>
      <c r="O1156" s="2"/>
      <c r="P1156" s="2"/>
      <c r="Q1156" s="2"/>
      <c r="R1156" s="2"/>
      <c r="S1156" s="2"/>
      <c r="T1156" s="2"/>
      <c r="U1156" s="2"/>
      <c r="V1156" s="2"/>
      <c r="W1156" s="2"/>
      <c r="X1156" s="2"/>
      <c r="Y1156" s="2"/>
    </row>
    <row r="1157" spans="1:25" x14ac:dyDescent="0.2">
      <c r="A1157" s="2"/>
      <c r="B1157" s="2"/>
      <c r="C1157" s="2"/>
      <c r="D1157" s="2"/>
      <c r="E1157" s="2"/>
      <c r="F1157" s="2"/>
      <c r="G1157" s="7" t="str">
        <f t="shared" si="53"/>
        <v/>
      </c>
      <c r="H1157" s="8" t="str">
        <f t="shared" si="51"/>
        <v/>
      </c>
      <c r="I1157" s="8" t="str">
        <f t="shared" si="52"/>
        <v/>
      </c>
      <c r="J1157" s="9" t="str">
        <f>IF(LARGE($I$16:$I$29,1)=G1157,J1156,IF(G1157="","",IF(ROUND(G1157/12,1)&lt;1,H1157,IFERROR(IF(OR(ROUNDUP(G1158/12,0)&lt;&gt;ROUNDUP(G1157/12,0),H1156&lt;&gt;H1157),VLOOKUP($G1157,$H$16:$J$29,3,1)+SUM($I$37:I1157),J1156),VLOOKUP(MAX($E$1237:$E$1048576),$H$16:$J$29,3,1)+SUM($I$37:I1157)))))</f>
        <v/>
      </c>
      <c r="K1157" s="2"/>
      <c r="L1157" s="2"/>
      <c r="M1157" s="2"/>
      <c r="N1157" s="2"/>
      <c r="O1157" s="2"/>
      <c r="P1157" s="2"/>
      <c r="Q1157" s="2"/>
      <c r="R1157" s="2"/>
      <c r="S1157" s="2"/>
      <c r="T1157" s="2"/>
      <c r="U1157" s="2"/>
      <c r="V1157" s="2"/>
      <c r="W1157" s="2"/>
      <c r="X1157" s="2"/>
      <c r="Y1157" s="2"/>
    </row>
    <row r="1158" spans="1:25" x14ac:dyDescent="0.2">
      <c r="A1158" s="2"/>
      <c r="B1158" s="2"/>
      <c r="C1158" s="2"/>
      <c r="D1158" s="2"/>
      <c r="E1158" s="2"/>
      <c r="F1158" s="2"/>
      <c r="G1158" s="7" t="str">
        <f t="shared" si="53"/>
        <v/>
      </c>
      <c r="H1158" s="8" t="str">
        <f t="shared" si="51"/>
        <v/>
      </c>
      <c r="I1158" s="8" t="str">
        <f t="shared" si="52"/>
        <v/>
      </c>
      <c r="J1158" s="9" t="str">
        <f>IF(LARGE($I$16:$I$29,1)=G1158,J1157,IF(G1158="","",IF(ROUND(G1158/12,1)&lt;1,H1158,IFERROR(IF(OR(ROUNDUP(G1159/12,0)&lt;&gt;ROUNDUP(G1158/12,0),H1157&lt;&gt;H1158),VLOOKUP($G1158,$H$16:$J$29,3,1)+SUM($I$37:I1158),J1157),VLOOKUP(MAX($E$1237:$E$1048576),$H$16:$J$29,3,1)+SUM($I$37:I1158)))))</f>
        <v/>
      </c>
      <c r="K1158" s="2"/>
      <c r="L1158" s="2"/>
      <c r="M1158" s="2"/>
      <c r="N1158" s="2"/>
      <c r="O1158" s="2"/>
      <c r="P1158" s="2"/>
      <c r="Q1158" s="2"/>
      <c r="R1158" s="2"/>
      <c r="S1158" s="2"/>
      <c r="T1158" s="2"/>
      <c r="U1158" s="2"/>
      <c r="V1158" s="2"/>
      <c r="W1158" s="2"/>
      <c r="X1158" s="2"/>
      <c r="Y1158" s="2"/>
    </row>
    <row r="1159" spans="1:25" x14ac:dyDescent="0.2">
      <c r="A1159" s="2"/>
      <c r="B1159" s="2"/>
      <c r="C1159" s="2"/>
      <c r="D1159" s="2"/>
      <c r="E1159" s="2"/>
      <c r="F1159" s="2"/>
      <c r="G1159" s="7" t="str">
        <f t="shared" si="53"/>
        <v/>
      </c>
      <c r="H1159" s="8" t="str">
        <f t="shared" si="51"/>
        <v/>
      </c>
      <c r="I1159" s="8" t="str">
        <f t="shared" si="52"/>
        <v/>
      </c>
      <c r="J1159" s="9" t="str">
        <f>IF(LARGE($I$16:$I$29,1)=G1159,J1158,IF(G1159="","",IF(ROUND(G1159/12,1)&lt;1,H1159,IFERROR(IF(OR(ROUNDUP(G1160/12,0)&lt;&gt;ROUNDUP(G1159/12,0),H1158&lt;&gt;H1159),VLOOKUP($G1159,$H$16:$J$29,3,1)+SUM($I$37:I1159),J1158),VLOOKUP(MAX($E$1237:$E$1048576),$H$16:$J$29,3,1)+SUM($I$37:I1159)))))</f>
        <v/>
      </c>
      <c r="K1159" s="2"/>
      <c r="L1159" s="2"/>
      <c r="M1159" s="2"/>
      <c r="N1159" s="2"/>
      <c r="O1159" s="2"/>
      <c r="P1159" s="2"/>
      <c r="Q1159" s="2"/>
      <c r="R1159" s="2"/>
      <c r="S1159" s="2"/>
      <c r="T1159" s="2"/>
      <c r="U1159" s="2"/>
      <c r="V1159" s="2"/>
      <c r="W1159" s="2"/>
      <c r="X1159" s="2"/>
      <c r="Y1159" s="2"/>
    </row>
    <row r="1160" spans="1:25" x14ac:dyDescent="0.2">
      <c r="A1160" s="2"/>
      <c r="B1160" s="2"/>
      <c r="C1160" s="2"/>
      <c r="D1160" s="2"/>
      <c r="E1160" s="2"/>
      <c r="F1160" s="2"/>
      <c r="G1160" s="7" t="str">
        <f t="shared" si="53"/>
        <v/>
      </c>
      <c r="H1160" s="8" t="str">
        <f t="shared" si="51"/>
        <v/>
      </c>
      <c r="I1160" s="8" t="str">
        <f t="shared" si="52"/>
        <v/>
      </c>
      <c r="J1160" s="9" t="str">
        <f>IF(LARGE($I$16:$I$29,1)=G1160,J1159,IF(G1160="","",IF(ROUND(G1160/12,1)&lt;1,H1160,IFERROR(IF(OR(ROUNDUP(G1161/12,0)&lt;&gt;ROUNDUP(G1160/12,0),H1159&lt;&gt;H1160),VLOOKUP($G1160,$H$16:$J$29,3,1)+SUM($I$37:I1160),J1159),VLOOKUP(MAX($E$1237:$E$1048576),$H$16:$J$29,3,1)+SUM($I$37:I1160)))))</f>
        <v/>
      </c>
      <c r="K1160" s="2"/>
      <c r="L1160" s="2"/>
      <c r="M1160" s="2"/>
      <c r="N1160" s="2"/>
      <c r="O1160" s="2"/>
      <c r="P1160" s="2"/>
      <c r="Q1160" s="2"/>
      <c r="R1160" s="2"/>
      <c r="S1160" s="2"/>
      <c r="T1160" s="2"/>
      <c r="U1160" s="2"/>
      <c r="V1160" s="2"/>
      <c r="W1160" s="2"/>
      <c r="X1160" s="2"/>
      <c r="Y1160" s="2"/>
    </row>
    <row r="1161" spans="1:25" x14ac:dyDescent="0.2">
      <c r="A1161" s="2"/>
      <c r="B1161" s="2"/>
      <c r="C1161" s="2"/>
      <c r="D1161" s="2"/>
      <c r="E1161" s="2"/>
      <c r="F1161" s="2"/>
      <c r="G1161" s="7" t="str">
        <f t="shared" si="53"/>
        <v/>
      </c>
      <c r="H1161" s="8" t="str">
        <f t="shared" si="51"/>
        <v/>
      </c>
      <c r="I1161" s="8" t="str">
        <f t="shared" si="52"/>
        <v/>
      </c>
      <c r="J1161" s="9" t="str">
        <f>IF(LARGE($I$16:$I$29,1)=G1161,J1160,IF(G1161="","",IF(ROUND(G1161/12,1)&lt;1,H1161,IFERROR(IF(OR(ROUNDUP(G1162/12,0)&lt;&gt;ROUNDUP(G1161/12,0),H1160&lt;&gt;H1161),VLOOKUP($G1161,$H$16:$J$29,3,1)+SUM($I$37:I1161),J1160),VLOOKUP(MAX($E$1237:$E$1048576),$H$16:$J$29,3,1)+SUM($I$37:I1161)))))</f>
        <v/>
      </c>
      <c r="K1161" s="2"/>
      <c r="L1161" s="2"/>
      <c r="M1161" s="2"/>
      <c r="N1161" s="2"/>
      <c r="O1161" s="2"/>
      <c r="P1161" s="2"/>
      <c r="Q1161" s="2"/>
      <c r="R1161" s="2"/>
      <c r="S1161" s="2"/>
      <c r="T1161" s="2"/>
      <c r="U1161" s="2"/>
      <c r="V1161" s="2"/>
      <c r="W1161" s="2"/>
      <c r="X1161" s="2"/>
      <c r="Y1161" s="2"/>
    </row>
    <row r="1162" spans="1:25" x14ac:dyDescent="0.2">
      <c r="A1162" s="2"/>
      <c r="B1162" s="2"/>
      <c r="C1162" s="2"/>
      <c r="D1162" s="2"/>
      <c r="E1162" s="2"/>
      <c r="F1162" s="2"/>
      <c r="G1162" s="7" t="str">
        <f t="shared" si="53"/>
        <v/>
      </c>
      <c r="H1162" s="8" t="str">
        <f t="shared" si="51"/>
        <v/>
      </c>
      <c r="I1162" s="8" t="str">
        <f t="shared" si="52"/>
        <v/>
      </c>
      <c r="J1162" s="9" t="str">
        <f>IF(LARGE($I$16:$I$29,1)=G1162,J1161,IF(G1162="","",IF(ROUND(G1162/12,1)&lt;1,H1162,IFERROR(IF(OR(ROUNDUP(G1163/12,0)&lt;&gt;ROUNDUP(G1162/12,0),H1161&lt;&gt;H1162),VLOOKUP($G1162,$H$16:$J$29,3,1)+SUM($I$37:I1162),J1161),VLOOKUP(MAX($E$1237:$E$1048576),$H$16:$J$29,3,1)+SUM($I$37:I1162)))))</f>
        <v/>
      </c>
      <c r="K1162" s="2"/>
      <c r="L1162" s="2"/>
      <c r="M1162" s="2"/>
      <c r="N1162" s="2"/>
      <c r="O1162" s="2"/>
      <c r="P1162" s="2"/>
      <c r="Q1162" s="2"/>
      <c r="R1162" s="2"/>
      <c r="S1162" s="2"/>
      <c r="T1162" s="2"/>
      <c r="U1162" s="2"/>
      <c r="V1162" s="2"/>
      <c r="W1162" s="2"/>
      <c r="X1162" s="2"/>
      <c r="Y1162" s="2"/>
    </row>
    <row r="1163" spans="1:25" x14ac:dyDescent="0.2">
      <c r="A1163" s="2"/>
      <c r="B1163" s="2"/>
      <c r="C1163" s="2"/>
      <c r="D1163" s="2"/>
      <c r="E1163" s="2"/>
      <c r="F1163" s="2"/>
      <c r="G1163" s="7" t="str">
        <f t="shared" si="53"/>
        <v/>
      </c>
      <c r="H1163" s="8" t="str">
        <f t="shared" si="51"/>
        <v/>
      </c>
      <c r="I1163" s="8" t="str">
        <f t="shared" si="52"/>
        <v/>
      </c>
      <c r="J1163" s="9" t="str">
        <f>IF(LARGE($I$16:$I$29,1)=G1163,J1162,IF(G1163="","",IF(ROUND(G1163/12,1)&lt;1,H1163,IFERROR(IF(OR(ROUNDUP(G1164/12,0)&lt;&gt;ROUNDUP(G1163/12,0),H1162&lt;&gt;H1163),VLOOKUP($G1163,$H$16:$J$29,3,1)+SUM($I$37:I1163),J1162),VLOOKUP(MAX($E$1237:$E$1048576),$H$16:$J$29,3,1)+SUM($I$37:I1163)))))</f>
        <v/>
      </c>
      <c r="K1163" s="2"/>
      <c r="L1163" s="2"/>
      <c r="M1163" s="2"/>
      <c r="N1163" s="2"/>
      <c r="O1163" s="2"/>
      <c r="P1163" s="2"/>
      <c r="Q1163" s="2"/>
      <c r="R1163" s="2"/>
      <c r="S1163" s="2"/>
      <c r="T1163" s="2"/>
      <c r="U1163" s="2"/>
      <c r="V1163" s="2"/>
      <c r="W1163" s="2"/>
      <c r="X1163" s="2"/>
      <c r="Y1163" s="2"/>
    </row>
    <row r="1164" spans="1:25" x14ac:dyDescent="0.2">
      <c r="A1164" s="2"/>
      <c r="B1164" s="2"/>
      <c r="C1164" s="2"/>
      <c r="D1164" s="2"/>
      <c r="E1164" s="2"/>
      <c r="F1164" s="2"/>
      <c r="G1164" s="7" t="str">
        <f t="shared" si="53"/>
        <v/>
      </c>
      <c r="H1164" s="8" t="str">
        <f t="shared" si="51"/>
        <v/>
      </c>
      <c r="I1164" s="8" t="str">
        <f t="shared" si="52"/>
        <v/>
      </c>
      <c r="J1164" s="9" t="str">
        <f>IF(LARGE($I$16:$I$29,1)=G1164,J1163,IF(G1164="","",IF(ROUND(G1164/12,1)&lt;1,H1164,IFERROR(IF(OR(ROUNDUP(G1165/12,0)&lt;&gt;ROUNDUP(G1164/12,0),H1163&lt;&gt;H1164),VLOOKUP($G1164,$H$16:$J$29,3,1)+SUM($I$37:I1164),J1163),VLOOKUP(MAX($E$1237:$E$1048576),$H$16:$J$29,3,1)+SUM($I$37:I1164)))))</f>
        <v/>
      </c>
      <c r="K1164" s="2"/>
      <c r="L1164" s="2"/>
      <c r="M1164" s="2"/>
      <c r="N1164" s="2"/>
      <c r="O1164" s="2"/>
      <c r="P1164" s="2"/>
      <c r="Q1164" s="2"/>
      <c r="R1164" s="2"/>
      <c r="S1164" s="2"/>
      <c r="T1164" s="2"/>
      <c r="U1164" s="2"/>
      <c r="V1164" s="2"/>
      <c r="W1164" s="2"/>
      <c r="X1164" s="2"/>
      <c r="Y1164" s="2"/>
    </row>
    <row r="1165" spans="1:25" x14ac:dyDescent="0.2">
      <c r="A1165" s="2"/>
      <c r="B1165" s="2"/>
      <c r="C1165" s="2"/>
      <c r="D1165" s="2"/>
      <c r="E1165" s="2"/>
      <c r="F1165" s="2"/>
      <c r="G1165" s="7" t="str">
        <f t="shared" si="53"/>
        <v/>
      </c>
      <c r="H1165" s="8" t="str">
        <f t="shared" si="51"/>
        <v/>
      </c>
      <c r="I1165" s="8" t="str">
        <f t="shared" si="52"/>
        <v/>
      </c>
      <c r="J1165" s="9" t="str">
        <f>IF(LARGE($I$16:$I$29,1)=G1165,J1164,IF(G1165="","",IF(ROUND(G1165/12,1)&lt;1,H1165,IFERROR(IF(OR(ROUNDUP(G1166/12,0)&lt;&gt;ROUNDUP(G1165/12,0),H1164&lt;&gt;H1165),VLOOKUP($G1165,$H$16:$J$29,3,1)+SUM($I$37:I1165),J1164),VLOOKUP(MAX($E$1237:$E$1048576),$H$16:$J$29,3,1)+SUM($I$37:I1165)))))</f>
        <v/>
      </c>
      <c r="K1165" s="2"/>
      <c r="L1165" s="2"/>
      <c r="M1165" s="2"/>
      <c r="N1165" s="2"/>
      <c r="O1165" s="2"/>
      <c r="P1165" s="2"/>
      <c r="Q1165" s="2"/>
      <c r="R1165" s="2"/>
      <c r="S1165" s="2"/>
      <c r="T1165" s="2"/>
      <c r="U1165" s="2"/>
      <c r="V1165" s="2"/>
      <c r="W1165" s="2"/>
      <c r="X1165" s="2"/>
      <c r="Y1165" s="2"/>
    </row>
    <row r="1166" spans="1:25" x14ac:dyDescent="0.2">
      <c r="A1166" s="2"/>
      <c r="B1166" s="2"/>
      <c r="C1166" s="2"/>
      <c r="D1166" s="2"/>
      <c r="E1166" s="2"/>
      <c r="F1166" s="2"/>
      <c r="G1166" s="7" t="str">
        <f t="shared" si="53"/>
        <v/>
      </c>
      <c r="H1166" s="8" t="str">
        <f t="shared" si="51"/>
        <v/>
      </c>
      <c r="I1166" s="8" t="str">
        <f t="shared" si="52"/>
        <v/>
      </c>
      <c r="J1166" s="9" t="str">
        <f>IF(LARGE($I$16:$I$29,1)=G1166,J1165,IF(G1166="","",IF(ROUND(G1166/12,1)&lt;1,H1166,IFERROR(IF(OR(ROUNDUP(G1167/12,0)&lt;&gt;ROUNDUP(G1166/12,0),H1165&lt;&gt;H1166),VLOOKUP($G1166,$H$16:$J$29,3,1)+SUM($I$37:I1166),J1165),VLOOKUP(MAX($E$1237:$E$1048576),$H$16:$J$29,3,1)+SUM($I$37:I1166)))))</f>
        <v/>
      </c>
      <c r="K1166" s="2"/>
      <c r="L1166" s="2"/>
      <c r="M1166" s="2"/>
      <c r="N1166" s="2"/>
      <c r="O1166" s="2"/>
      <c r="P1166" s="2"/>
      <c r="Q1166" s="2"/>
      <c r="R1166" s="2"/>
      <c r="S1166" s="2"/>
      <c r="T1166" s="2"/>
      <c r="U1166" s="2"/>
      <c r="V1166" s="2"/>
      <c r="W1166" s="2"/>
      <c r="X1166" s="2"/>
      <c r="Y1166" s="2"/>
    </row>
    <row r="1167" spans="1:25" x14ac:dyDescent="0.2">
      <c r="A1167" s="2"/>
      <c r="B1167" s="2"/>
      <c r="C1167" s="2"/>
      <c r="D1167" s="2"/>
      <c r="E1167" s="2"/>
      <c r="F1167" s="2"/>
      <c r="G1167" s="7" t="str">
        <f t="shared" si="53"/>
        <v/>
      </c>
      <c r="H1167" s="8" t="str">
        <f t="shared" si="51"/>
        <v/>
      </c>
      <c r="I1167" s="8" t="str">
        <f t="shared" si="52"/>
        <v/>
      </c>
      <c r="J1167" s="9" t="str">
        <f>IF(LARGE($I$16:$I$29,1)=G1167,J1166,IF(G1167="","",IF(ROUND(G1167/12,1)&lt;1,H1167,IFERROR(IF(OR(ROUNDUP(G1168/12,0)&lt;&gt;ROUNDUP(G1167/12,0),H1166&lt;&gt;H1167),VLOOKUP($G1167,$H$16:$J$29,3,1)+SUM($I$37:I1167),J1166),VLOOKUP(MAX($E$1237:$E$1048576),$H$16:$J$29,3,1)+SUM($I$37:I1167)))))</f>
        <v/>
      </c>
      <c r="K1167" s="2"/>
      <c r="L1167" s="2"/>
      <c r="M1167" s="2"/>
      <c r="N1167" s="2"/>
      <c r="O1167" s="2"/>
      <c r="P1167" s="2"/>
      <c r="Q1167" s="2"/>
      <c r="R1167" s="2"/>
      <c r="S1167" s="2"/>
      <c r="T1167" s="2"/>
      <c r="U1167" s="2"/>
      <c r="V1167" s="2"/>
      <c r="W1167" s="2"/>
      <c r="X1167" s="2"/>
      <c r="Y1167" s="2"/>
    </row>
    <row r="1168" spans="1:25" x14ac:dyDescent="0.2">
      <c r="A1168" s="2"/>
      <c r="B1168" s="2"/>
      <c r="C1168" s="2"/>
      <c r="D1168" s="2"/>
      <c r="E1168" s="2"/>
      <c r="F1168" s="2"/>
      <c r="G1168" s="7" t="str">
        <f t="shared" si="53"/>
        <v/>
      </c>
      <c r="H1168" s="8" t="str">
        <f t="shared" si="51"/>
        <v/>
      </c>
      <c r="I1168" s="8" t="str">
        <f t="shared" si="52"/>
        <v/>
      </c>
      <c r="J1168" s="9" t="str">
        <f>IF(LARGE($I$16:$I$29,1)=G1168,J1167,IF(G1168="","",IF(ROUND(G1168/12,1)&lt;1,H1168,IFERROR(IF(OR(ROUNDUP(G1169/12,0)&lt;&gt;ROUNDUP(G1168/12,0),H1167&lt;&gt;H1168),VLOOKUP($G1168,$H$16:$J$29,3,1)+SUM($I$37:I1168),J1167),VLOOKUP(MAX($E$1237:$E$1048576),$H$16:$J$29,3,1)+SUM($I$37:I1168)))))</f>
        <v/>
      </c>
      <c r="K1168" s="2"/>
      <c r="L1168" s="2"/>
      <c r="M1168" s="2"/>
      <c r="N1168" s="2"/>
      <c r="O1168" s="2"/>
      <c r="P1168" s="2"/>
      <c r="Q1168" s="2"/>
      <c r="R1168" s="2"/>
      <c r="S1168" s="2"/>
      <c r="T1168" s="2"/>
      <c r="U1168" s="2"/>
      <c r="V1168" s="2"/>
      <c r="W1168" s="2"/>
      <c r="X1168" s="2"/>
      <c r="Y1168" s="2"/>
    </row>
    <row r="1169" spans="1:25" x14ac:dyDescent="0.2">
      <c r="A1169" s="2"/>
      <c r="B1169" s="2"/>
      <c r="C1169" s="2"/>
      <c r="D1169" s="2"/>
      <c r="E1169" s="2"/>
      <c r="F1169" s="2"/>
      <c r="G1169" s="7" t="str">
        <f t="shared" si="53"/>
        <v/>
      </c>
      <c r="H1169" s="8" t="str">
        <f t="shared" si="51"/>
        <v/>
      </c>
      <c r="I1169" s="8" t="str">
        <f t="shared" si="52"/>
        <v/>
      </c>
      <c r="J1169" s="9" t="str">
        <f>IF(LARGE($I$16:$I$29,1)=G1169,J1168,IF(G1169="","",IF(ROUND(G1169/12,1)&lt;1,H1169,IFERROR(IF(OR(ROUNDUP(G1170/12,0)&lt;&gt;ROUNDUP(G1169/12,0),H1168&lt;&gt;H1169),VLOOKUP($G1169,$H$16:$J$29,3,1)+SUM($I$37:I1169),J1168),VLOOKUP(MAX($E$1237:$E$1048576),$H$16:$J$29,3,1)+SUM($I$37:I1169)))))</f>
        <v/>
      </c>
      <c r="K1169" s="2"/>
      <c r="L1169" s="2"/>
      <c r="M1169" s="2"/>
      <c r="N1169" s="2"/>
      <c r="O1169" s="2"/>
      <c r="P1169" s="2"/>
      <c r="Q1169" s="2"/>
      <c r="R1169" s="2"/>
      <c r="S1169" s="2"/>
      <c r="T1169" s="2"/>
      <c r="U1169" s="2"/>
      <c r="V1169" s="2"/>
      <c r="W1169" s="2"/>
      <c r="X1169" s="2"/>
      <c r="Y1169" s="2"/>
    </row>
    <row r="1170" spans="1:25" x14ac:dyDescent="0.2">
      <c r="A1170" s="2"/>
      <c r="B1170" s="2"/>
      <c r="C1170" s="2"/>
      <c r="D1170" s="2"/>
      <c r="E1170" s="2"/>
      <c r="F1170" s="2"/>
      <c r="G1170" s="7" t="str">
        <f t="shared" si="53"/>
        <v/>
      </c>
      <c r="H1170" s="8" t="str">
        <f t="shared" si="51"/>
        <v/>
      </c>
      <c r="I1170" s="8" t="str">
        <f t="shared" si="52"/>
        <v/>
      </c>
      <c r="J1170" s="9" t="str">
        <f>IF(LARGE($I$16:$I$29,1)=G1170,J1169,IF(G1170="","",IF(ROUND(G1170/12,1)&lt;1,H1170,IFERROR(IF(OR(ROUNDUP(G1171/12,0)&lt;&gt;ROUNDUP(G1170/12,0),H1169&lt;&gt;H1170),VLOOKUP($G1170,$H$16:$J$29,3,1)+SUM($I$37:I1170),J1169),VLOOKUP(MAX($E$1237:$E$1048576),$H$16:$J$29,3,1)+SUM($I$37:I1170)))))</f>
        <v/>
      </c>
      <c r="K1170" s="2"/>
      <c r="L1170" s="2"/>
      <c r="M1170" s="2"/>
      <c r="N1170" s="2"/>
      <c r="O1170" s="2"/>
      <c r="P1170" s="2"/>
      <c r="Q1170" s="2"/>
      <c r="R1170" s="2"/>
      <c r="S1170" s="2"/>
      <c r="T1170" s="2"/>
      <c r="U1170" s="2"/>
      <c r="V1170" s="2"/>
      <c r="W1170" s="2"/>
      <c r="X1170" s="2"/>
      <c r="Y1170" s="2"/>
    </row>
    <row r="1171" spans="1:25" x14ac:dyDescent="0.2">
      <c r="A1171" s="2"/>
      <c r="B1171" s="2"/>
      <c r="C1171" s="2"/>
      <c r="D1171" s="2"/>
      <c r="E1171" s="2"/>
      <c r="F1171" s="2"/>
      <c r="G1171" s="7" t="str">
        <f t="shared" si="53"/>
        <v/>
      </c>
      <c r="H1171" s="8" t="str">
        <f t="shared" si="51"/>
        <v/>
      </c>
      <c r="I1171" s="8" t="str">
        <f t="shared" si="52"/>
        <v/>
      </c>
      <c r="J1171" s="9" t="str">
        <f>IF(LARGE($I$16:$I$29,1)=G1171,J1170,IF(G1171="","",IF(ROUND(G1171/12,1)&lt;1,H1171,IFERROR(IF(OR(ROUNDUP(G1172/12,0)&lt;&gt;ROUNDUP(G1171/12,0),H1170&lt;&gt;H1171),VLOOKUP($G1171,$H$16:$J$29,3,1)+SUM($I$37:I1171),J1170),VLOOKUP(MAX($E$1237:$E$1048576),$H$16:$J$29,3,1)+SUM($I$37:I1171)))))</f>
        <v/>
      </c>
      <c r="K1171" s="2"/>
      <c r="L1171" s="2"/>
      <c r="M1171" s="2"/>
      <c r="N1171" s="2"/>
      <c r="O1171" s="2"/>
      <c r="P1171" s="2"/>
      <c r="Q1171" s="2"/>
      <c r="R1171" s="2"/>
      <c r="S1171" s="2"/>
      <c r="T1171" s="2"/>
      <c r="U1171" s="2"/>
      <c r="V1171" s="2"/>
      <c r="W1171" s="2"/>
      <c r="X1171" s="2"/>
      <c r="Y1171" s="2"/>
    </row>
    <row r="1172" spans="1:25" x14ac:dyDescent="0.2">
      <c r="A1172" s="2"/>
      <c r="B1172" s="2"/>
      <c r="C1172" s="2"/>
      <c r="D1172" s="2"/>
      <c r="E1172" s="2"/>
      <c r="F1172" s="2"/>
      <c r="G1172" s="7" t="str">
        <f t="shared" si="53"/>
        <v/>
      </c>
      <c r="H1172" s="8" t="str">
        <f t="shared" si="51"/>
        <v/>
      </c>
      <c r="I1172" s="8" t="str">
        <f t="shared" si="52"/>
        <v/>
      </c>
      <c r="J1172" s="9" t="str">
        <f>IF(LARGE($I$16:$I$29,1)=G1172,J1171,IF(G1172="","",IF(ROUND(G1172/12,1)&lt;1,H1172,IFERROR(IF(OR(ROUNDUP(G1173/12,0)&lt;&gt;ROUNDUP(G1172/12,0),H1171&lt;&gt;H1172),VLOOKUP($G1172,$H$16:$J$29,3,1)+SUM($I$37:I1172),J1171),VLOOKUP(MAX($E$1237:$E$1048576),$H$16:$J$29,3,1)+SUM($I$37:I1172)))))</f>
        <v/>
      </c>
      <c r="K1172" s="2"/>
      <c r="L1172" s="2"/>
      <c r="M1172" s="2"/>
      <c r="N1172" s="2"/>
      <c r="O1172" s="2"/>
      <c r="P1172" s="2"/>
      <c r="Q1172" s="2"/>
      <c r="R1172" s="2"/>
      <c r="S1172" s="2"/>
      <c r="T1172" s="2"/>
      <c r="U1172" s="2"/>
      <c r="V1172" s="2"/>
      <c r="W1172" s="2"/>
      <c r="X1172" s="2"/>
      <c r="Y1172" s="2"/>
    </row>
    <row r="1173" spans="1:25" x14ac:dyDescent="0.2">
      <c r="A1173" s="2"/>
      <c r="B1173" s="2"/>
      <c r="C1173" s="2"/>
      <c r="D1173" s="2"/>
      <c r="E1173" s="2"/>
      <c r="F1173" s="2"/>
      <c r="G1173" s="7" t="str">
        <f t="shared" si="53"/>
        <v/>
      </c>
      <c r="H1173" s="8" t="str">
        <f t="shared" si="51"/>
        <v/>
      </c>
      <c r="I1173" s="8" t="str">
        <f t="shared" si="52"/>
        <v/>
      </c>
      <c r="J1173" s="9" t="str">
        <f>IF(LARGE($I$16:$I$29,1)=G1173,J1172,IF(G1173="","",IF(ROUND(G1173/12,1)&lt;1,H1173,IFERROR(IF(OR(ROUNDUP(G1174/12,0)&lt;&gt;ROUNDUP(G1173/12,0),H1172&lt;&gt;H1173),VLOOKUP($G1173,$H$16:$J$29,3,1)+SUM($I$37:I1173),J1172),VLOOKUP(MAX($E$1237:$E$1048576),$H$16:$J$29,3,1)+SUM($I$37:I1173)))))</f>
        <v/>
      </c>
      <c r="K1173" s="2"/>
      <c r="L1173" s="2"/>
      <c r="M1173" s="2"/>
      <c r="N1173" s="2"/>
      <c r="O1173" s="2"/>
      <c r="P1173" s="2"/>
      <c r="Q1173" s="2"/>
      <c r="R1173" s="2"/>
      <c r="S1173" s="2"/>
      <c r="T1173" s="2"/>
      <c r="U1173" s="2"/>
      <c r="V1173" s="2"/>
      <c r="W1173" s="2"/>
      <c r="X1173" s="2"/>
      <c r="Y1173" s="2"/>
    </row>
    <row r="1174" spans="1:25" x14ac:dyDescent="0.2">
      <c r="A1174" s="2"/>
      <c r="B1174" s="2"/>
      <c r="C1174" s="2"/>
      <c r="D1174" s="2"/>
      <c r="E1174" s="2"/>
      <c r="F1174" s="2"/>
      <c r="G1174" s="7" t="str">
        <f t="shared" si="53"/>
        <v/>
      </c>
      <c r="H1174" s="8" t="str">
        <f t="shared" si="51"/>
        <v/>
      </c>
      <c r="I1174" s="8" t="str">
        <f t="shared" si="52"/>
        <v/>
      </c>
      <c r="J1174" s="9" t="str">
        <f>IF(LARGE($I$16:$I$29,1)=G1174,J1173,IF(G1174="","",IF(ROUND(G1174/12,1)&lt;1,H1174,IFERROR(IF(OR(ROUNDUP(G1175/12,0)&lt;&gt;ROUNDUP(G1174/12,0),H1173&lt;&gt;H1174),VLOOKUP($G1174,$H$16:$J$29,3,1)+SUM($I$37:I1174),J1173),VLOOKUP(MAX($E$1237:$E$1048576),$H$16:$J$29,3,1)+SUM($I$37:I1174)))))</f>
        <v/>
      </c>
      <c r="K1174" s="2"/>
      <c r="L1174" s="2"/>
      <c r="M1174" s="2"/>
      <c r="N1174" s="2"/>
      <c r="O1174" s="2"/>
      <c r="P1174" s="2"/>
      <c r="Q1174" s="2"/>
      <c r="R1174" s="2"/>
      <c r="S1174" s="2"/>
      <c r="T1174" s="2"/>
      <c r="U1174" s="2"/>
      <c r="V1174" s="2"/>
      <c r="W1174" s="2"/>
      <c r="X1174" s="2"/>
      <c r="Y1174" s="2"/>
    </row>
    <row r="1175" spans="1:25" x14ac:dyDescent="0.2">
      <c r="A1175" s="2"/>
      <c r="B1175" s="2"/>
      <c r="C1175" s="2"/>
      <c r="D1175" s="2"/>
      <c r="E1175" s="2"/>
      <c r="F1175" s="2"/>
      <c r="G1175" s="7" t="str">
        <f t="shared" si="53"/>
        <v/>
      </c>
      <c r="H1175" s="8" t="str">
        <f t="shared" si="51"/>
        <v/>
      </c>
      <c r="I1175" s="8" t="str">
        <f t="shared" si="52"/>
        <v/>
      </c>
      <c r="J1175" s="9" t="str">
        <f>IF(LARGE($I$16:$I$29,1)=G1175,J1174,IF(G1175="","",IF(ROUND(G1175/12,1)&lt;1,H1175,IFERROR(IF(OR(ROUNDUP(G1176/12,0)&lt;&gt;ROUNDUP(G1175/12,0),H1174&lt;&gt;H1175),VLOOKUP($G1175,$H$16:$J$29,3,1)+SUM($I$37:I1175),J1174),VLOOKUP(MAX($E$1237:$E$1048576),$H$16:$J$29,3,1)+SUM($I$37:I1175)))))</f>
        <v/>
      </c>
      <c r="K1175" s="2"/>
      <c r="L1175" s="2"/>
      <c r="M1175" s="2"/>
      <c r="N1175" s="2"/>
      <c r="O1175" s="2"/>
      <c r="P1175" s="2"/>
      <c r="Q1175" s="2"/>
      <c r="R1175" s="2"/>
      <c r="S1175" s="2"/>
      <c r="T1175" s="2"/>
      <c r="U1175" s="2"/>
      <c r="V1175" s="2"/>
      <c r="W1175" s="2"/>
      <c r="X1175" s="2"/>
      <c r="Y1175" s="2"/>
    </row>
    <row r="1176" spans="1:25" x14ac:dyDescent="0.2">
      <c r="A1176" s="2"/>
      <c r="B1176" s="2"/>
      <c r="C1176" s="2"/>
      <c r="D1176" s="2"/>
      <c r="E1176" s="2"/>
      <c r="F1176" s="2"/>
      <c r="G1176" s="7" t="str">
        <f t="shared" si="53"/>
        <v/>
      </c>
      <c r="H1176" s="8" t="str">
        <f t="shared" si="51"/>
        <v/>
      </c>
      <c r="I1176" s="8" t="str">
        <f t="shared" si="52"/>
        <v/>
      </c>
      <c r="J1176" s="9" t="str">
        <f>IF(LARGE($I$16:$I$29,1)=G1176,J1175,IF(G1176="","",IF(ROUND(G1176/12,1)&lt;1,H1176,IFERROR(IF(OR(ROUNDUP(G1177/12,0)&lt;&gt;ROUNDUP(G1176/12,0),H1175&lt;&gt;H1176),VLOOKUP($G1176,$H$16:$J$29,3,1)+SUM($I$37:I1176),J1175),VLOOKUP(MAX($E$1237:$E$1048576),$H$16:$J$29,3,1)+SUM($I$37:I1176)))))</f>
        <v/>
      </c>
      <c r="K1176" s="2"/>
      <c r="L1176" s="2"/>
      <c r="M1176" s="2"/>
      <c r="N1176" s="2"/>
      <c r="O1176" s="2"/>
      <c r="P1176" s="2"/>
      <c r="Q1176" s="2"/>
      <c r="R1176" s="2"/>
      <c r="S1176" s="2"/>
      <c r="T1176" s="2"/>
      <c r="U1176" s="2"/>
      <c r="V1176" s="2"/>
      <c r="W1176" s="2"/>
      <c r="X1176" s="2"/>
      <c r="Y1176" s="2"/>
    </row>
    <row r="1177" spans="1:25" x14ac:dyDescent="0.2">
      <c r="A1177" s="2"/>
      <c r="B1177" s="2"/>
      <c r="C1177" s="2"/>
      <c r="D1177" s="2"/>
      <c r="E1177" s="2"/>
      <c r="F1177" s="2"/>
      <c r="G1177" s="7" t="str">
        <f t="shared" si="53"/>
        <v/>
      </c>
      <c r="H1177" s="8" t="str">
        <f t="shared" si="51"/>
        <v/>
      </c>
      <c r="I1177" s="8" t="str">
        <f t="shared" si="52"/>
        <v/>
      </c>
      <c r="J1177" s="9" t="str">
        <f>IF(LARGE($I$16:$I$29,1)=G1177,J1176,IF(G1177="","",IF(ROUND(G1177/12,1)&lt;1,H1177,IFERROR(IF(OR(ROUNDUP(G1178/12,0)&lt;&gt;ROUNDUP(G1177/12,0),H1176&lt;&gt;H1177),VLOOKUP($G1177,$H$16:$J$29,3,1)+SUM($I$37:I1177),J1176),VLOOKUP(MAX($E$1237:$E$1048576),$H$16:$J$29,3,1)+SUM($I$37:I1177)))))</f>
        <v/>
      </c>
      <c r="K1177" s="2"/>
      <c r="L1177" s="2"/>
      <c r="M1177" s="2"/>
      <c r="N1177" s="2"/>
      <c r="O1177" s="2"/>
      <c r="P1177" s="2"/>
      <c r="Q1177" s="2"/>
      <c r="R1177" s="2"/>
      <c r="S1177" s="2"/>
      <c r="T1177" s="2"/>
      <c r="U1177" s="2"/>
      <c r="V1177" s="2"/>
      <c r="W1177" s="2"/>
      <c r="X1177" s="2"/>
      <c r="Y1177" s="2"/>
    </row>
    <row r="1178" spans="1:25" x14ac:dyDescent="0.2">
      <c r="A1178" s="2"/>
      <c r="B1178" s="2"/>
      <c r="C1178" s="2"/>
      <c r="D1178" s="2"/>
      <c r="E1178" s="2"/>
      <c r="F1178" s="2"/>
      <c r="G1178" s="7" t="str">
        <f t="shared" si="53"/>
        <v/>
      </c>
      <c r="H1178" s="8" t="str">
        <f t="shared" si="51"/>
        <v/>
      </c>
      <c r="I1178" s="8" t="str">
        <f t="shared" si="52"/>
        <v/>
      </c>
      <c r="J1178" s="9" t="str">
        <f>IF(LARGE($I$16:$I$29,1)=G1178,J1177,IF(G1178="","",IF(ROUND(G1178/12,1)&lt;1,H1178,IFERROR(IF(OR(ROUNDUP(G1179/12,0)&lt;&gt;ROUNDUP(G1178/12,0),H1177&lt;&gt;H1178),VLOOKUP($G1178,$H$16:$J$29,3,1)+SUM($I$37:I1178),J1177),VLOOKUP(MAX($E$1237:$E$1048576),$H$16:$J$29,3,1)+SUM($I$37:I1178)))))</f>
        <v/>
      </c>
      <c r="K1178" s="2"/>
      <c r="L1178" s="2"/>
      <c r="M1178" s="2"/>
      <c r="N1178" s="2"/>
      <c r="O1178" s="2"/>
      <c r="P1178" s="2"/>
      <c r="Q1178" s="2"/>
      <c r="R1178" s="2"/>
      <c r="S1178" s="2"/>
      <c r="T1178" s="2"/>
      <c r="U1178" s="2"/>
      <c r="V1178" s="2"/>
      <c r="W1178" s="2"/>
      <c r="X1178" s="2"/>
      <c r="Y1178" s="2"/>
    </row>
    <row r="1179" spans="1:25" x14ac:dyDescent="0.2">
      <c r="A1179" s="2"/>
      <c r="B1179" s="2"/>
      <c r="C1179" s="2"/>
      <c r="D1179" s="2"/>
      <c r="E1179" s="2"/>
      <c r="F1179" s="2"/>
      <c r="G1179" s="7" t="str">
        <f t="shared" si="53"/>
        <v/>
      </c>
      <c r="H1179" s="8" t="str">
        <f t="shared" si="51"/>
        <v/>
      </c>
      <c r="I1179" s="8" t="str">
        <f t="shared" si="52"/>
        <v/>
      </c>
      <c r="J1179" s="9" t="str">
        <f>IF(LARGE($I$16:$I$29,1)=G1179,J1178,IF(G1179="","",IF(ROUND(G1179/12,1)&lt;1,H1179,IFERROR(IF(OR(ROUNDUP(G1180/12,0)&lt;&gt;ROUNDUP(G1179/12,0),H1178&lt;&gt;H1179),VLOOKUP($G1179,$H$16:$J$29,3,1)+SUM($I$37:I1179),J1178),VLOOKUP(MAX($E$1237:$E$1048576),$H$16:$J$29,3,1)+SUM($I$37:I1179)))))</f>
        <v/>
      </c>
      <c r="K1179" s="2"/>
      <c r="L1179" s="2"/>
      <c r="M1179" s="2"/>
      <c r="N1179" s="2"/>
      <c r="O1179" s="2"/>
      <c r="P1179" s="2"/>
      <c r="Q1179" s="2"/>
      <c r="R1179" s="2"/>
      <c r="S1179" s="2"/>
      <c r="T1179" s="2"/>
      <c r="U1179" s="2"/>
      <c r="V1179" s="2"/>
      <c r="W1179" s="2"/>
      <c r="X1179" s="2"/>
      <c r="Y1179" s="2"/>
    </row>
    <row r="1180" spans="1:25" x14ac:dyDescent="0.2">
      <c r="A1180" s="2"/>
      <c r="B1180" s="2"/>
      <c r="C1180" s="2"/>
      <c r="D1180" s="2"/>
      <c r="E1180" s="2"/>
      <c r="F1180" s="2"/>
      <c r="G1180" s="7" t="str">
        <f t="shared" si="53"/>
        <v/>
      </c>
      <c r="H1180" s="8" t="str">
        <f t="shared" si="51"/>
        <v/>
      </c>
      <c r="I1180" s="8" t="str">
        <f t="shared" si="52"/>
        <v/>
      </c>
      <c r="J1180" s="9" t="str">
        <f>IF(LARGE($I$16:$I$29,1)=G1180,J1179,IF(G1180="","",IF(ROUND(G1180/12,1)&lt;1,H1180,IFERROR(IF(OR(ROUNDUP(G1181/12,0)&lt;&gt;ROUNDUP(G1180/12,0),H1179&lt;&gt;H1180),VLOOKUP($G1180,$H$16:$J$29,3,1)+SUM($I$37:I1180),J1179),VLOOKUP(MAX($E$1237:$E$1048576),$H$16:$J$29,3,1)+SUM($I$37:I1180)))))</f>
        <v/>
      </c>
      <c r="K1180" s="2"/>
      <c r="L1180" s="2"/>
      <c r="M1180" s="2"/>
      <c r="N1180" s="2"/>
      <c r="O1180" s="2"/>
      <c r="P1180" s="2"/>
      <c r="Q1180" s="2"/>
      <c r="R1180" s="2"/>
      <c r="S1180" s="2"/>
      <c r="T1180" s="2"/>
      <c r="U1180" s="2"/>
      <c r="V1180" s="2"/>
      <c r="W1180" s="2"/>
      <c r="X1180" s="2"/>
      <c r="Y1180" s="2"/>
    </row>
    <row r="1181" spans="1:25" x14ac:dyDescent="0.2">
      <c r="A1181" s="2"/>
      <c r="B1181" s="2"/>
      <c r="C1181" s="2"/>
      <c r="D1181" s="2"/>
      <c r="E1181" s="2"/>
      <c r="F1181" s="2"/>
      <c r="G1181" s="7" t="str">
        <f t="shared" si="53"/>
        <v/>
      </c>
      <c r="H1181" s="8" t="str">
        <f t="shared" si="51"/>
        <v/>
      </c>
      <c r="I1181" s="8" t="str">
        <f t="shared" si="52"/>
        <v/>
      </c>
      <c r="J1181" s="9" t="str">
        <f>IF(LARGE($I$16:$I$29,1)=G1181,J1180,IF(G1181="","",IF(ROUND(G1181/12,1)&lt;1,H1181,IFERROR(IF(OR(ROUNDUP(G1182/12,0)&lt;&gt;ROUNDUP(G1181/12,0),H1180&lt;&gt;H1181),VLOOKUP($G1181,$H$16:$J$29,3,1)+SUM($I$37:I1181),J1180),VLOOKUP(MAX($E$1237:$E$1048576),$H$16:$J$29,3,1)+SUM($I$37:I1181)))))</f>
        <v/>
      </c>
      <c r="K1181" s="2"/>
      <c r="L1181" s="2"/>
      <c r="M1181" s="2"/>
      <c r="N1181" s="2"/>
      <c r="O1181" s="2"/>
      <c r="P1181" s="2"/>
      <c r="Q1181" s="2"/>
      <c r="R1181" s="2"/>
      <c r="S1181" s="2"/>
      <c r="T1181" s="2"/>
      <c r="U1181" s="2"/>
      <c r="V1181" s="2"/>
      <c r="W1181" s="2"/>
      <c r="X1181" s="2"/>
      <c r="Y1181" s="2"/>
    </row>
    <row r="1182" spans="1:25" x14ac:dyDescent="0.2">
      <c r="A1182" s="2"/>
      <c r="B1182" s="2"/>
      <c r="C1182" s="2"/>
      <c r="D1182" s="2"/>
      <c r="E1182" s="2"/>
      <c r="F1182" s="2"/>
      <c r="G1182" s="7" t="str">
        <f t="shared" si="53"/>
        <v/>
      </c>
      <c r="H1182" s="8" t="str">
        <f t="shared" si="51"/>
        <v/>
      </c>
      <c r="I1182" s="8" t="str">
        <f t="shared" si="52"/>
        <v/>
      </c>
      <c r="J1182" s="9" t="str">
        <f>IF(LARGE($I$16:$I$29,1)=G1182,J1181,IF(G1182="","",IF(ROUND(G1182/12,1)&lt;1,H1182,IFERROR(IF(OR(ROUNDUP(G1183/12,0)&lt;&gt;ROUNDUP(G1182/12,0),H1181&lt;&gt;H1182),VLOOKUP($G1182,$H$16:$J$29,3,1)+SUM($I$37:I1182),J1181),VLOOKUP(MAX($E$1237:$E$1048576),$H$16:$J$29,3,1)+SUM($I$37:I1182)))))</f>
        <v/>
      </c>
      <c r="K1182" s="2"/>
      <c r="L1182" s="2"/>
      <c r="M1182" s="2"/>
      <c r="N1182" s="2"/>
      <c r="O1182" s="2"/>
      <c r="P1182" s="2"/>
      <c r="Q1182" s="2"/>
      <c r="R1182" s="2"/>
      <c r="S1182" s="2"/>
      <c r="T1182" s="2"/>
      <c r="U1182" s="2"/>
      <c r="V1182" s="2"/>
      <c r="W1182" s="2"/>
      <c r="X1182" s="2"/>
      <c r="Y1182" s="2"/>
    </row>
    <row r="1183" spans="1:25" x14ac:dyDescent="0.2">
      <c r="A1183" s="2"/>
      <c r="B1183" s="2"/>
      <c r="C1183" s="2"/>
      <c r="D1183" s="2"/>
      <c r="E1183" s="2"/>
      <c r="F1183" s="2"/>
      <c r="G1183" s="7" t="str">
        <f t="shared" si="53"/>
        <v/>
      </c>
      <c r="H1183" s="8" t="str">
        <f t="shared" si="51"/>
        <v/>
      </c>
      <c r="I1183" s="8" t="str">
        <f t="shared" si="52"/>
        <v/>
      </c>
      <c r="J1183" s="9" t="str">
        <f>IF(LARGE($I$16:$I$29,1)=G1183,J1182,IF(G1183="","",IF(ROUND(G1183/12,1)&lt;1,H1183,IFERROR(IF(OR(ROUNDUP(G1184/12,0)&lt;&gt;ROUNDUP(G1183/12,0),H1182&lt;&gt;H1183),VLOOKUP($G1183,$H$16:$J$29,3,1)+SUM($I$37:I1183),J1182),VLOOKUP(MAX($E$1237:$E$1048576),$H$16:$J$29,3,1)+SUM($I$37:I1183)))))</f>
        <v/>
      </c>
      <c r="K1183" s="2"/>
      <c r="L1183" s="2"/>
      <c r="M1183" s="2"/>
      <c r="N1183" s="2"/>
      <c r="O1183" s="2"/>
      <c r="P1183" s="2"/>
      <c r="Q1183" s="2"/>
      <c r="R1183" s="2"/>
      <c r="S1183" s="2"/>
      <c r="T1183" s="2"/>
      <c r="U1183" s="2"/>
      <c r="V1183" s="2"/>
      <c r="W1183" s="2"/>
      <c r="X1183" s="2"/>
      <c r="Y1183" s="2"/>
    </row>
    <row r="1184" spans="1:25" x14ac:dyDescent="0.2">
      <c r="A1184" s="2"/>
      <c r="B1184" s="2"/>
      <c r="C1184" s="2"/>
      <c r="D1184" s="2"/>
      <c r="E1184" s="2"/>
      <c r="F1184" s="2"/>
      <c r="G1184" s="7" t="str">
        <f t="shared" si="53"/>
        <v/>
      </c>
      <c r="H1184" s="8" t="str">
        <f t="shared" si="51"/>
        <v/>
      </c>
      <c r="I1184" s="8" t="str">
        <f t="shared" si="52"/>
        <v/>
      </c>
      <c r="J1184" s="9" t="str">
        <f>IF(LARGE($I$16:$I$29,1)=G1184,J1183,IF(G1184="","",IF(ROUND(G1184/12,1)&lt;1,H1184,IFERROR(IF(OR(ROUNDUP(G1185/12,0)&lt;&gt;ROUNDUP(G1184/12,0),H1183&lt;&gt;H1184),VLOOKUP($G1184,$H$16:$J$29,3,1)+SUM($I$37:I1184),J1183),VLOOKUP(MAX($E$1237:$E$1048576),$H$16:$J$29,3,1)+SUM($I$37:I1184)))))</f>
        <v/>
      </c>
      <c r="K1184" s="2"/>
      <c r="L1184" s="2"/>
      <c r="M1184" s="2"/>
      <c r="N1184" s="2"/>
      <c r="O1184" s="2"/>
      <c r="P1184" s="2"/>
      <c r="Q1184" s="2"/>
      <c r="R1184" s="2"/>
      <c r="S1184" s="2"/>
      <c r="T1184" s="2"/>
      <c r="U1184" s="2"/>
      <c r="V1184" s="2"/>
      <c r="W1184" s="2"/>
      <c r="X1184" s="2"/>
      <c r="Y1184" s="2"/>
    </row>
    <row r="1185" spans="1:25" x14ac:dyDescent="0.2">
      <c r="A1185" s="2"/>
      <c r="B1185" s="2"/>
      <c r="C1185" s="2"/>
      <c r="D1185" s="2"/>
      <c r="E1185" s="2"/>
      <c r="F1185" s="2"/>
      <c r="G1185" s="7" t="str">
        <f t="shared" si="53"/>
        <v/>
      </c>
      <c r="H1185" s="8" t="str">
        <f t="shared" si="51"/>
        <v/>
      </c>
      <c r="I1185" s="8" t="str">
        <f t="shared" si="52"/>
        <v/>
      </c>
      <c r="J1185" s="9" t="str">
        <f>IF(LARGE($I$16:$I$29,1)=G1185,J1184,IF(G1185="","",IF(ROUND(G1185/12,1)&lt;1,H1185,IFERROR(IF(OR(ROUNDUP(G1186/12,0)&lt;&gt;ROUNDUP(G1185/12,0),H1184&lt;&gt;H1185),VLOOKUP($G1185,$H$16:$J$29,3,1)+SUM($I$37:I1185),J1184),VLOOKUP(MAX($E$1237:$E$1048576),$H$16:$J$29,3,1)+SUM($I$37:I1185)))))</f>
        <v/>
      </c>
      <c r="K1185" s="2"/>
      <c r="L1185" s="2"/>
      <c r="M1185" s="2"/>
      <c r="N1185" s="2"/>
      <c r="O1185" s="2"/>
      <c r="P1185" s="2"/>
      <c r="Q1185" s="2"/>
      <c r="R1185" s="2"/>
      <c r="S1185" s="2"/>
      <c r="T1185" s="2"/>
      <c r="U1185" s="2"/>
      <c r="V1185" s="2"/>
      <c r="W1185" s="2"/>
      <c r="X1185" s="2"/>
      <c r="Y1185" s="2"/>
    </row>
    <row r="1186" spans="1:25" x14ac:dyDescent="0.2">
      <c r="A1186" s="2"/>
      <c r="B1186" s="2"/>
      <c r="C1186" s="2"/>
      <c r="D1186" s="2"/>
      <c r="E1186" s="2"/>
      <c r="F1186" s="2"/>
      <c r="G1186" s="7" t="str">
        <f t="shared" si="53"/>
        <v/>
      </c>
      <c r="H1186" s="8" t="str">
        <f t="shared" si="51"/>
        <v/>
      </c>
      <c r="I1186" s="8" t="str">
        <f t="shared" si="52"/>
        <v/>
      </c>
      <c r="J1186" s="9" t="str">
        <f>IF(LARGE($I$16:$I$29,1)=G1186,J1185,IF(G1186="","",IF(ROUND(G1186/12,1)&lt;1,H1186,IFERROR(IF(OR(ROUNDUP(G1187/12,0)&lt;&gt;ROUNDUP(G1186/12,0),H1185&lt;&gt;H1186),VLOOKUP($G1186,$H$16:$J$29,3,1)+SUM($I$37:I1186),J1185),VLOOKUP(MAX($E$1237:$E$1048576),$H$16:$J$29,3,1)+SUM($I$37:I1186)))))</f>
        <v/>
      </c>
      <c r="K1186" s="2"/>
      <c r="L1186" s="2"/>
      <c r="M1186" s="2"/>
      <c r="N1186" s="2"/>
      <c r="O1186" s="2"/>
      <c r="P1186" s="2"/>
      <c r="Q1186" s="2"/>
      <c r="R1186" s="2"/>
      <c r="S1186" s="2"/>
      <c r="T1186" s="2"/>
      <c r="U1186" s="2"/>
      <c r="V1186" s="2"/>
      <c r="W1186" s="2"/>
      <c r="X1186" s="2"/>
      <c r="Y1186" s="2"/>
    </row>
    <row r="1187" spans="1:25" x14ac:dyDescent="0.2">
      <c r="A1187" s="2"/>
      <c r="B1187" s="2"/>
      <c r="C1187" s="2"/>
      <c r="D1187" s="2"/>
      <c r="E1187" s="2"/>
      <c r="F1187" s="2"/>
      <c r="G1187" s="7" t="str">
        <f t="shared" si="53"/>
        <v/>
      </c>
      <c r="H1187" s="8" t="str">
        <f t="shared" si="51"/>
        <v/>
      </c>
      <c r="I1187" s="8" t="str">
        <f t="shared" si="52"/>
        <v/>
      </c>
      <c r="J1187" s="9" t="str">
        <f>IF(LARGE($I$16:$I$29,1)=G1187,J1186,IF(G1187="","",IF(ROUND(G1187/12,1)&lt;1,H1187,IFERROR(IF(OR(ROUNDUP(G1188/12,0)&lt;&gt;ROUNDUP(G1187/12,0),H1186&lt;&gt;H1187),VLOOKUP($G1187,$H$16:$J$29,3,1)+SUM($I$37:I1187),J1186),VLOOKUP(MAX($E$1237:$E$1048576),$H$16:$J$29,3,1)+SUM($I$37:I1187)))))</f>
        <v/>
      </c>
      <c r="K1187" s="2"/>
      <c r="L1187" s="2"/>
      <c r="M1187" s="2"/>
      <c r="N1187" s="2"/>
      <c r="O1187" s="2"/>
      <c r="P1187" s="2"/>
      <c r="Q1187" s="2"/>
      <c r="R1187" s="2"/>
      <c r="S1187" s="2"/>
      <c r="T1187" s="2"/>
      <c r="U1187" s="2"/>
      <c r="V1187" s="2"/>
      <c r="W1187" s="2"/>
      <c r="X1187" s="2"/>
      <c r="Y1187" s="2"/>
    </row>
    <row r="1188" spans="1:25" x14ac:dyDescent="0.2">
      <c r="A1188" s="2"/>
      <c r="B1188" s="2"/>
      <c r="C1188" s="2"/>
      <c r="D1188" s="2"/>
      <c r="E1188" s="2"/>
      <c r="F1188" s="2"/>
      <c r="G1188" s="7" t="str">
        <f t="shared" si="53"/>
        <v/>
      </c>
      <c r="H1188" s="8" t="str">
        <f t="shared" si="51"/>
        <v/>
      </c>
      <c r="I1188" s="8" t="str">
        <f t="shared" si="52"/>
        <v/>
      </c>
      <c r="J1188" s="9" t="str">
        <f>IF(LARGE($I$16:$I$29,1)=G1188,J1187,IF(G1188="","",IF(ROUND(G1188/12,1)&lt;1,H1188,IFERROR(IF(OR(ROUNDUP(G1189/12,0)&lt;&gt;ROUNDUP(G1188/12,0),H1187&lt;&gt;H1188),VLOOKUP($G1188,$H$16:$J$29,3,1)+SUM($I$37:I1188),J1187),VLOOKUP(MAX($E$1237:$E$1048576),$H$16:$J$29,3,1)+SUM($I$37:I1188)))))</f>
        <v/>
      </c>
      <c r="K1188" s="2"/>
      <c r="L1188" s="2"/>
      <c r="M1188" s="2"/>
      <c r="N1188" s="2"/>
      <c r="O1188" s="2"/>
      <c r="P1188" s="2"/>
      <c r="Q1188" s="2"/>
      <c r="R1188" s="2"/>
      <c r="S1188" s="2"/>
      <c r="T1188" s="2"/>
      <c r="U1188" s="2"/>
      <c r="V1188" s="2"/>
      <c r="W1188" s="2"/>
      <c r="X1188" s="2"/>
      <c r="Y1188" s="2"/>
    </row>
    <row r="1189" spans="1:25" x14ac:dyDescent="0.2">
      <c r="A1189" s="2"/>
      <c r="B1189" s="2"/>
      <c r="C1189" s="2"/>
      <c r="D1189" s="2"/>
      <c r="E1189" s="2"/>
      <c r="F1189" s="2"/>
      <c r="G1189" s="7" t="str">
        <f t="shared" si="53"/>
        <v/>
      </c>
      <c r="H1189" s="8" t="str">
        <f t="shared" ref="H1189:H1236" si="54">IF(G1189="","",VLOOKUP($G1189,$H$16:$J$27,3,1))</f>
        <v/>
      </c>
      <c r="I1189" s="8" t="str">
        <f t="shared" ref="I1189:I1236" si="55">IF(G1189="","",VLOOKUP($G1189,$H$16:$J$27,3,1)*($E$27))</f>
        <v/>
      </c>
      <c r="J1189" s="9" t="str">
        <f>IF(LARGE($I$16:$I$29,1)=G1189,J1188,IF(G1189="","",IF(ROUND(G1189/12,1)&lt;1,H1189,IFERROR(IF(OR(ROUNDUP(G1190/12,0)&lt;&gt;ROUNDUP(G1189/12,0),H1188&lt;&gt;H1189),VLOOKUP($G1189,$H$16:$J$29,3,1)+SUM($I$37:I1189),J1188),VLOOKUP(MAX($E$1237:$E$1048576),$H$16:$J$29,3,1)+SUM($I$37:I1189)))))</f>
        <v/>
      </c>
      <c r="K1189" s="2"/>
      <c r="L1189" s="2"/>
      <c r="M1189" s="2"/>
      <c r="N1189" s="2"/>
      <c r="O1189" s="2"/>
      <c r="P1189" s="2"/>
      <c r="Q1189" s="2"/>
      <c r="R1189" s="2"/>
      <c r="S1189" s="2"/>
      <c r="T1189" s="2"/>
      <c r="U1189" s="2"/>
      <c r="V1189" s="2"/>
      <c r="W1189" s="2"/>
      <c r="X1189" s="2"/>
      <c r="Y1189" s="2"/>
    </row>
    <row r="1190" spans="1:25" x14ac:dyDescent="0.2">
      <c r="A1190" s="2"/>
      <c r="B1190" s="2"/>
      <c r="C1190" s="2"/>
      <c r="D1190" s="2"/>
      <c r="E1190" s="2"/>
      <c r="F1190" s="2"/>
      <c r="G1190" s="7" t="str">
        <f t="shared" ref="G1190:G1236" si="56">IFERROR(IF(G1189+1&gt;MAX($I$16:$I$25),"",G1189+1),"")</f>
        <v/>
      </c>
      <c r="H1190" s="8" t="str">
        <f t="shared" si="54"/>
        <v/>
      </c>
      <c r="I1190" s="8" t="str">
        <f t="shared" si="55"/>
        <v/>
      </c>
      <c r="J1190" s="9" t="str">
        <f>IF(LARGE($I$16:$I$29,1)=G1190,J1189,IF(G1190="","",IF(ROUND(G1190/12,1)&lt;1,H1190,IFERROR(IF(OR(ROUNDUP(G1191/12,0)&lt;&gt;ROUNDUP(G1190/12,0),H1189&lt;&gt;H1190),VLOOKUP($G1190,$H$16:$J$29,3,1)+SUM($I$37:I1190),J1189),VLOOKUP(MAX($E$1237:$E$1048576),$H$16:$J$29,3,1)+SUM($I$37:I1190)))))</f>
        <v/>
      </c>
      <c r="K1190" s="2"/>
      <c r="L1190" s="2"/>
      <c r="M1190" s="2"/>
      <c r="N1190" s="2"/>
      <c r="O1190" s="2"/>
      <c r="P1190" s="2"/>
      <c r="Q1190" s="2"/>
      <c r="R1190" s="2"/>
      <c r="S1190" s="2"/>
      <c r="T1190" s="2"/>
      <c r="U1190" s="2"/>
      <c r="V1190" s="2"/>
      <c r="W1190" s="2"/>
      <c r="X1190" s="2"/>
      <c r="Y1190" s="2"/>
    </row>
    <row r="1191" spans="1:25" x14ac:dyDescent="0.2">
      <c r="A1191" s="2"/>
      <c r="B1191" s="2"/>
      <c r="C1191" s="2"/>
      <c r="D1191" s="2"/>
      <c r="E1191" s="2"/>
      <c r="F1191" s="2"/>
      <c r="G1191" s="7" t="str">
        <f t="shared" si="56"/>
        <v/>
      </c>
      <c r="H1191" s="8" t="str">
        <f t="shared" si="54"/>
        <v/>
      </c>
      <c r="I1191" s="8" t="str">
        <f t="shared" si="55"/>
        <v/>
      </c>
      <c r="J1191" s="9" t="str">
        <f>IF(LARGE($I$16:$I$29,1)=G1191,J1190,IF(G1191="","",IF(ROUND(G1191/12,1)&lt;1,H1191,IFERROR(IF(OR(ROUNDUP(G1192/12,0)&lt;&gt;ROUNDUP(G1191/12,0),H1190&lt;&gt;H1191),VLOOKUP($G1191,$H$16:$J$29,3,1)+SUM($I$37:I1191),J1190),VLOOKUP(MAX($E$1237:$E$1048576),$H$16:$J$29,3,1)+SUM($I$37:I1191)))))</f>
        <v/>
      </c>
      <c r="K1191" s="2"/>
      <c r="L1191" s="2"/>
      <c r="M1191" s="2"/>
      <c r="N1191" s="2"/>
      <c r="O1191" s="2"/>
      <c r="P1191" s="2"/>
      <c r="Q1191" s="2"/>
      <c r="R1191" s="2"/>
      <c r="S1191" s="2"/>
      <c r="T1191" s="2"/>
      <c r="U1191" s="2"/>
      <c r="V1191" s="2"/>
      <c r="W1191" s="2"/>
      <c r="X1191" s="2"/>
      <c r="Y1191" s="2"/>
    </row>
    <row r="1192" spans="1:25" x14ac:dyDescent="0.2">
      <c r="A1192" s="2"/>
      <c r="B1192" s="2"/>
      <c r="C1192" s="2"/>
      <c r="D1192" s="2"/>
      <c r="E1192" s="2"/>
      <c r="F1192" s="2"/>
      <c r="G1192" s="7" t="str">
        <f t="shared" si="56"/>
        <v/>
      </c>
      <c r="H1192" s="8" t="str">
        <f t="shared" si="54"/>
        <v/>
      </c>
      <c r="I1192" s="8" t="str">
        <f t="shared" si="55"/>
        <v/>
      </c>
      <c r="J1192" s="9" t="str">
        <f>IF(LARGE($I$16:$I$29,1)=G1192,J1191,IF(G1192="","",IF(ROUND(G1192/12,1)&lt;1,H1192,IFERROR(IF(OR(ROUNDUP(G1193/12,0)&lt;&gt;ROUNDUP(G1192/12,0),H1191&lt;&gt;H1192),VLOOKUP($G1192,$H$16:$J$29,3,1)+SUM($I$37:I1192),J1191),VLOOKUP(MAX($E$1237:$E$1048576),$H$16:$J$29,3,1)+SUM($I$37:I1192)))))</f>
        <v/>
      </c>
      <c r="K1192" s="2"/>
      <c r="L1192" s="2"/>
      <c r="M1192" s="2"/>
      <c r="N1192" s="2"/>
      <c r="O1192" s="2"/>
      <c r="P1192" s="2"/>
      <c r="Q1192" s="2"/>
      <c r="R1192" s="2"/>
      <c r="S1192" s="2"/>
      <c r="T1192" s="2"/>
      <c r="U1192" s="2"/>
      <c r="V1192" s="2"/>
      <c r="W1192" s="2"/>
      <c r="X1192" s="2"/>
      <c r="Y1192" s="2"/>
    </row>
    <row r="1193" spans="1:25" x14ac:dyDescent="0.2">
      <c r="A1193" s="2"/>
      <c r="B1193" s="2"/>
      <c r="C1193" s="2"/>
      <c r="D1193" s="2"/>
      <c r="E1193" s="2"/>
      <c r="F1193" s="2"/>
      <c r="G1193" s="7" t="str">
        <f t="shared" si="56"/>
        <v/>
      </c>
      <c r="H1193" s="8" t="str">
        <f t="shared" si="54"/>
        <v/>
      </c>
      <c r="I1193" s="8" t="str">
        <f t="shared" si="55"/>
        <v/>
      </c>
      <c r="J1193" s="9" t="str">
        <f>IF(LARGE($I$16:$I$29,1)=G1193,J1192,IF(G1193="","",IF(ROUND(G1193/12,1)&lt;1,H1193,IFERROR(IF(OR(ROUNDUP(G1194/12,0)&lt;&gt;ROUNDUP(G1193/12,0),H1192&lt;&gt;H1193),VLOOKUP($G1193,$H$16:$J$29,3,1)+SUM($I$37:I1193),J1192),VLOOKUP(MAX($E$1237:$E$1048576),$H$16:$J$29,3,1)+SUM($I$37:I1193)))))</f>
        <v/>
      </c>
      <c r="K1193" s="2"/>
      <c r="L1193" s="2"/>
      <c r="M1193" s="2"/>
      <c r="N1193" s="2"/>
      <c r="O1193" s="2"/>
      <c r="P1193" s="2"/>
      <c r="Q1193" s="2"/>
      <c r="R1193" s="2"/>
      <c r="S1193" s="2"/>
      <c r="T1193" s="2"/>
      <c r="U1193" s="2"/>
      <c r="V1193" s="2"/>
      <c r="W1193" s="2"/>
      <c r="X1193" s="2"/>
      <c r="Y1193" s="2"/>
    </row>
    <row r="1194" spans="1:25" x14ac:dyDescent="0.2">
      <c r="A1194" s="2"/>
      <c r="B1194" s="2"/>
      <c r="C1194" s="2"/>
      <c r="D1194" s="2"/>
      <c r="E1194" s="2"/>
      <c r="F1194" s="2"/>
      <c r="G1194" s="7" t="str">
        <f t="shared" si="56"/>
        <v/>
      </c>
      <c r="H1194" s="8" t="str">
        <f t="shared" si="54"/>
        <v/>
      </c>
      <c r="I1194" s="8" t="str">
        <f t="shared" si="55"/>
        <v/>
      </c>
      <c r="J1194" s="9" t="str">
        <f>IF(LARGE($I$16:$I$29,1)=G1194,J1193,IF(G1194="","",IF(ROUND(G1194/12,1)&lt;1,H1194,IFERROR(IF(OR(ROUNDUP(G1195/12,0)&lt;&gt;ROUNDUP(G1194/12,0),H1193&lt;&gt;H1194),VLOOKUP($G1194,$H$16:$J$29,3,1)+SUM($I$37:I1194),J1193),VLOOKUP(MAX($E$1237:$E$1048576),$H$16:$J$29,3,1)+SUM($I$37:I1194)))))</f>
        <v/>
      </c>
      <c r="K1194" s="2"/>
      <c r="L1194" s="2"/>
      <c r="M1194" s="2"/>
      <c r="N1194" s="2"/>
      <c r="O1194" s="2"/>
      <c r="P1194" s="2"/>
      <c r="Q1194" s="2"/>
      <c r="R1194" s="2"/>
      <c r="S1194" s="2"/>
      <c r="T1194" s="2"/>
      <c r="U1194" s="2"/>
      <c r="V1194" s="2"/>
      <c r="W1194" s="2"/>
      <c r="X1194" s="2"/>
      <c r="Y1194" s="2"/>
    </row>
    <row r="1195" spans="1:25" x14ac:dyDescent="0.2">
      <c r="A1195" s="2"/>
      <c r="B1195" s="2"/>
      <c r="C1195" s="2"/>
      <c r="D1195" s="2"/>
      <c r="E1195" s="2"/>
      <c r="F1195" s="2"/>
      <c r="G1195" s="7" t="str">
        <f t="shared" si="56"/>
        <v/>
      </c>
      <c r="H1195" s="8" t="str">
        <f t="shared" si="54"/>
        <v/>
      </c>
      <c r="I1195" s="8" t="str">
        <f t="shared" si="55"/>
        <v/>
      </c>
      <c r="J1195" s="9" t="str">
        <f>IF(LARGE($I$16:$I$29,1)=G1195,J1194,IF(G1195="","",IF(ROUND(G1195/12,1)&lt;1,H1195,IFERROR(IF(OR(ROUNDUP(G1196/12,0)&lt;&gt;ROUNDUP(G1195/12,0),H1194&lt;&gt;H1195),VLOOKUP($G1195,$H$16:$J$29,3,1)+SUM($I$37:I1195),J1194),VLOOKUP(MAX($E$1237:$E$1048576),$H$16:$J$29,3,1)+SUM($I$37:I1195)))))</f>
        <v/>
      </c>
      <c r="K1195" s="2"/>
      <c r="L1195" s="2"/>
      <c r="M1195" s="2"/>
      <c r="N1195" s="2"/>
      <c r="O1195" s="2"/>
      <c r="P1195" s="2"/>
      <c r="Q1195" s="2"/>
      <c r="R1195" s="2"/>
      <c r="S1195" s="2"/>
      <c r="T1195" s="2"/>
      <c r="U1195" s="2"/>
      <c r="V1195" s="2"/>
      <c r="W1195" s="2"/>
      <c r="X1195" s="2"/>
      <c r="Y1195" s="2"/>
    </row>
    <row r="1196" spans="1:25" x14ac:dyDescent="0.2">
      <c r="A1196" s="2"/>
      <c r="B1196" s="2"/>
      <c r="C1196" s="2"/>
      <c r="D1196" s="2"/>
      <c r="E1196" s="2"/>
      <c r="F1196" s="2"/>
      <c r="G1196" s="7" t="str">
        <f t="shared" si="56"/>
        <v/>
      </c>
      <c r="H1196" s="8" t="str">
        <f t="shared" si="54"/>
        <v/>
      </c>
      <c r="I1196" s="8" t="str">
        <f t="shared" si="55"/>
        <v/>
      </c>
      <c r="J1196" s="9" t="str">
        <f>IF(LARGE($I$16:$I$29,1)=G1196,J1195,IF(G1196="","",IF(ROUND(G1196/12,1)&lt;1,H1196,IFERROR(IF(OR(ROUNDUP(G1197/12,0)&lt;&gt;ROUNDUP(G1196/12,0),H1195&lt;&gt;H1196),VLOOKUP($G1196,$H$16:$J$29,3,1)+SUM($I$37:I1196),J1195),VLOOKUP(MAX($E$1237:$E$1048576),$H$16:$J$29,3,1)+SUM($I$37:I1196)))))</f>
        <v/>
      </c>
      <c r="K1196" s="2"/>
      <c r="L1196" s="2"/>
      <c r="M1196" s="2"/>
      <c r="N1196" s="2"/>
      <c r="O1196" s="2"/>
      <c r="P1196" s="2"/>
      <c r="Q1196" s="2"/>
      <c r="R1196" s="2"/>
      <c r="S1196" s="2"/>
      <c r="T1196" s="2"/>
      <c r="U1196" s="2"/>
      <c r="V1196" s="2"/>
      <c r="W1196" s="2"/>
      <c r="X1196" s="2"/>
      <c r="Y1196" s="2"/>
    </row>
    <row r="1197" spans="1:25" x14ac:dyDescent="0.2">
      <c r="A1197" s="2"/>
      <c r="B1197" s="2"/>
      <c r="C1197" s="2"/>
      <c r="D1197" s="2"/>
      <c r="E1197" s="2"/>
      <c r="F1197" s="2"/>
      <c r="G1197" s="7" t="str">
        <f t="shared" si="56"/>
        <v/>
      </c>
      <c r="H1197" s="8" t="str">
        <f t="shared" si="54"/>
        <v/>
      </c>
      <c r="I1197" s="8" t="str">
        <f t="shared" si="55"/>
        <v/>
      </c>
      <c r="J1197" s="9" t="str">
        <f>IF(LARGE($I$16:$I$29,1)=G1197,J1196,IF(G1197="","",IF(ROUND(G1197/12,1)&lt;1,H1197,IFERROR(IF(OR(ROUNDUP(G1198/12,0)&lt;&gt;ROUNDUP(G1197/12,0),H1196&lt;&gt;H1197),VLOOKUP($G1197,$H$16:$J$29,3,1)+SUM($I$37:I1197),J1196),VLOOKUP(MAX($E$1237:$E$1048576),$H$16:$J$29,3,1)+SUM($I$37:I1197)))))</f>
        <v/>
      </c>
      <c r="K1197" s="2"/>
      <c r="L1197" s="2"/>
      <c r="M1197" s="2"/>
      <c r="N1197" s="2"/>
      <c r="O1197" s="2"/>
      <c r="P1197" s="2"/>
      <c r="Q1197" s="2"/>
      <c r="R1197" s="2"/>
      <c r="S1197" s="2"/>
      <c r="T1197" s="2"/>
      <c r="U1197" s="2"/>
      <c r="V1197" s="2"/>
      <c r="W1197" s="2"/>
      <c r="X1197" s="2"/>
      <c r="Y1197" s="2"/>
    </row>
    <row r="1198" spans="1:25" x14ac:dyDescent="0.2">
      <c r="A1198" s="2"/>
      <c r="B1198" s="2"/>
      <c r="C1198" s="2"/>
      <c r="D1198" s="2"/>
      <c r="E1198" s="2"/>
      <c r="F1198" s="2"/>
      <c r="G1198" s="7" t="str">
        <f t="shared" si="56"/>
        <v/>
      </c>
      <c r="H1198" s="8" t="str">
        <f t="shared" si="54"/>
        <v/>
      </c>
      <c r="I1198" s="8" t="str">
        <f t="shared" si="55"/>
        <v/>
      </c>
      <c r="J1198" s="9" t="str">
        <f>IF(LARGE($I$16:$I$29,1)=G1198,J1197,IF(G1198="","",IF(ROUND(G1198/12,1)&lt;1,H1198,IFERROR(IF(OR(ROUNDUP(G1199/12,0)&lt;&gt;ROUNDUP(G1198/12,0),H1197&lt;&gt;H1198),VLOOKUP($G1198,$H$16:$J$29,3,1)+SUM($I$37:I1198),J1197),VLOOKUP(MAX($E$1237:$E$1048576),$H$16:$J$29,3,1)+SUM($I$37:I1198)))))</f>
        <v/>
      </c>
      <c r="K1198" s="2"/>
      <c r="L1198" s="2"/>
      <c r="M1198" s="2"/>
      <c r="N1198" s="2"/>
      <c r="O1198" s="2"/>
      <c r="P1198" s="2"/>
      <c r="Q1198" s="2"/>
      <c r="R1198" s="2"/>
      <c r="S1198" s="2"/>
      <c r="T1198" s="2"/>
      <c r="U1198" s="2"/>
      <c r="V1198" s="2"/>
      <c r="W1198" s="2"/>
      <c r="X1198" s="2"/>
      <c r="Y1198" s="2"/>
    </row>
    <row r="1199" spans="1:25" x14ac:dyDescent="0.2">
      <c r="A1199" s="2"/>
      <c r="B1199" s="2"/>
      <c r="C1199" s="2"/>
      <c r="D1199" s="2"/>
      <c r="E1199" s="2"/>
      <c r="F1199" s="2"/>
      <c r="G1199" s="7" t="str">
        <f t="shared" si="56"/>
        <v/>
      </c>
      <c r="H1199" s="8" t="str">
        <f t="shared" si="54"/>
        <v/>
      </c>
      <c r="I1199" s="8" t="str">
        <f t="shared" si="55"/>
        <v/>
      </c>
      <c r="J1199" s="9" t="str">
        <f>IF(LARGE($I$16:$I$29,1)=G1199,J1198,IF(G1199="","",IF(ROUND(G1199/12,1)&lt;1,H1199,IFERROR(IF(OR(ROUNDUP(G1200/12,0)&lt;&gt;ROUNDUP(G1199/12,0),H1198&lt;&gt;H1199),VLOOKUP($G1199,$H$16:$J$29,3,1)+SUM($I$37:I1199),J1198),VLOOKUP(MAX($E$1237:$E$1048576),$H$16:$J$29,3,1)+SUM($I$37:I1199)))))</f>
        <v/>
      </c>
      <c r="K1199" s="2"/>
      <c r="L1199" s="2"/>
      <c r="M1199" s="2"/>
      <c r="N1199" s="2"/>
      <c r="O1199" s="2"/>
      <c r="P1199" s="2"/>
      <c r="Q1199" s="2"/>
      <c r="R1199" s="2"/>
      <c r="S1199" s="2"/>
      <c r="T1199" s="2"/>
      <c r="U1199" s="2"/>
      <c r="V1199" s="2"/>
      <c r="W1199" s="2"/>
      <c r="X1199" s="2"/>
      <c r="Y1199" s="2"/>
    </row>
    <row r="1200" spans="1:25" x14ac:dyDescent="0.2">
      <c r="A1200" s="2"/>
      <c r="B1200" s="2"/>
      <c r="C1200" s="2"/>
      <c r="D1200" s="2"/>
      <c r="E1200" s="2"/>
      <c r="F1200" s="2"/>
      <c r="G1200" s="7" t="str">
        <f t="shared" si="56"/>
        <v/>
      </c>
      <c r="H1200" s="8" t="str">
        <f t="shared" si="54"/>
        <v/>
      </c>
      <c r="I1200" s="8" t="str">
        <f t="shared" si="55"/>
        <v/>
      </c>
      <c r="J1200" s="9" t="str">
        <f>IF(LARGE($I$16:$I$29,1)=G1200,J1199,IF(G1200="","",IF(ROUND(G1200/12,1)&lt;1,H1200,IFERROR(IF(OR(ROUNDUP(G1201/12,0)&lt;&gt;ROUNDUP(G1200/12,0),H1199&lt;&gt;H1200),VLOOKUP($G1200,$H$16:$J$29,3,1)+SUM($I$37:I1200),J1199),VLOOKUP(MAX($E$1237:$E$1048576),$H$16:$J$29,3,1)+SUM($I$37:I1200)))))</f>
        <v/>
      </c>
      <c r="K1200" s="2"/>
      <c r="L1200" s="2"/>
      <c r="M1200" s="2"/>
      <c r="N1200" s="2"/>
      <c r="O1200" s="2"/>
      <c r="P1200" s="2"/>
      <c r="Q1200" s="2"/>
      <c r="R1200" s="2"/>
      <c r="S1200" s="2"/>
      <c r="T1200" s="2"/>
      <c r="U1200" s="2"/>
      <c r="V1200" s="2"/>
      <c r="W1200" s="2"/>
      <c r="X1200" s="2"/>
      <c r="Y1200" s="2"/>
    </row>
    <row r="1201" spans="1:25" x14ac:dyDescent="0.2">
      <c r="A1201" s="2"/>
      <c r="B1201" s="2"/>
      <c r="C1201" s="2"/>
      <c r="D1201" s="2"/>
      <c r="E1201" s="2"/>
      <c r="F1201" s="2"/>
      <c r="G1201" s="7" t="str">
        <f t="shared" si="56"/>
        <v/>
      </c>
      <c r="H1201" s="8" t="str">
        <f t="shared" si="54"/>
        <v/>
      </c>
      <c r="I1201" s="8" t="str">
        <f t="shared" si="55"/>
        <v/>
      </c>
      <c r="J1201" s="9" t="str">
        <f>IF(LARGE($I$16:$I$29,1)=G1201,J1200,IF(G1201="","",IF(ROUND(G1201/12,1)&lt;1,H1201,IFERROR(IF(OR(ROUNDUP(G1202/12,0)&lt;&gt;ROUNDUP(G1201/12,0),H1200&lt;&gt;H1201),VLOOKUP($G1201,$H$16:$J$29,3,1)+SUM($I$37:I1201),J1200),VLOOKUP(MAX($E$1237:$E$1048576),$H$16:$J$29,3,1)+SUM($I$37:I1201)))))</f>
        <v/>
      </c>
      <c r="K1201" s="2"/>
      <c r="L1201" s="2"/>
      <c r="M1201" s="2"/>
      <c r="N1201" s="2"/>
      <c r="O1201" s="2"/>
      <c r="P1201" s="2"/>
      <c r="Q1201" s="2"/>
      <c r="R1201" s="2"/>
      <c r="S1201" s="2"/>
      <c r="T1201" s="2"/>
      <c r="U1201" s="2"/>
      <c r="V1201" s="2"/>
      <c r="W1201" s="2"/>
      <c r="X1201" s="2"/>
      <c r="Y1201" s="2"/>
    </row>
    <row r="1202" spans="1:25" x14ac:dyDescent="0.2">
      <c r="A1202" s="2"/>
      <c r="B1202" s="2"/>
      <c r="C1202" s="2"/>
      <c r="D1202" s="2"/>
      <c r="E1202" s="2"/>
      <c r="F1202" s="2"/>
      <c r="G1202" s="7" t="str">
        <f t="shared" si="56"/>
        <v/>
      </c>
      <c r="H1202" s="8" t="str">
        <f t="shared" si="54"/>
        <v/>
      </c>
      <c r="I1202" s="8" t="str">
        <f t="shared" si="55"/>
        <v/>
      </c>
      <c r="J1202" s="9" t="str">
        <f>IF(LARGE($I$16:$I$29,1)=G1202,J1201,IF(G1202="","",IF(ROUND(G1202/12,1)&lt;1,H1202,IFERROR(IF(OR(ROUNDUP(G1203/12,0)&lt;&gt;ROUNDUP(G1202/12,0),H1201&lt;&gt;H1202),VLOOKUP($G1202,$H$16:$J$29,3,1)+SUM($I$37:I1202),J1201),VLOOKUP(MAX($E$1237:$E$1048576),$H$16:$J$29,3,1)+SUM($I$37:I1202)))))</f>
        <v/>
      </c>
      <c r="K1202" s="2"/>
      <c r="L1202" s="2"/>
      <c r="M1202" s="2"/>
      <c r="N1202" s="2"/>
      <c r="O1202" s="2"/>
      <c r="P1202" s="2"/>
      <c r="Q1202" s="2"/>
      <c r="R1202" s="2"/>
      <c r="S1202" s="2"/>
      <c r="T1202" s="2"/>
      <c r="U1202" s="2"/>
      <c r="V1202" s="2"/>
      <c r="W1202" s="2"/>
      <c r="X1202" s="2"/>
      <c r="Y1202" s="2"/>
    </row>
    <row r="1203" spans="1:25" x14ac:dyDescent="0.2">
      <c r="A1203" s="2"/>
      <c r="B1203" s="2"/>
      <c r="C1203" s="2"/>
      <c r="D1203" s="2"/>
      <c r="E1203" s="2"/>
      <c r="F1203" s="2"/>
      <c r="G1203" s="7" t="str">
        <f t="shared" si="56"/>
        <v/>
      </c>
      <c r="H1203" s="8" t="str">
        <f t="shared" si="54"/>
        <v/>
      </c>
      <c r="I1203" s="8" t="str">
        <f t="shared" si="55"/>
        <v/>
      </c>
      <c r="J1203" s="9" t="str">
        <f>IF(LARGE($I$16:$I$29,1)=G1203,J1202,IF(G1203="","",IF(ROUND(G1203/12,1)&lt;1,H1203,IFERROR(IF(OR(ROUNDUP(G1204/12,0)&lt;&gt;ROUNDUP(G1203/12,0),H1202&lt;&gt;H1203),VLOOKUP($G1203,$H$16:$J$29,3,1)+SUM($I$37:I1203),J1202),VLOOKUP(MAX($E$1237:$E$1048576),$H$16:$J$29,3,1)+SUM($I$37:I1203)))))</f>
        <v/>
      </c>
      <c r="K1203" s="2"/>
      <c r="L1203" s="2"/>
      <c r="M1203" s="2"/>
      <c r="N1203" s="2"/>
      <c r="O1203" s="2"/>
      <c r="P1203" s="2"/>
      <c r="Q1203" s="2"/>
      <c r="R1203" s="2"/>
      <c r="S1203" s="2"/>
      <c r="T1203" s="2"/>
      <c r="U1203" s="2"/>
      <c r="V1203" s="2"/>
      <c r="W1203" s="2"/>
      <c r="X1203" s="2"/>
      <c r="Y1203" s="2"/>
    </row>
    <row r="1204" spans="1:25" x14ac:dyDescent="0.2">
      <c r="A1204" s="2"/>
      <c r="B1204" s="2"/>
      <c r="C1204" s="2"/>
      <c r="D1204" s="2"/>
      <c r="E1204" s="2"/>
      <c r="F1204" s="2"/>
      <c r="G1204" s="7" t="str">
        <f t="shared" si="56"/>
        <v/>
      </c>
      <c r="H1204" s="8" t="str">
        <f t="shared" si="54"/>
        <v/>
      </c>
      <c r="I1204" s="8" t="str">
        <f t="shared" si="55"/>
        <v/>
      </c>
      <c r="J1204" s="9" t="str">
        <f>IF(LARGE($I$16:$I$29,1)=G1204,J1203,IF(G1204="","",IF(ROUND(G1204/12,1)&lt;1,H1204,IFERROR(IF(OR(ROUNDUP(G1205/12,0)&lt;&gt;ROUNDUP(G1204/12,0),H1203&lt;&gt;H1204),VLOOKUP($G1204,$H$16:$J$29,3,1)+SUM($I$37:I1204),J1203),VLOOKUP(MAX($E$1237:$E$1048576),$H$16:$J$29,3,1)+SUM($I$37:I1204)))))</f>
        <v/>
      </c>
      <c r="K1204" s="2"/>
      <c r="L1204" s="2"/>
      <c r="M1204" s="2"/>
      <c r="N1204" s="2"/>
      <c r="O1204" s="2"/>
      <c r="P1204" s="2"/>
      <c r="Q1204" s="2"/>
      <c r="R1204" s="2"/>
      <c r="S1204" s="2"/>
      <c r="T1204" s="2"/>
      <c r="U1204" s="2"/>
      <c r="V1204" s="2"/>
      <c r="W1204" s="2"/>
      <c r="X1204" s="2"/>
      <c r="Y1204" s="2"/>
    </row>
    <row r="1205" spans="1:25" x14ac:dyDescent="0.2">
      <c r="A1205" s="2"/>
      <c r="B1205" s="2"/>
      <c r="C1205" s="2"/>
      <c r="D1205" s="2"/>
      <c r="E1205" s="2"/>
      <c r="F1205" s="2"/>
      <c r="G1205" s="7" t="str">
        <f t="shared" si="56"/>
        <v/>
      </c>
      <c r="H1205" s="8" t="str">
        <f t="shared" si="54"/>
        <v/>
      </c>
      <c r="I1205" s="8" t="str">
        <f t="shared" si="55"/>
        <v/>
      </c>
      <c r="J1205" s="9" t="str">
        <f>IF(LARGE($I$16:$I$29,1)=G1205,J1204,IF(G1205="","",IF(ROUND(G1205/12,1)&lt;1,H1205,IFERROR(IF(OR(ROUNDUP(G1206/12,0)&lt;&gt;ROUNDUP(G1205/12,0),H1204&lt;&gt;H1205),VLOOKUP($G1205,$H$16:$J$29,3,1)+SUM($I$37:I1205),J1204),VLOOKUP(MAX($E$1237:$E$1048576),$H$16:$J$29,3,1)+SUM($I$37:I1205)))))</f>
        <v/>
      </c>
      <c r="K1205" s="2"/>
      <c r="L1205" s="2"/>
      <c r="M1205" s="2"/>
      <c r="N1205" s="2"/>
      <c r="O1205" s="2"/>
      <c r="P1205" s="2"/>
      <c r="Q1205" s="2"/>
      <c r="R1205" s="2"/>
      <c r="S1205" s="2"/>
      <c r="T1205" s="2"/>
      <c r="U1205" s="2"/>
      <c r="V1205" s="2"/>
      <c r="W1205" s="2"/>
      <c r="X1205" s="2"/>
      <c r="Y1205" s="2"/>
    </row>
    <row r="1206" spans="1:25" x14ac:dyDescent="0.2">
      <c r="A1206" s="2"/>
      <c r="B1206" s="2"/>
      <c r="C1206" s="2"/>
      <c r="D1206" s="2"/>
      <c r="E1206" s="2"/>
      <c r="F1206" s="2"/>
      <c r="G1206" s="7" t="str">
        <f t="shared" si="56"/>
        <v/>
      </c>
      <c r="H1206" s="8" t="str">
        <f t="shared" si="54"/>
        <v/>
      </c>
      <c r="I1206" s="8" t="str">
        <f t="shared" si="55"/>
        <v/>
      </c>
      <c r="J1206" s="9" t="str">
        <f>IF(LARGE($I$16:$I$29,1)=G1206,J1205,IF(G1206="","",IF(ROUND(G1206/12,1)&lt;1,H1206,IFERROR(IF(OR(ROUNDUP(G1207/12,0)&lt;&gt;ROUNDUP(G1206/12,0),H1205&lt;&gt;H1206),VLOOKUP($G1206,$H$16:$J$29,3,1)+SUM($I$37:I1206),J1205),VLOOKUP(MAX($E$1237:$E$1048576),$H$16:$J$29,3,1)+SUM($I$37:I1206)))))</f>
        <v/>
      </c>
      <c r="K1206" s="2"/>
      <c r="L1206" s="2"/>
      <c r="M1206" s="2"/>
      <c r="N1206" s="2"/>
      <c r="O1206" s="2"/>
      <c r="P1206" s="2"/>
      <c r="Q1206" s="2"/>
      <c r="R1206" s="2"/>
      <c r="S1206" s="2"/>
      <c r="T1206" s="2"/>
      <c r="U1206" s="2"/>
      <c r="V1206" s="2"/>
      <c r="W1206" s="2"/>
      <c r="X1206" s="2"/>
      <c r="Y1206" s="2"/>
    </row>
    <row r="1207" spans="1:25" x14ac:dyDescent="0.2">
      <c r="A1207" s="2"/>
      <c r="B1207" s="2"/>
      <c r="C1207" s="2"/>
      <c r="D1207" s="2"/>
      <c r="E1207" s="2"/>
      <c r="F1207" s="2"/>
      <c r="G1207" s="7" t="str">
        <f t="shared" si="56"/>
        <v/>
      </c>
      <c r="H1207" s="8" t="str">
        <f t="shared" si="54"/>
        <v/>
      </c>
      <c r="I1207" s="8" t="str">
        <f t="shared" si="55"/>
        <v/>
      </c>
      <c r="J1207" s="9" t="str">
        <f>IF(LARGE($I$16:$I$29,1)=G1207,J1206,IF(G1207="","",IF(ROUND(G1207/12,1)&lt;1,H1207,IFERROR(IF(OR(ROUNDUP(G1208/12,0)&lt;&gt;ROUNDUP(G1207/12,0),H1206&lt;&gt;H1207),VLOOKUP($G1207,$H$16:$J$29,3,1)+SUM($I$37:I1207),J1206),VLOOKUP(MAX($E$1237:$E$1048576),$H$16:$J$29,3,1)+SUM($I$37:I1207)))))</f>
        <v/>
      </c>
      <c r="K1207" s="2"/>
      <c r="L1207" s="2"/>
      <c r="M1207" s="2"/>
      <c r="N1207" s="2"/>
      <c r="O1207" s="2"/>
      <c r="P1207" s="2"/>
      <c r="Q1207" s="2"/>
      <c r="R1207" s="2"/>
      <c r="S1207" s="2"/>
      <c r="T1207" s="2"/>
      <c r="U1207" s="2"/>
      <c r="V1207" s="2"/>
      <c r="W1207" s="2"/>
      <c r="X1207" s="2"/>
      <c r="Y1207" s="2"/>
    </row>
    <row r="1208" spans="1:25" x14ac:dyDescent="0.2">
      <c r="A1208" s="2"/>
      <c r="B1208" s="2"/>
      <c r="C1208" s="2"/>
      <c r="D1208" s="2"/>
      <c r="E1208" s="2"/>
      <c r="F1208" s="2"/>
      <c r="G1208" s="7" t="str">
        <f t="shared" si="56"/>
        <v/>
      </c>
      <c r="H1208" s="8" t="str">
        <f t="shared" si="54"/>
        <v/>
      </c>
      <c r="I1208" s="8" t="str">
        <f t="shared" si="55"/>
        <v/>
      </c>
      <c r="J1208" s="9" t="str">
        <f>IF(LARGE($I$16:$I$29,1)=G1208,J1207,IF(G1208="","",IF(ROUND(G1208/12,1)&lt;1,H1208,IFERROR(IF(OR(ROUNDUP(G1209/12,0)&lt;&gt;ROUNDUP(G1208/12,0),H1207&lt;&gt;H1208),VLOOKUP($G1208,$H$16:$J$29,3,1)+SUM($I$37:I1208),J1207),VLOOKUP(MAX($E$1237:$E$1048576),$H$16:$J$29,3,1)+SUM($I$37:I1208)))))</f>
        <v/>
      </c>
      <c r="K1208" s="2"/>
      <c r="L1208" s="2"/>
      <c r="M1208" s="2"/>
      <c r="N1208" s="2"/>
      <c r="O1208" s="2"/>
      <c r="P1208" s="2"/>
      <c r="Q1208" s="2"/>
      <c r="R1208" s="2"/>
      <c r="S1208" s="2"/>
      <c r="T1208" s="2"/>
      <c r="U1208" s="2"/>
      <c r="V1208" s="2"/>
      <c r="W1208" s="2"/>
      <c r="X1208" s="2"/>
      <c r="Y1208" s="2"/>
    </row>
    <row r="1209" spans="1:25" x14ac:dyDescent="0.2">
      <c r="A1209" s="2"/>
      <c r="B1209" s="2"/>
      <c r="C1209" s="2"/>
      <c r="D1209" s="2"/>
      <c r="E1209" s="2"/>
      <c r="F1209" s="2"/>
      <c r="G1209" s="7" t="str">
        <f t="shared" si="56"/>
        <v/>
      </c>
      <c r="H1209" s="8" t="str">
        <f t="shared" si="54"/>
        <v/>
      </c>
      <c r="I1209" s="8" t="str">
        <f t="shared" si="55"/>
        <v/>
      </c>
      <c r="J1209" s="9" t="str">
        <f>IF(LARGE($I$16:$I$29,1)=G1209,J1208,IF(G1209="","",IF(ROUND(G1209/12,1)&lt;1,H1209,IFERROR(IF(OR(ROUNDUP(G1210/12,0)&lt;&gt;ROUNDUP(G1209/12,0),H1208&lt;&gt;H1209),VLOOKUP($G1209,$H$16:$J$29,3,1)+SUM($I$37:I1209),J1208),VLOOKUP(MAX($E$1237:$E$1048576),$H$16:$J$29,3,1)+SUM($I$37:I1209)))))</f>
        <v/>
      </c>
      <c r="K1209" s="2"/>
      <c r="L1209" s="2"/>
      <c r="M1209" s="2"/>
      <c r="N1209" s="2"/>
      <c r="O1209" s="2"/>
      <c r="P1209" s="2"/>
      <c r="Q1209" s="2"/>
      <c r="R1209" s="2"/>
      <c r="S1209" s="2"/>
      <c r="T1209" s="2"/>
      <c r="U1209" s="2"/>
      <c r="V1209" s="2"/>
      <c r="W1209" s="2"/>
      <c r="X1209" s="2"/>
      <c r="Y1209" s="2"/>
    </row>
    <row r="1210" spans="1:25" x14ac:dyDescent="0.2">
      <c r="A1210" s="2"/>
      <c r="B1210" s="2"/>
      <c r="C1210" s="2"/>
      <c r="D1210" s="2"/>
      <c r="E1210" s="2"/>
      <c r="F1210" s="2"/>
      <c r="G1210" s="7" t="str">
        <f t="shared" si="56"/>
        <v/>
      </c>
      <c r="H1210" s="8" t="str">
        <f t="shared" si="54"/>
        <v/>
      </c>
      <c r="I1210" s="8" t="str">
        <f t="shared" si="55"/>
        <v/>
      </c>
      <c r="J1210" s="9" t="str">
        <f>IF(LARGE($I$16:$I$29,1)=G1210,J1209,IF(G1210="","",IF(ROUND(G1210/12,1)&lt;1,H1210,IFERROR(IF(OR(ROUNDUP(G1211/12,0)&lt;&gt;ROUNDUP(G1210/12,0),H1209&lt;&gt;H1210),VLOOKUP($G1210,$H$16:$J$29,3,1)+SUM($I$37:I1210),J1209),VLOOKUP(MAX($E$1237:$E$1048576),$H$16:$J$29,3,1)+SUM($I$37:I1210)))))</f>
        <v/>
      </c>
      <c r="K1210" s="2"/>
      <c r="L1210" s="2"/>
      <c r="M1210" s="2"/>
      <c r="N1210" s="2"/>
      <c r="O1210" s="2"/>
      <c r="P1210" s="2"/>
      <c r="Q1210" s="2"/>
      <c r="R1210" s="2"/>
      <c r="S1210" s="2"/>
      <c r="T1210" s="2"/>
      <c r="U1210" s="2"/>
      <c r="V1210" s="2"/>
      <c r="W1210" s="2"/>
      <c r="X1210" s="2"/>
      <c r="Y1210" s="2"/>
    </row>
    <row r="1211" spans="1:25" x14ac:dyDescent="0.2">
      <c r="A1211" s="2"/>
      <c r="B1211" s="2"/>
      <c r="C1211" s="2"/>
      <c r="D1211" s="2"/>
      <c r="E1211" s="2"/>
      <c r="F1211" s="2"/>
      <c r="G1211" s="7" t="str">
        <f t="shared" si="56"/>
        <v/>
      </c>
      <c r="H1211" s="8" t="str">
        <f t="shared" si="54"/>
        <v/>
      </c>
      <c r="I1211" s="8" t="str">
        <f t="shared" si="55"/>
        <v/>
      </c>
      <c r="J1211" s="9" t="str">
        <f>IF(LARGE($I$16:$I$29,1)=G1211,J1210,IF(G1211="","",IF(ROUND(G1211/12,1)&lt;1,H1211,IFERROR(IF(OR(ROUNDUP(G1212/12,0)&lt;&gt;ROUNDUP(G1211/12,0),H1210&lt;&gt;H1211),VLOOKUP($G1211,$H$16:$J$29,3,1)+SUM($I$37:I1211),J1210),VLOOKUP(MAX($E$1237:$E$1048576),$H$16:$J$29,3,1)+SUM($I$37:I1211)))))</f>
        <v/>
      </c>
      <c r="K1211" s="2"/>
      <c r="L1211" s="2"/>
      <c r="M1211" s="2"/>
      <c r="N1211" s="2"/>
      <c r="O1211" s="2"/>
      <c r="P1211" s="2"/>
      <c r="Q1211" s="2"/>
      <c r="R1211" s="2"/>
      <c r="S1211" s="2"/>
      <c r="T1211" s="2"/>
      <c r="U1211" s="2"/>
      <c r="V1211" s="2"/>
      <c r="W1211" s="2"/>
      <c r="X1211" s="2"/>
      <c r="Y1211" s="2"/>
    </row>
    <row r="1212" spans="1:25" x14ac:dyDescent="0.2">
      <c r="A1212" s="2"/>
      <c r="B1212" s="2"/>
      <c r="C1212" s="2"/>
      <c r="D1212" s="2"/>
      <c r="E1212" s="2"/>
      <c r="F1212" s="2"/>
      <c r="G1212" s="7" t="str">
        <f t="shared" si="56"/>
        <v/>
      </c>
      <c r="H1212" s="8" t="str">
        <f t="shared" si="54"/>
        <v/>
      </c>
      <c r="I1212" s="8" t="str">
        <f t="shared" si="55"/>
        <v/>
      </c>
      <c r="J1212" s="9" t="str">
        <f>IF(LARGE($I$16:$I$29,1)=G1212,J1211,IF(G1212="","",IF(ROUND(G1212/12,1)&lt;1,H1212,IFERROR(IF(OR(ROUNDUP(G1213/12,0)&lt;&gt;ROUNDUP(G1212/12,0),H1211&lt;&gt;H1212),VLOOKUP($G1212,$H$16:$J$29,3,1)+SUM($I$37:I1212),J1211),VLOOKUP(MAX($E$1237:$E$1048576),$H$16:$J$29,3,1)+SUM($I$37:I1212)))))</f>
        <v/>
      </c>
      <c r="K1212" s="2"/>
      <c r="L1212" s="2"/>
      <c r="M1212" s="2"/>
      <c r="N1212" s="2"/>
      <c r="O1212" s="2"/>
      <c r="P1212" s="2"/>
      <c r="Q1212" s="2"/>
      <c r="R1212" s="2"/>
      <c r="S1212" s="2"/>
      <c r="T1212" s="2"/>
      <c r="U1212" s="2"/>
      <c r="V1212" s="2"/>
      <c r="W1212" s="2"/>
      <c r="X1212" s="2"/>
      <c r="Y1212" s="2"/>
    </row>
    <row r="1213" spans="1:25" x14ac:dyDescent="0.2">
      <c r="A1213" s="2"/>
      <c r="B1213" s="2"/>
      <c r="C1213" s="2"/>
      <c r="D1213" s="2"/>
      <c r="E1213" s="2"/>
      <c r="F1213" s="2"/>
      <c r="G1213" s="7" t="str">
        <f t="shared" si="56"/>
        <v/>
      </c>
      <c r="H1213" s="8" t="str">
        <f t="shared" si="54"/>
        <v/>
      </c>
      <c r="I1213" s="8" t="str">
        <f t="shared" si="55"/>
        <v/>
      </c>
      <c r="J1213" s="9" t="str">
        <f>IF(LARGE($I$16:$I$29,1)=G1213,J1212,IF(G1213="","",IF(ROUND(G1213/12,1)&lt;1,H1213,IFERROR(IF(OR(ROUNDUP(G1214/12,0)&lt;&gt;ROUNDUP(G1213/12,0),H1212&lt;&gt;H1213),VLOOKUP($G1213,$H$16:$J$29,3,1)+SUM($I$37:I1213),J1212),VLOOKUP(MAX($E$1237:$E$1048576),$H$16:$J$29,3,1)+SUM($I$37:I1213)))))</f>
        <v/>
      </c>
      <c r="K1213" s="2"/>
      <c r="L1213" s="2"/>
      <c r="M1213" s="2"/>
      <c r="N1213" s="2"/>
      <c r="O1213" s="2"/>
      <c r="P1213" s="2"/>
      <c r="Q1213" s="2"/>
      <c r="R1213" s="2"/>
      <c r="S1213" s="2"/>
      <c r="T1213" s="2"/>
      <c r="U1213" s="2"/>
      <c r="V1213" s="2"/>
      <c r="W1213" s="2"/>
      <c r="X1213" s="2"/>
      <c r="Y1213" s="2"/>
    </row>
    <row r="1214" spans="1:25" x14ac:dyDescent="0.2">
      <c r="A1214" s="2"/>
      <c r="B1214" s="2"/>
      <c r="C1214" s="2"/>
      <c r="D1214" s="2"/>
      <c r="E1214" s="2"/>
      <c r="F1214" s="2"/>
      <c r="G1214" s="7" t="str">
        <f t="shared" si="56"/>
        <v/>
      </c>
      <c r="H1214" s="8" t="str">
        <f t="shared" si="54"/>
        <v/>
      </c>
      <c r="I1214" s="8" t="str">
        <f t="shared" si="55"/>
        <v/>
      </c>
      <c r="J1214" s="9" t="str">
        <f>IF(LARGE($I$16:$I$29,1)=G1214,J1213,IF(G1214="","",IF(ROUND(G1214/12,1)&lt;1,H1214,IFERROR(IF(OR(ROUNDUP(G1215/12,0)&lt;&gt;ROUNDUP(G1214/12,0),H1213&lt;&gt;H1214),VLOOKUP($G1214,$H$16:$J$29,3,1)+SUM($I$37:I1214),J1213),VLOOKUP(MAX($E$1237:$E$1048576),$H$16:$J$29,3,1)+SUM($I$37:I1214)))))</f>
        <v/>
      </c>
      <c r="K1214" s="2"/>
      <c r="L1214" s="2"/>
      <c r="M1214" s="2"/>
      <c r="N1214" s="2"/>
      <c r="O1214" s="2"/>
      <c r="P1214" s="2"/>
      <c r="Q1214" s="2"/>
      <c r="R1214" s="2"/>
      <c r="S1214" s="2"/>
      <c r="T1214" s="2"/>
      <c r="U1214" s="2"/>
      <c r="V1214" s="2"/>
      <c r="W1214" s="2"/>
      <c r="X1214" s="2"/>
      <c r="Y1214" s="2"/>
    </row>
    <row r="1215" spans="1:25" x14ac:dyDescent="0.2">
      <c r="A1215" s="2"/>
      <c r="B1215" s="2"/>
      <c r="C1215" s="2"/>
      <c r="D1215" s="2"/>
      <c r="E1215" s="2"/>
      <c r="F1215" s="2"/>
      <c r="G1215" s="7" t="str">
        <f t="shared" si="56"/>
        <v/>
      </c>
      <c r="H1215" s="8" t="str">
        <f t="shared" si="54"/>
        <v/>
      </c>
      <c r="I1215" s="8" t="str">
        <f t="shared" si="55"/>
        <v/>
      </c>
      <c r="J1215" s="9" t="str">
        <f>IF(LARGE($I$16:$I$29,1)=G1215,J1214,IF(G1215="","",IF(ROUND(G1215/12,1)&lt;1,H1215,IFERROR(IF(OR(ROUNDUP(G1216/12,0)&lt;&gt;ROUNDUP(G1215/12,0),H1214&lt;&gt;H1215),VLOOKUP($G1215,$H$16:$J$29,3,1)+SUM($I$37:I1215),J1214),VLOOKUP(MAX($E$1237:$E$1048576),$H$16:$J$29,3,1)+SUM($I$37:I1215)))))</f>
        <v/>
      </c>
      <c r="K1215" s="2"/>
      <c r="L1215" s="2"/>
      <c r="M1215" s="2"/>
      <c r="N1215" s="2"/>
      <c r="O1215" s="2"/>
      <c r="P1215" s="2"/>
      <c r="Q1215" s="2"/>
      <c r="R1215" s="2"/>
      <c r="S1215" s="2"/>
      <c r="T1215" s="2"/>
      <c r="U1215" s="2"/>
      <c r="V1215" s="2"/>
      <c r="W1215" s="2"/>
      <c r="X1215" s="2"/>
      <c r="Y1215" s="2"/>
    </row>
    <row r="1216" spans="1:25" x14ac:dyDescent="0.2">
      <c r="A1216" s="2"/>
      <c r="B1216" s="2"/>
      <c r="C1216" s="2"/>
      <c r="D1216" s="2"/>
      <c r="E1216" s="2"/>
      <c r="F1216" s="2"/>
      <c r="G1216" s="7" t="str">
        <f t="shared" si="56"/>
        <v/>
      </c>
      <c r="H1216" s="8" t="str">
        <f t="shared" si="54"/>
        <v/>
      </c>
      <c r="I1216" s="8" t="str">
        <f t="shared" si="55"/>
        <v/>
      </c>
      <c r="J1216" s="9" t="str">
        <f>IF(LARGE($I$16:$I$29,1)=G1216,J1215,IF(G1216="","",IF(ROUND(G1216/12,1)&lt;1,H1216,IFERROR(IF(OR(ROUNDUP(G1217/12,0)&lt;&gt;ROUNDUP(G1216/12,0),H1215&lt;&gt;H1216),VLOOKUP($G1216,$H$16:$J$29,3,1)+SUM($I$37:I1216),J1215),VLOOKUP(MAX($E$1237:$E$1048576),$H$16:$J$29,3,1)+SUM($I$37:I1216)))))</f>
        <v/>
      </c>
      <c r="K1216" s="2"/>
      <c r="L1216" s="2"/>
      <c r="M1216" s="2"/>
      <c r="N1216" s="2"/>
      <c r="O1216" s="2"/>
      <c r="P1216" s="2"/>
      <c r="Q1216" s="2"/>
      <c r="R1216" s="2"/>
      <c r="S1216" s="2"/>
      <c r="T1216" s="2"/>
      <c r="U1216" s="2"/>
      <c r="V1216" s="2"/>
      <c r="W1216" s="2"/>
      <c r="X1216" s="2"/>
      <c r="Y1216" s="2"/>
    </row>
    <row r="1217" spans="1:25" x14ac:dyDescent="0.2">
      <c r="A1217" s="2"/>
      <c r="B1217" s="2"/>
      <c r="C1217" s="2"/>
      <c r="D1217" s="2"/>
      <c r="E1217" s="2"/>
      <c r="F1217" s="2"/>
      <c r="G1217" s="7" t="str">
        <f t="shared" si="56"/>
        <v/>
      </c>
      <c r="H1217" s="8" t="str">
        <f t="shared" si="54"/>
        <v/>
      </c>
      <c r="I1217" s="8" t="str">
        <f t="shared" si="55"/>
        <v/>
      </c>
      <c r="J1217" s="9" t="str">
        <f>IF(LARGE($I$16:$I$29,1)=G1217,J1216,IF(G1217="","",IF(ROUND(G1217/12,1)&lt;1,H1217,IFERROR(IF(OR(ROUNDUP(G1218/12,0)&lt;&gt;ROUNDUP(G1217/12,0),H1216&lt;&gt;H1217),VLOOKUP($G1217,$H$16:$J$29,3,1)+SUM($I$37:I1217),J1216),VLOOKUP(MAX($E$1237:$E$1048576),$H$16:$J$29,3,1)+SUM($I$37:I1217)))))</f>
        <v/>
      </c>
      <c r="K1217" s="2"/>
      <c r="L1217" s="2"/>
      <c r="M1217" s="2"/>
      <c r="N1217" s="2"/>
      <c r="O1217" s="2"/>
      <c r="P1217" s="2"/>
      <c r="Q1217" s="2"/>
      <c r="R1217" s="2"/>
      <c r="S1217" s="2"/>
      <c r="T1217" s="2"/>
      <c r="U1217" s="2"/>
      <c r="V1217" s="2"/>
      <c r="W1217" s="2"/>
      <c r="X1217" s="2"/>
      <c r="Y1217" s="2"/>
    </row>
    <row r="1218" spans="1:25" x14ac:dyDescent="0.2">
      <c r="A1218" s="2"/>
      <c r="B1218" s="2"/>
      <c r="C1218" s="2"/>
      <c r="D1218" s="2"/>
      <c r="E1218" s="2"/>
      <c r="F1218" s="2"/>
      <c r="G1218" s="7" t="str">
        <f t="shared" si="56"/>
        <v/>
      </c>
      <c r="H1218" s="8" t="str">
        <f t="shared" si="54"/>
        <v/>
      </c>
      <c r="I1218" s="8" t="str">
        <f t="shared" si="55"/>
        <v/>
      </c>
      <c r="J1218" s="9" t="str">
        <f>IF(LARGE($I$16:$I$29,1)=G1218,J1217,IF(G1218="","",IF(ROUND(G1218/12,1)&lt;1,H1218,IFERROR(IF(OR(ROUNDUP(G1219/12,0)&lt;&gt;ROUNDUP(G1218/12,0),H1217&lt;&gt;H1218),VLOOKUP($G1218,$H$16:$J$29,3,1)+SUM($I$37:I1218),J1217),VLOOKUP(MAX($E$1237:$E$1048576),$H$16:$J$29,3,1)+SUM($I$37:I1218)))))</f>
        <v/>
      </c>
      <c r="K1218" s="2"/>
      <c r="L1218" s="2"/>
      <c r="M1218" s="2"/>
      <c r="N1218" s="2"/>
      <c r="O1218" s="2"/>
      <c r="P1218" s="2"/>
      <c r="Q1218" s="2"/>
      <c r="R1218" s="2"/>
      <c r="S1218" s="2"/>
      <c r="T1218" s="2"/>
      <c r="U1218" s="2"/>
      <c r="V1218" s="2"/>
      <c r="W1218" s="2"/>
      <c r="X1218" s="2"/>
      <c r="Y1218" s="2"/>
    </row>
    <row r="1219" spans="1:25" x14ac:dyDescent="0.2">
      <c r="A1219" s="2"/>
      <c r="B1219" s="2"/>
      <c r="C1219" s="2"/>
      <c r="D1219" s="2"/>
      <c r="E1219" s="2"/>
      <c r="F1219" s="2"/>
      <c r="G1219" s="7" t="str">
        <f t="shared" si="56"/>
        <v/>
      </c>
      <c r="H1219" s="8" t="str">
        <f t="shared" si="54"/>
        <v/>
      </c>
      <c r="I1219" s="8" t="str">
        <f t="shared" si="55"/>
        <v/>
      </c>
      <c r="J1219" s="9" t="str">
        <f>IF(LARGE($I$16:$I$29,1)=G1219,J1218,IF(G1219="","",IF(ROUND(G1219/12,1)&lt;1,H1219,IFERROR(IF(OR(ROUNDUP(G1220/12,0)&lt;&gt;ROUNDUP(G1219/12,0),H1218&lt;&gt;H1219),VLOOKUP($G1219,$H$16:$J$29,3,1)+SUM($I$37:I1219),J1218),VLOOKUP(MAX($E$1237:$E$1048576),$H$16:$J$29,3,1)+SUM($I$37:I1219)))))</f>
        <v/>
      </c>
      <c r="K1219" s="2"/>
      <c r="L1219" s="2"/>
      <c r="M1219" s="2"/>
      <c r="N1219" s="2"/>
      <c r="O1219" s="2"/>
      <c r="P1219" s="2"/>
      <c r="Q1219" s="2"/>
      <c r="R1219" s="2"/>
      <c r="S1219" s="2"/>
      <c r="T1219" s="2"/>
      <c r="U1219" s="2"/>
      <c r="V1219" s="2"/>
      <c r="W1219" s="2"/>
      <c r="X1219" s="2"/>
      <c r="Y1219" s="2"/>
    </row>
    <row r="1220" spans="1:25" x14ac:dyDescent="0.2">
      <c r="A1220" s="2"/>
      <c r="B1220" s="2"/>
      <c r="C1220" s="2"/>
      <c r="D1220" s="2"/>
      <c r="E1220" s="2"/>
      <c r="F1220" s="2"/>
      <c r="G1220" s="7" t="str">
        <f t="shared" si="56"/>
        <v/>
      </c>
      <c r="H1220" s="8" t="str">
        <f t="shared" si="54"/>
        <v/>
      </c>
      <c r="I1220" s="8" t="str">
        <f t="shared" si="55"/>
        <v/>
      </c>
      <c r="J1220" s="9" t="str">
        <f>IF(LARGE($I$16:$I$29,1)=G1220,J1219,IF(G1220="","",IF(ROUND(G1220/12,1)&lt;1,H1220,IFERROR(IF(OR(ROUNDUP(G1221/12,0)&lt;&gt;ROUNDUP(G1220/12,0),H1219&lt;&gt;H1220),VLOOKUP($G1220,$H$16:$J$29,3,1)+SUM($I$37:I1220),J1219),VLOOKUP(MAX($E$1237:$E$1048576),$H$16:$J$29,3,1)+SUM($I$37:I1220)))))</f>
        <v/>
      </c>
      <c r="K1220" s="2"/>
      <c r="L1220" s="2"/>
      <c r="M1220" s="2"/>
      <c r="N1220" s="2"/>
      <c r="O1220" s="2"/>
      <c r="P1220" s="2"/>
      <c r="Q1220" s="2"/>
      <c r="R1220" s="2"/>
      <c r="S1220" s="2"/>
      <c r="T1220" s="2"/>
      <c r="U1220" s="2"/>
      <c r="V1220" s="2"/>
      <c r="W1220" s="2"/>
      <c r="X1220" s="2"/>
      <c r="Y1220" s="2"/>
    </row>
    <row r="1221" spans="1:25" x14ac:dyDescent="0.2">
      <c r="A1221" s="2"/>
      <c r="B1221" s="2"/>
      <c r="C1221" s="2"/>
      <c r="D1221" s="2"/>
      <c r="E1221" s="2"/>
      <c r="F1221" s="2"/>
      <c r="G1221" s="7" t="str">
        <f t="shared" si="56"/>
        <v/>
      </c>
      <c r="H1221" s="8" t="str">
        <f t="shared" si="54"/>
        <v/>
      </c>
      <c r="I1221" s="8" t="str">
        <f t="shared" si="55"/>
        <v/>
      </c>
      <c r="J1221" s="9" t="str">
        <f>IF(LARGE($I$16:$I$29,1)=G1221,J1220,IF(G1221="","",IF(ROUND(G1221/12,1)&lt;1,H1221,IFERROR(IF(OR(ROUNDUP(G1222/12,0)&lt;&gt;ROUNDUP(G1221/12,0),H1220&lt;&gt;H1221),VLOOKUP($G1221,$H$16:$J$29,3,1)+SUM($I$37:I1221),J1220),VLOOKUP(MAX($E$1237:$E$1048576),$H$16:$J$29,3,1)+SUM($I$37:I1221)))))</f>
        <v/>
      </c>
      <c r="K1221" s="2"/>
      <c r="L1221" s="2"/>
      <c r="M1221" s="2"/>
      <c r="N1221" s="2"/>
      <c r="O1221" s="2"/>
      <c r="P1221" s="2"/>
      <c r="Q1221" s="2"/>
      <c r="R1221" s="2"/>
      <c r="S1221" s="2"/>
      <c r="T1221" s="2"/>
      <c r="U1221" s="2"/>
      <c r="V1221" s="2"/>
      <c r="W1221" s="2"/>
      <c r="X1221" s="2"/>
      <c r="Y1221" s="2"/>
    </row>
    <row r="1222" spans="1:25" x14ac:dyDescent="0.2">
      <c r="A1222" s="2"/>
      <c r="B1222" s="2"/>
      <c r="C1222" s="2"/>
      <c r="D1222" s="2"/>
      <c r="E1222" s="2"/>
      <c r="F1222" s="2"/>
      <c r="G1222" s="7" t="str">
        <f t="shared" si="56"/>
        <v/>
      </c>
      <c r="H1222" s="8" t="str">
        <f t="shared" si="54"/>
        <v/>
      </c>
      <c r="I1222" s="8" t="str">
        <f t="shared" si="55"/>
        <v/>
      </c>
      <c r="J1222" s="9" t="str">
        <f>IF(LARGE($I$16:$I$29,1)=G1222,J1221,IF(G1222="","",IF(ROUND(G1222/12,1)&lt;1,H1222,IFERROR(IF(OR(ROUNDUP(G1223/12,0)&lt;&gt;ROUNDUP(G1222/12,0),H1221&lt;&gt;H1222),VLOOKUP($G1222,$H$16:$J$29,3,1)+SUM($I$37:I1222),J1221),VLOOKUP(MAX($E$1237:$E$1048576),$H$16:$J$29,3,1)+SUM($I$37:I1222)))))</f>
        <v/>
      </c>
      <c r="K1222" s="2"/>
      <c r="L1222" s="2"/>
      <c r="M1222" s="2"/>
      <c r="N1222" s="2"/>
      <c r="O1222" s="2"/>
      <c r="P1222" s="2"/>
      <c r="Q1222" s="2"/>
      <c r="R1222" s="2"/>
      <c r="S1222" s="2"/>
      <c r="T1222" s="2"/>
      <c r="U1222" s="2"/>
      <c r="V1222" s="2"/>
      <c r="W1222" s="2"/>
      <c r="X1222" s="2"/>
      <c r="Y1222" s="2"/>
    </row>
    <row r="1223" spans="1:25" x14ac:dyDescent="0.2">
      <c r="A1223" s="2"/>
      <c r="B1223" s="2"/>
      <c r="C1223" s="2"/>
      <c r="D1223" s="2"/>
      <c r="E1223" s="2"/>
      <c r="F1223" s="2"/>
      <c r="G1223" s="7" t="str">
        <f t="shared" si="56"/>
        <v/>
      </c>
      <c r="H1223" s="8" t="str">
        <f t="shared" si="54"/>
        <v/>
      </c>
      <c r="I1223" s="8" t="str">
        <f t="shared" si="55"/>
        <v/>
      </c>
      <c r="J1223" s="9" t="str">
        <f>IF(LARGE($I$16:$I$29,1)=G1223,J1222,IF(G1223="","",IF(ROUND(G1223/12,1)&lt;1,H1223,IFERROR(IF(OR(ROUNDUP(G1224/12,0)&lt;&gt;ROUNDUP(G1223/12,0),H1222&lt;&gt;H1223),VLOOKUP($G1223,$H$16:$J$29,3,1)+SUM($I$37:I1223),J1222),VLOOKUP(MAX($E$1237:$E$1048576),$H$16:$J$29,3,1)+SUM($I$37:I1223)))))</f>
        <v/>
      </c>
      <c r="K1223" s="2"/>
      <c r="L1223" s="2"/>
      <c r="M1223" s="2"/>
      <c r="N1223" s="2"/>
      <c r="O1223" s="2"/>
      <c r="P1223" s="2"/>
      <c r="Q1223" s="2"/>
      <c r="R1223" s="2"/>
      <c r="S1223" s="2"/>
      <c r="T1223" s="2"/>
      <c r="U1223" s="2"/>
      <c r="V1223" s="2"/>
      <c r="W1223" s="2"/>
      <c r="X1223" s="2"/>
      <c r="Y1223" s="2"/>
    </row>
    <row r="1224" spans="1:25" x14ac:dyDescent="0.2">
      <c r="A1224" s="2"/>
      <c r="B1224" s="2"/>
      <c r="C1224" s="2"/>
      <c r="D1224" s="2"/>
      <c r="E1224" s="2"/>
      <c r="F1224" s="2"/>
      <c r="G1224" s="7" t="str">
        <f t="shared" si="56"/>
        <v/>
      </c>
      <c r="H1224" s="8" t="str">
        <f t="shared" si="54"/>
        <v/>
      </c>
      <c r="I1224" s="8" t="str">
        <f t="shared" si="55"/>
        <v/>
      </c>
      <c r="J1224" s="9" t="str">
        <f>IF(LARGE($I$16:$I$29,1)=G1224,J1223,IF(G1224="","",IF(ROUND(G1224/12,1)&lt;1,H1224,IFERROR(IF(OR(ROUNDUP(G1225/12,0)&lt;&gt;ROUNDUP(G1224/12,0),H1223&lt;&gt;H1224),VLOOKUP($G1224,$H$16:$J$29,3,1)+SUM($I$37:I1224),J1223),VLOOKUP(MAX($E$1237:$E$1048576),$H$16:$J$29,3,1)+SUM($I$37:I1224)))))</f>
        <v/>
      </c>
      <c r="K1224" s="2"/>
      <c r="L1224" s="2"/>
      <c r="M1224" s="2"/>
      <c r="N1224" s="2"/>
      <c r="O1224" s="2"/>
      <c r="P1224" s="2"/>
      <c r="Q1224" s="2"/>
      <c r="R1224" s="2"/>
      <c r="S1224" s="2"/>
      <c r="T1224" s="2"/>
      <c r="U1224" s="2"/>
      <c r="V1224" s="2"/>
      <c r="W1224" s="2"/>
      <c r="X1224" s="2"/>
      <c r="Y1224" s="2"/>
    </row>
    <row r="1225" spans="1:25" x14ac:dyDescent="0.2">
      <c r="A1225" s="2"/>
      <c r="B1225" s="2"/>
      <c r="C1225" s="2"/>
      <c r="D1225" s="2"/>
      <c r="E1225" s="2"/>
      <c r="F1225" s="2"/>
      <c r="G1225" s="7" t="str">
        <f t="shared" si="56"/>
        <v/>
      </c>
      <c r="H1225" s="8" t="str">
        <f t="shared" si="54"/>
        <v/>
      </c>
      <c r="I1225" s="8" t="str">
        <f t="shared" si="55"/>
        <v/>
      </c>
      <c r="J1225" s="9" t="str">
        <f>IF(LARGE($I$16:$I$29,1)=G1225,J1224,IF(G1225="","",IF(ROUND(G1225/12,1)&lt;1,H1225,IFERROR(IF(OR(ROUNDUP(G1226/12,0)&lt;&gt;ROUNDUP(G1225/12,0),H1224&lt;&gt;H1225),VLOOKUP($G1225,$H$16:$J$29,3,1)+SUM($I$37:I1225),J1224),VLOOKUP(MAX($E$1237:$E$1048576),$H$16:$J$29,3,1)+SUM($I$37:I1225)))))</f>
        <v/>
      </c>
      <c r="K1225" s="2"/>
      <c r="L1225" s="2"/>
      <c r="M1225" s="2"/>
      <c r="N1225" s="2"/>
      <c r="O1225" s="2"/>
      <c r="P1225" s="2"/>
      <c r="Q1225" s="2"/>
      <c r="R1225" s="2"/>
      <c r="S1225" s="2"/>
      <c r="T1225" s="2"/>
      <c r="U1225" s="2"/>
      <c r="V1225" s="2"/>
      <c r="W1225" s="2"/>
      <c r="X1225" s="2"/>
      <c r="Y1225" s="2"/>
    </row>
    <row r="1226" spans="1:25" x14ac:dyDescent="0.2">
      <c r="A1226" s="2"/>
      <c r="B1226" s="2"/>
      <c r="C1226" s="2"/>
      <c r="D1226" s="2"/>
      <c r="E1226" s="2"/>
      <c r="F1226" s="2"/>
      <c r="G1226" s="7" t="str">
        <f t="shared" si="56"/>
        <v/>
      </c>
      <c r="H1226" s="8" t="str">
        <f t="shared" si="54"/>
        <v/>
      </c>
      <c r="I1226" s="8" t="str">
        <f t="shared" si="55"/>
        <v/>
      </c>
      <c r="J1226" s="9" t="str">
        <f>IF(LARGE($I$16:$I$29,1)=G1226,J1225,IF(G1226="","",IF(ROUND(G1226/12,1)&lt;1,H1226,IFERROR(IF(OR(ROUNDUP(G1227/12,0)&lt;&gt;ROUNDUP(G1226/12,0),H1225&lt;&gt;H1226),VLOOKUP($G1226,$H$16:$J$29,3,1)+SUM($I$37:I1226),J1225),VLOOKUP(MAX($E$1237:$E$1048576),$H$16:$J$29,3,1)+SUM($I$37:I1226)))))</f>
        <v/>
      </c>
      <c r="K1226" s="2"/>
      <c r="L1226" s="2"/>
      <c r="M1226" s="2"/>
      <c r="N1226" s="2"/>
      <c r="O1226" s="2"/>
      <c r="P1226" s="2"/>
      <c r="Q1226" s="2"/>
      <c r="R1226" s="2"/>
      <c r="S1226" s="2"/>
      <c r="T1226" s="2"/>
      <c r="U1226" s="2"/>
      <c r="V1226" s="2"/>
      <c r="W1226" s="2"/>
      <c r="X1226" s="2"/>
      <c r="Y1226" s="2"/>
    </row>
    <row r="1227" spans="1:25" x14ac:dyDescent="0.2">
      <c r="A1227" s="2"/>
      <c r="B1227" s="2"/>
      <c r="C1227" s="2"/>
      <c r="D1227" s="2"/>
      <c r="E1227" s="2"/>
      <c r="F1227" s="2"/>
      <c r="G1227" s="7" t="str">
        <f t="shared" si="56"/>
        <v/>
      </c>
      <c r="H1227" s="8" t="str">
        <f t="shared" si="54"/>
        <v/>
      </c>
      <c r="I1227" s="8" t="str">
        <f t="shared" si="55"/>
        <v/>
      </c>
      <c r="J1227" s="9" t="str">
        <f>IF(LARGE($I$16:$I$29,1)=G1227,J1226,IF(G1227="","",IF(ROUND(G1227/12,1)&lt;1,H1227,IFERROR(IF(OR(ROUNDUP(G1228/12,0)&lt;&gt;ROUNDUP(G1227/12,0),H1226&lt;&gt;H1227),VLOOKUP($G1227,$H$16:$J$29,3,1)+SUM($I$37:I1227),J1226),VLOOKUP(MAX($E$1237:$E$1048576),$H$16:$J$29,3,1)+SUM($I$37:I1227)))))</f>
        <v/>
      </c>
      <c r="K1227" s="2"/>
      <c r="L1227" s="2"/>
      <c r="M1227" s="2"/>
      <c r="N1227" s="2"/>
      <c r="O1227" s="2"/>
      <c r="P1227" s="2"/>
      <c r="Q1227" s="2"/>
      <c r="R1227" s="2"/>
      <c r="S1227" s="2"/>
      <c r="T1227" s="2"/>
      <c r="U1227" s="2"/>
      <c r="V1227" s="2"/>
      <c r="W1227" s="2"/>
      <c r="X1227" s="2"/>
      <c r="Y1227" s="2"/>
    </row>
    <row r="1228" spans="1:25" x14ac:dyDescent="0.2">
      <c r="A1228" s="2"/>
      <c r="B1228" s="2"/>
      <c r="C1228" s="2"/>
      <c r="D1228" s="2"/>
      <c r="E1228" s="2"/>
      <c r="F1228" s="2"/>
      <c r="G1228" s="7" t="str">
        <f t="shared" si="56"/>
        <v/>
      </c>
      <c r="H1228" s="8" t="str">
        <f t="shared" si="54"/>
        <v/>
      </c>
      <c r="I1228" s="8" t="str">
        <f t="shared" si="55"/>
        <v/>
      </c>
      <c r="J1228" s="9" t="str">
        <f>IF(LARGE($I$16:$I$29,1)=G1228,J1227,IF(G1228="","",IF(ROUND(G1228/12,1)&lt;1,H1228,IFERROR(IF(OR(ROUNDUP(G1229/12,0)&lt;&gt;ROUNDUP(G1228/12,0),H1227&lt;&gt;H1228),VLOOKUP($G1228,$H$16:$J$29,3,1)+SUM($I$37:I1228),J1227),VLOOKUP(MAX($E$1237:$E$1048576),$H$16:$J$29,3,1)+SUM($I$37:I1228)))))</f>
        <v/>
      </c>
      <c r="K1228" s="2"/>
      <c r="L1228" s="2"/>
      <c r="M1228" s="2"/>
      <c r="N1228" s="2"/>
      <c r="O1228" s="2"/>
      <c r="P1228" s="2"/>
      <c r="Q1228" s="2"/>
      <c r="R1228" s="2"/>
      <c r="S1228" s="2"/>
      <c r="T1228" s="2"/>
      <c r="U1228" s="2"/>
      <c r="V1228" s="2"/>
      <c r="W1228" s="2"/>
      <c r="X1228" s="2"/>
      <c r="Y1228" s="2"/>
    </row>
    <row r="1229" spans="1:25" x14ac:dyDescent="0.2">
      <c r="A1229" s="2"/>
      <c r="B1229" s="2"/>
      <c r="C1229" s="2"/>
      <c r="D1229" s="2"/>
      <c r="E1229" s="2"/>
      <c r="F1229" s="2"/>
      <c r="G1229" s="7" t="str">
        <f t="shared" si="56"/>
        <v/>
      </c>
      <c r="H1229" s="8" t="str">
        <f t="shared" si="54"/>
        <v/>
      </c>
      <c r="I1229" s="8" t="str">
        <f t="shared" si="55"/>
        <v/>
      </c>
      <c r="J1229" s="9" t="str">
        <f>IF(LARGE($I$16:$I$29,1)=G1229,J1228,IF(G1229="","",IF(ROUND(G1229/12,1)&lt;1,H1229,IFERROR(IF(OR(ROUNDUP(G1230/12,0)&lt;&gt;ROUNDUP(G1229/12,0),H1228&lt;&gt;H1229),VLOOKUP($G1229,$H$16:$J$29,3,1)+SUM($I$37:I1229),J1228),VLOOKUP(MAX($E$1237:$E$1048576),$H$16:$J$29,3,1)+SUM($I$37:I1229)))))</f>
        <v/>
      </c>
      <c r="K1229" s="2"/>
      <c r="L1229" s="2"/>
      <c r="M1229" s="2"/>
      <c r="N1229" s="2"/>
      <c r="O1229" s="2"/>
      <c r="P1229" s="2"/>
      <c r="Q1229" s="2"/>
      <c r="R1229" s="2"/>
      <c r="S1229" s="2"/>
      <c r="T1229" s="2"/>
      <c r="U1229" s="2"/>
      <c r="V1229" s="2"/>
      <c r="W1229" s="2"/>
      <c r="X1229" s="2"/>
      <c r="Y1229" s="2"/>
    </row>
    <row r="1230" spans="1:25" x14ac:dyDescent="0.2">
      <c r="A1230" s="2"/>
      <c r="B1230" s="2"/>
      <c r="C1230" s="2"/>
      <c r="D1230" s="2"/>
      <c r="E1230" s="2"/>
      <c r="F1230" s="2"/>
      <c r="G1230" s="7" t="str">
        <f t="shared" si="56"/>
        <v/>
      </c>
      <c r="H1230" s="8" t="str">
        <f t="shared" si="54"/>
        <v/>
      </c>
      <c r="I1230" s="8" t="str">
        <f t="shared" si="55"/>
        <v/>
      </c>
      <c r="J1230" s="9" t="str">
        <f>IF(LARGE($I$16:$I$29,1)=G1230,J1229,IF(G1230="","",IF(ROUND(G1230/12,1)&lt;1,H1230,IFERROR(IF(OR(ROUNDUP(G1231/12,0)&lt;&gt;ROUNDUP(G1230/12,0),H1229&lt;&gt;H1230),VLOOKUP($G1230,$H$16:$J$29,3,1)+SUM($I$37:I1230),J1229),VLOOKUP(MAX($E$1237:$E$1048576),$H$16:$J$29,3,1)+SUM($I$37:I1230)))))</f>
        <v/>
      </c>
      <c r="K1230" s="2"/>
      <c r="L1230" s="2"/>
      <c r="M1230" s="2"/>
      <c r="N1230" s="2"/>
      <c r="O1230" s="2"/>
      <c r="P1230" s="2"/>
      <c r="Q1230" s="2"/>
      <c r="R1230" s="2"/>
      <c r="S1230" s="2"/>
      <c r="T1230" s="2"/>
      <c r="U1230" s="2"/>
      <c r="V1230" s="2"/>
      <c r="W1230" s="2"/>
      <c r="X1230" s="2"/>
      <c r="Y1230" s="2"/>
    </row>
    <row r="1231" spans="1:25" x14ac:dyDescent="0.2">
      <c r="A1231" s="2"/>
      <c r="B1231" s="2"/>
      <c r="C1231" s="2"/>
      <c r="D1231" s="2"/>
      <c r="E1231" s="2"/>
      <c r="F1231" s="2"/>
      <c r="G1231" s="7" t="str">
        <f t="shared" si="56"/>
        <v/>
      </c>
      <c r="H1231" s="8" t="str">
        <f t="shared" si="54"/>
        <v/>
      </c>
      <c r="I1231" s="8" t="str">
        <f t="shared" si="55"/>
        <v/>
      </c>
      <c r="J1231" s="9" t="str">
        <f>IF(LARGE($I$16:$I$29,1)=G1231,J1230,IF(G1231="","",IF(ROUND(G1231/12,1)&lt;1,H1231,IFERROR(IF(OR(ROUNDUP(G1232/12,0)&lt;&gt;ROUNDUP(G1231/12,0),H1230&lt;&gt;H1231),VLOOKUP($G1231,$H$16:$J$29,3,1)+SUM($I$37:I1231),J1230),VLOOKUP(MAX($E$1237:$E$1048576),$H$16:$J$29,3,1)+SUM($I$37:I1231)))))</f>
        <v/>
      </c>
      <c r="K1231" s="2"/>
      <c r="L1231" s="2"/>
      <c r="M1231" s="2"/>
      <c r="N1231" s="2"/>
      <c r="O1231" s="2"/>
      <c r="P1231" s="2"/>
      <c r="Q1231" s="2"/>
      <c r="R1231" s="2"/>
      <c r="S1231" s="2"/>
      <c r="T1231" s="2"/>
      <c r="U1231" s="2"/>
      <c r="V1231" s="2"/>
      <c r="W1231" s="2"/>
      <c r="X1231" s="2"/>
      <c r="Y1231" s="2"/>
    </row>
    <row r="1232" spans="1:25" x14ac:dyDescent="0.2">
      <c r="A1232" s="2"/>
      <c r="B1232" s="2"/>
      <c r="C1232" s="2"/>
      <c r="D1232" s="2"/>
      <c r="E1232" s="2"/>
      <c r="F1232" s="2"/>
      <c r="G1232" s="7" t="str">
        <f t="shared" si="56"/>
        <v/>
      </c>
      <c r="H1232" s="8" t="str">
        <f t="shared" si="54"/>
        <v/>
      </c>
      <c r="I1232" s="8" t="str">
        <f t="shared" si="55"/>
        <v/>
      </c>
      <c r="J1232" s="9" t="str">
        <f>IF(LARGE($I$16:$I$29,1)=G1232,J1231,IF(G1232="","",IF(ROUND(G1232/12,1)&lt;1,H1232,IFERROR(IF(OR(ROUNDUP(G1233/12,0)&lt;&gt;ROUNDUP(G1232/12,0),H1231&lt;&gt;H1232),VLOOKUP($G1232,$H$16:$J$29,3,1)+SUM($I$37:I1232),J1231),VLOOKUP(MAX($E$1237:$E$1048576),$H$16:$J$29,3,1)+SUM($I$37:I1232)))))</f>
        <v/>
      </c>
      <c r="K1232" s="2"/>
      <c r="L1232" s="2"/>
      <c r="M1232" s="2"/>
      <c r="N1232" s="2"/>
      <c r="O1232" s="2"/>
      <c r="P1232" s="2"/>
      <c r="Q1232" s="2"/>
      <c r="R1232" s="2"/>
      <c r="S1232" s="2"/>
      <c r="T1232" s="2"/>
      <c r="U1232" s="2"/>
      <c r="V1232" s="2"/>
      <c r="W1232" s="2"/>
      <c r="X1232" s="2"/>
      <c r="Y1232" s="2"/>
    </row>
    <row r="1233" spans="1:25" x14ac:dyDescent="0.2">
      <c r="A1233" s="2"/>
      <c r="B1233" s="2"/>
      <c r="C1233" s="2"/>
      <c r="D1233" s="2"/>
      <c r="E1233" s="2"/>
      <c r="F1233" s="2"/>
      <c r="G1233" s="7" t="str">
        <f t="shared" si="56"/>
        <v/>
      </c>
      <c r="H1233" s="8" t="str">
        <f t="shared" si="54"/>
        <v/>
      </c>
      <c r="I1233" s="8" t="str">
        <f t="shared" si="55"/>
        <v/>
      </c>
      <c r="J1233" s="9" t="str">
        <f>IF(LARGE($I$16:$I$29,1)=G1233,J1232,IF(G1233="","",IF(ROUND(G1233/12,1)&lt;1,H1233,IFERROR(IF(OR(ROUNDUP(G1234/12,0)&lt;&gt;ROUNDUP(G1233/12,0),H1232&lt;&gt;H1233),VLOOKUP($G1233,$H$16:$J$29,3,1)+SUM($I$37:I1233),J1232),VLOOKUP(MAX($E$1237:$E$1048576),$H$16:$J$29,3,1)+SUM($I$37:I1233)))))</f>
        <v/>
      </c>
      <c r="K1233" s="2"/>
      <c r="L1233" s="2"/>
      <c r="M1233" s="2"/>
      <c r="N1233" s="2"/>
      <c r="O1233" s="2"/>
      <c r="P1233" s="2"/>
      <c r="Q1233" s="2"/>
      <c r="R1233" s="2"/>
      <c r="S1233" s="2"/>
      <c r="T1233" s="2"/>
      <c r="U1233" s="2"/>
      <c r="V1233" s="2"/>
      <c r="W1233" s="2"/>
      <c r="X1233" s="2"/>
      <c r="Y1233" s="2"/>
    </row>
    <row r="1234" spans="1:25" x14ac:dyDescent="0.2">
      <c r="A1234" s="2"/>
      <c r="B1234" s="2"/>
      <c r="C1234" s="2"/>
      <c r="D1234" s="2"/>
      <c r="E1234" s="2"/>
      <c r="F1234" s="2"/>
      <c r="G1234" s="7" t="str">
        <f t="shared" si="56"/>
        <v/>
      </c>
      <c r="H1234" s="8" t="str">
        <f t="shared" si="54"/>
        <v/>
      </c>
      <c r="I1234" s="8" t="str">
        <f t="shared" si="55"/>
        <v/>
      </c>
      <c r="J1234" s="9" t="str">
        <f>IF(LARGE($I$16:$I$29,1)=G1234,J1233,IF(G1234="","",IF(ROUND(G1234/12,1)&lt;1,H1234,IFERROR(IF(OR(ROUNDUP(G1235/12,0)&lt;&gt;ROUNDUP(G1234/12,0),H1233&lt;&gt;H1234),VLOOKUP($G1234,$H$16:$J$29,3,1)+SUM($I$37:I1234),J1233),VLOOKUP(MAX($E$1237:$E$1048576),$H$16:$J$29,3,1)+SUM($I$37:I1234)))))</f>
        <v/>
      </c>
      <c r="K1234" s="2"/>
      <c r="L1234" s="2"/>
      <c r="M1234" s="2"/>
      <c r="N1234" s="2"/>
      <c r="O1234" s="2"/>
      <c r="P1234" s="2"/>
      <c r="Q1234" s="2"/>
      <c r="R1234" s="2"/>
      <c r="S1234" s="2"/>
      <c r="T1234" s="2"/>
      <c r="U1234" s="2"/>
      <c r="V1234" s="2"/>
      <c r="W1234" s="2"/>
      <c r="X1234" s="2"/>
      <c r="Y1234" s="2"/>
    </row>
    <row r="1235" spans="1:25" x14ac:dyDescent="0.2">
      <c r="A1235" s="2"/>
      <c r="B1235" s="2"/>
      <c r="C1235" s="2"/>
      <c r="D1235" s="2"/>
      <c r="E1235" s="2"/>
      <c r="F1235" s="2"/>
      <c r="G1235" s="7" t="str">
        <f t="shared" si="56"/>
        <v/>
      </c>
      <c r="H1235" s="8" t="str">
        <f t="shared" si="54"/>
        <v/>
      </c>
      <c r="I1235" s="8" t="str">
        <f t="shared" si="55"/>
        <v/>
      </c>
      <c r="J1235" s="9" t="str">
        <f>IF(LARGE($I$16:$I$29,1)=G1235,J1234,IF(G1235="","",IF(ROUND(G1235/12,1)&lt;1,H1235,IFERROR(IF(OR(ROUNDUP(G1236/12,0)&lt;&gt;ROUNDUP(G1235/12,0),H1234&lt;&gt;H1235),VLOOKUP($G1235,$H$16:$J$29,3,1)+SUM($I$37:I1235),J1234),VLOOKUP(MAX($E$1237:$E$1048576),$H$16:$J$29,3,1)+SUM($I$37:I1235)))))</f>
        <v/>
      </c>
      <c r="K1235" s="2"/>
      <c r="L1235" s="2"/>
      <c r="M1235" s="2"/>
      <c r="N1235" s="2"/>
      <c r="O1235" s="2"/>
      <c r="P1235" s="2"/>
      <c r="Q1235" s="2"/>
      <c r="R1235" s="2"/>
      <c r="S1235" s="2"/>
      <c r="T1235" s="2"/>
      <c r="U1235" s="2"/>
      <c r="V1235" s="2"/>
      <c r="W1235" s="2"/>
      <c r="X1235" s="2"/>
      <c r="Y1235" s="2"/>
    </row>
    <row r="1236" spans="1:25" x14ac:dyDescent="0.2">
      <c r="A1236" s="2"/>
      <c r="B1236" s="2"/>
      <c r="C1236" s="2"/>
      <c r="D1236" s="2"/>
      <c r="E1236" s="2"/>
      <c r="F1236" s="2"/>
      <c r="G1236" s="7" t="str">
        <f t="shared" si="56"/>
        <v/>
      </c>
      <c r="H1236" s="8" t="str">
        <f t="shared" si="54"/>
        <v/>
      </c>
      <c r="I1236" s="8" t="str">
        <f t="shared" si="55"/>
        <v/>
      </c>
      <c r="J1236" s="9" t="str">
        <f>IF(LARGE($I$16:$I$29,1)=G1236,J1235,IF(G1236="","",IF(ROUND(G1236/12,1)&lt;1,H1236,IFERROR(IF(OR(ROUNDUP(E1237/12,0)&lt;&gt;ROUNDUP(G1236/12,0),H1235&lt;&gt;H1236),VLOOKUP($G1236,$H$16:$J$29,3,1)+SUM($I$37:I1236),J1235),VLOOKUP(MAX($E$1237:$E$1048576),$H$16:$J$29,3,1)+SUM($I$37:I1236)))))</f>
        <v/>
      </c>
      <c r="K1236" s="2"/>
      <c r="L1236" s="2"/>
      <c r="M1236" s="2"/>
      <c r="N1236" s="2"/>
      <c r="O1236" s="2"/>
      <c r="P1236" s="2"/>
      <c r="Q1236" s="2"/>
      <c r="R1236" s="2"/>
      <c r="S1236" s="2"/>
      <c r="T1236" s="2"/>
      <c r="U1236" s="2"/>
      <c r="V1236" s="2"/>
      <c r="W1236" s="2"/>
      <c r="X1236" s="2"/>
      <c r="Y1236" s="2"/>
    </row>
    <row r="1237" spans="1:25" x14ac:dyDescent="0.2">
      <c r="A1237" s="2"/>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row>
    <row r="1238" spans="1:25" x14ac:dyDescent="0.2">
      <c r="A1238" s="2"/>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row>
    <row r="1239" spans="1:25" x14ac:dyDescent="0.2">
      <c r="A1239" s="2"/>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row>
    <row r="1240" spans="1:25" x14ac:dyDescent="0.2">
      <c r="A1240" s="2"/>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row>
    <row r="1241" spans="1:25" x14ac:dyDescent="0.2">
      <c r="A1241" s="2"/>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row>
    <row r="1242" spans="1:25" x14ac:dyDescent="0.2">
      <c r="A1242" s="2"/>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row>
    <row r="1243" spans="1:25" x14ac:dyDescent="0.2">
      <c r="A1243" s="2"/>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row>
    <row r="1244" spans="1:25" x14ac:dyDescent="0.2">
      <c r="A1244" s="2"/>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row>
    <row r="1245" spans="1:25" x14ac:dyDescent="0.2">
      <c r="A1245" s="2"/>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row>
    <row r="1246" spans="1:25" x14ac:dyDescent="0.2">
      <c r="A1246" s="2"/>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row>
    <row r="1247" spans="1:25" x14ac:dyDescent="0.2">
      <c r="A1247" s="2"/>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row>
    <row r="1248" spans="1:25" x14ac:dyDescent="0.2">
      <c r="A1248" s="2"/>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row>
    <row r="1249" spans="1:25" x14ac:dyDescent="0.2">
      <c r="A1249" s="2"/>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row>
    <row r="1250" spans="1:25" x14ac:dyDescent="0.2">
      <c r="A1250" s="2"/>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row>
    <row r="1251" spans="1:25" x14ac:dyDescent="0.2">
      <c r="A1251" s="2"/>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row>
    <row r="1252" spans="1:25" x14ac:dyDescent="0.2">
      <c r="A1252" s="2"/>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row>
    <row r="1253" spans="1:25" x14ac:dyDescent="0.2">
      <c r="A1253" s="2"/>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row>
    <row r="1254" spans="1:25" x14ac:dyDescent="0.2">
      <c r="A1254" s="2"/>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row>
    <row r="1255" spans="1:25" x14ac:dyDescent="0.2">
      <c r="A1255" s="2"/>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row>
    <row r="1256" spans="1:25" x14ac:dyDescent="0.2">
      <c r="A1256" s="2"/>
      <c r="B1256" s="2"/>
      <c r="C1256" s="2"/>
      <c r="D1256" s="2"/>
      <c r="E1256" s="2"/>
      <c r="F1256" s="2"/>
      <c r="G1256" s="2"/>
      <c r="H1256" s="2"/>
      <c r="I1256" s="2"/>
      <c r="J1256" s="2"/>
      <c r="K1256" s="2"/>
      <c r="L1256" s="2"/>
      <c r="M1256" s="2"/>
      <c r="N1256" s="2"/>
      <c r="O1256" s="2"/>
      <c r="P1256" s="2"/>
      <c r="Q1256" s="2"/>
      <c r="R1256" s="2"/>
      <c r="S1256" s="2"/>
      <c r="T1256" s="2"/>
      <c r="U1256" s="2"/>
      <c r="V1256" s="2"/>
      <c r="W1256" s="2"/>
      <c r="X1256" s="2"/>
      <c r="Y1256" s="2"/>
    </row>
    <row r="1257" spans="1:25" x14ac:dyDescent="0.2">
      <c r="A1257" s="2"/>
      <c r="B1257" s="2"/>
      <c r="C1257" s="2"/>
      <c r="D1257" s="2"/>
      <c r="E1257" s="2"/>
      <c r="F1257" s="2"/>
      <c r="G1257" s="2"/>
      <c r="H1257" s="2"/>
      <c r="I1257" s="2"/>
      <c r="J1257" s="2"/>
      <c r="K1257" s="2"/>
      <c r="L1257" s="2"/>
      <c r="M1257" s="2"/>
      <c r="N1257" s="2"/>
      <c r="O1257" s="2"/>
      <c r="P1257" s="2"/>
      <c r="Q1257" s="2"/>
      <c r="R1257" s="2"/>
      <c r="S1257" s="2"/>
      <c r="T1257" s="2"/>
      <c r="U1257" s="2"/>
      <c r="V1257" s="2"/>
      <c r="W1257" s="2"/>
      <c r="X1257" s="2"/>
      <c r="Y1257" s="2"/>
    </row>
    <row r="1258" spans="1:25" x14ac:dyDescent="0.2">
      <c r="A1258" s="2"/>
      <c r="B1258" s="2"/>
      <c r="C1258" s="2"/>
      <c r="D1258" s="2"/>
      <c r="E1258" s="2"/>
      <c r="F1258" s="2"/>
      <c r="G1258" s="2"/>
      <c r="H1258" s="2"/>
      <c r="I1258" s="2"/>
      <c r="J1258" s="2"/>
      <c r="K1258" s="2"/>
      <c r="L1258" s="2"/>
      <c r="M1258" s="2"/>
      <c r="N1258" s="2"/>
      <c r="O1258" s="2"/>
      <c r="P1258" s="2"/>
      <c r="Q1258" s="2"/>
      <c r="R1258" s="2"/>
      <c r="S1258" s="2"/>
      <c r="T1258" s="2"/>
      <c r="U1258" s="2"/>
      <c r="V1258" s="2"/>
      <c r="W1258" s="2"/>
      <c r="X1258" s="2"/>
      <c r="Y1258" s="2"/>
    </row>
    <row r="1259" spans="1:25" x14ac:dyDescent="0.2">
      <c r="A1259" s="2"/>
      <c r="B1259" s="2"/>
      <c r="C1259" s="2"/>
      <c r="D1259" s="2"/>
      <c r="E1259" s="2"/>
      <c r="F1259" s="2"/>
      <c r="G1259" s="2"/>
      <c r="H1259" s="2"/>
      <c r="I1259" s="2"/>
      <c r="J1259" s="2"/>
      <c r="K1259" s="2"/>
      <c r="L1259" s="2"/>
      <c r="M1259" s="2"/>
      <c r="N1259" s="2"/>
      <c r="O1259" s="2"/>
      <c r="P1259" s="2"/>
      <c r="Q1259" s="2"/>
      <c r="R1259" s="2"/>
      <c r="S1259" s="2"/>
      <c r="T1259" s="2"/>
      <c r="U1259" s="2"/>
      <c r="V1259" s="2"/>
      <c r="W1259" s="2"/>
      <c r="X1259" s="2"/>
      <c r="Y1259" s="2"/>
    </row>
    <row r="1260" spans="1:25" x14ac:dyDescent="0.2">
      <c r="A1260" s="2"/>
      <c r="B1260" s="2"/>
      <c r="C1260" s="2"/>
      <c r="D1260" s="2"/>
      <c r="E1260" s="2"/>
      <c r="F1260" s="2"/>
      <c r="G1260" s="2"/>
      <c r="H1260" s="2"/>
      <c r="I1260" s="2"/>
      <c r="J1260" s="2"/>
      <c r="K1260" s="2"/>
      <c r="L1260" s="2"/>
      <c r="M1260" s="2"/>
      <c r="N1260" s="2"/>
      <c r="O1260" s="2"/>
      <c r="P1260" s="2"/>
      <c r="Q1260" s="2"/>
      <c r="R1260" s="2"/>
      <c r="S1260" s="2"/>
      <c r="T1260" s="2"/>
      <c r="U1260" s="2"/>
      <c r="V1260" s="2"/>
      <c r="W1260" s="2"/>
      <c r="X1260" s="2"/>
      <c r="Y1260" s="2"/>
    </row>
    <row r="1261" spans="1:25" x14ac:dyDescent="0.2">
      <c r="A1261" s="2"/>
      <c r="B1261" s="2"/>
      <c r="C1261" s="2"/>
      <c r="D1261" s="2"/>
      <c r="E1261" s="2"/>
      <c r="F1261" s="2"/>
      <c r="G1261" s="2"/>
      <c r="H1261" s="2"/>
      <c r="I1261" s="2"/>
      <c r="J1261" s="2"/>
      <c r="K1261" s="2"/>
      <c r="L1261" s="2"/>
      <c r="M1261" s="2"/>
      <c r="N1261" s="2"/>
      <c r="O1261" s="2"/>
      <c r="P1261" s="2"/>
      <c r="Q1261" s="2"/>
      <c r="R1261" s="2"/>
      <c r="S1261" s="2"/>
      <c r="T1261" s="2"/>
      <c r="U1261" s="2"/>
      <c r="V1261" s="2"/>
      <c r="W1261" s="2"/>
      <c r="X1261" s="2"/>
      <c r="Y1261" s="2"/>
    </row>
    <row r="1262" spans="1:25" x14ac:dyDescent="0.2">
      <c r="A1262" s="2"/>
      <c r="B1262" s="2"/>
      <c r="C1262" s="2"/>
      <c r="D1262" s="2"/>
      <c r="E1262" s="2"/>
      <c r="F1262" s="2"/>
      <c r="G1262" s="2"/>
      <c r="H1262" s="2"/>
      <c r="I1262" s="2"/>
      <c r="J1262" s="2"/>
      <c r="K1262" s="2"/>
      <c r="L1262" s="2"/>
      <c r="M1262" s="2"/>
      <c r="N1262" s="2"/>
      <c r="O1262" s="2"/>
      <c r="P1262" s="2"/>
      <c r="Q1262" s="2"/>
      <c r="R1262" s="2"/>
      <c r="S1262" s="2"/>
      <c r="T1262" s="2"/>
      <c r="U1262" s="2"/>
      <c r="V1262" s="2"/>
      <c r="W1262" s="2"/>
      <c r="X1262" s="2"/>
      <c r="Y1262" s="2"/>
    </row>
    <row r="1263" spans="1:25" x14ac:dyDescent="0.2">
      <c r="A1263" s="2"/>
      <c r="B1263" s="2"/>
      <c r="C1263" s="2"/>
      <c r="D1263" s="2"/>
      <c r="E1263" s="2"/>
      <c r="F1263" s="2"/>
      <c r="G1263" s="2"/>
      <c r="H1263" s="2"/>
      <c r="I1263" s="2"/>
      <c r="J1263" s="2"/>
      <c r="K1263" s="2"/>
      <c r="L1263" s="2"/>
      <c r="M1263" s="2"/>
      <c r="N1263" s="2"/>
      <c r="O1263" s="2"/>
      <c r="P1263" s="2"/>
      <c r="Q1263" s="2"/>
      <c r="R1263" s="2"/>
      <c r="S1263" s="2"/>
      <c r="T1263" s="2"/>
      <c r="U1263" s="2"/>
      <c r="V1263" s="2"/>
      <c r="W1263" s="2"/>
      <c r="X1263" s="2"/>
      <c r="Y1263" s="2"/>
    </row>
    <row r="1264" spans="1:25" x14ac:dyDescent="0.2">
      <c r="A1264" s="2"/>
      <c r="B1264" s="2"/>
      <c r="C1264" s="2"/>
      <c r="D1264" s="2"/>
      <c r="E1264" s="2"/>
      <c r="F1264" s="2"/>
      <c r="G1264" s="2"/>
      <c r="H1264" s="2"/>
      <c r="I1264" s="2"/>
      <c r="J1264" s="2"/>
      <c r="K1264" s="2"/>
      <c r="L1264" s="2"/>
      <c r="M1264" s="2"/>
      <c r="N1264" s="2"/>
      <c r="O1264" s="2"/>
      <c r="P1264" s="2"/>
      <c r="Q1264" s="2"/>
      <c r="R1264" s="2"/>
      <c r="S1264" s="2"/>
      <c r="T1264" s="2"/>
      <c r="U1264" s="2"/>
      <c r="V1264" s="2"/>
      <c r="W1264" s="2"/>
      <c r="X1264" s="2"/>
      <c r="Y1264" s="2"/>
    </row>
    <row r="1265" spans="1:25" x14ac:dyDescent="0.2">
      <c r="A1265" s="2"/>
      <c r="B1265" s="2"/>
      <c r="C1265" s="2"/>
      <c r="D1265" s="2"/>
      <c r="E1265" s="2"/>
      <c r="F1265" s="2"/>
      <c r="G1265" s="2"/>
      <c r="H1265" s="2"/>
      <c r="I1265" s="2"/>
      <c r="J1265" s="2"/>
      <c r="K1265" s="2"/>
      <c r="L1265" s="2"/>
      <c r="M1265" s="2"/>
      <c r="N1265" s="2"/>
      <c r="O1265" s="2"/>
      <c r="P1265" s="2"/>
      <c r="Q1265" s="2"/>
      <c r="R1265" s="2"/>
      <c r="S1265" s="2"/>
      <c r="T1265" s="2"/>
      <c r="U1265" s="2"/>
      <c r="V1265" s="2"/>
      <c r="W1265" s="2"/>
      <c r="X1265" s="2"/>
      <c r="Y1265" s="2"/>
    </row>
    <row r="1266" spans="1:25" x14ac:dyDescent="0.2">
      <c r="A1266" s="2"/>
      <c r="B1266" s="2"/>
      <c r="C1266" s="2"/>
      <c r="D1266" s="2"/>
      <c r="E1266" s="2"/>
      <c r="F1266" s="2"/>
      <c r="G1266" s="2"/>
      <c r="H1266" s="2"/>
      <c r="I1266" s="2"/>
      <c r="J1266" s="2"/>
      <c r="K1266" s="2"/>
      <c r="L1266" s="2"/>
      <c r="M1266" s="2"/>
      <c r="N1266" s="2"/>
      <c r="O1266" s="2"/>
      <c r="P1266" s="2"/>
      <c r="Q1266" s="2"/>
      <c r="R1266" s="2"/>
      <c r="S1266" s="2"/>
      <c r="T1266" s="2"/>
      <c r="U1266" s="2"/>
      <c r="V1266" s="2"/>
      <c r="W1266" s="2"/>
      <c r="X1266" s="2"/>
      <c r="Y1266" s="2"/>
    </row>
    <row r="1267" spans="1:25" x14ac:dyDescent="0.2">
      <c r="A1267" s="2"/>
      <c r="B1267" s="2"/>
      <c r="C1267" s="2"/>
      <c r="D1267" s="2"/>
      <c r="E1267" s="2"/>
      <c r="F1267" s="2"/>
      <c r="G1267" s="2"/>
      <c r="H1267" s="2"/>
      <c r="I1267" s="2"/>
      <c r="J1267" s="2"/>
      <c r="K1267" s="2"/>
      <c r="L1267" s="2"/>
      <c r="M1267" s="2"/>
      <c r="N1267" s="2"/>
      <c r="O1267" s="2"/>
      <c r="P1267" s="2"/>
      <c r="Q1267" s="2"/>
      <c r="R1267" s="2"/>
      <c r="S1267" s="2"/>
      <c r="T1267" s="2"/>
      <c r="U1267" s="2"/>
      <c r="V1267" s="2"/>
      <c r="W1267" s="2"/>
      <c r="X1267" s="2"/>
      <c r="Y1267" s="2"/>
    </row>
    <row r="1268" spans="1:25" x14ac:dyDescent="0.2">
      <c r="A1268" s="2"/>
      <c r="B1268" s="2"/>
      <c r="C1268" s="2"/>
      <c r="D1268" s="2"/>
      <c r="E1268" s="2"/>
      <c r="F1268" s="2"/>
      <c r="G1268" s="2"/>
      <c r="H1268" s="2"/>
      <c r="I1268" s="2"/>
      <c r="J1268" s="2"/>
      <c r="K1268" s="2"/>
      <c r="L1268" s="2"/>
      <c r="M1268" s="2"/>
      <c r="N1268" s="2"/>
      <c r="O1268" s="2"/>
      <c r="P1268" s="2"/>
      <c r="Q1268" s="2"/>
      <c r="R1268" s="2"/>
      <c r="S1268" s="2"/>
      <c r="T1268" s="2"/>
      <c r="U1268" s="2"/>
      <c r="V1268" s="2"/>
      <c r="W1268" s="2"/>
      <c r="X1268" s="2"/>
      <c r="Y1268" s="2"/>
    </row>
    <row r="1269" spans="1:25" x14ac:dyDescent="0.2">
      <c r="A1269" s="2"/>
      <c r="B1269" s="2"/>
      <c r="C1269" s="2"/>
      <c r="D1269" s="2"/>
      <c r="E1269" s="2"/>
      <c r="F1269" s="2"/>
      <c r="G1269" s="2"/>
      <c r="H1269" s="2"/>
      <c r="I1269" s="2"/>
      <c r="J1269" s="2"/>
      <c r="K1269" s="2"/>
      <c r="L1269" s="2"/>
      <c r="M1269" s="2"/>
      <c r="N1269" s="2"/>
      <c r="O1269" s="2"/>
      <c r="P1269" s="2"/>
      <c r="Q1269" s="2"/>
      <c r="R1269" s="2"/>
      <c r="S1269" s="2"/>
      <c r="T1269" s="2"/>
      <c r="U1269" s="2"/>
      <c r="V1269" s="2"/>
      <c r="W1269" s="2"/>
      <c r="X1269" s="2"/>
      <c r="Y1269" s="2"/>
    </row>
    <row r="1270" spans="1:25" x14ac:dyDescent="0.2">
      <c r="A1270" s="2"/>
      <c r="B1270" s="2"/>
      <c r="C1270" s="2"/>
      <c r="D1270" s="2"/>
      <c r="E1270" s="2"/>
      <c r="F1270" s="2"/>
      <c r="G1270" s="2"/>
      <c r="H1270" s="2"/>
      <c r="I1270" s="2"/>
      <c r="J1270" s="2"/>
      <c r="K1270" s="2"/>
      <c r="L1270" s="2"/>
      <c r="M1270" s="2"/>
      <c r="N1270" s="2"/>
      <c r="O1270" s="2"/>
      <c r="P1270" s="2"/>
      <c r="Q1270" s="2"/>
      <c r="R1270" s="2"/>
      <c r="S1270" s="2"/>
      <c r="T1270" s="2"/>
      <c r="U1270" s="2"/>
      <c r="V1270" s="2"/>
      <c r="W1270" s="2"/>
      <c r="X1270" s="2"/>
      <c r="Y1270" s="2"/>
    </row>
    <row r="1271" spans="1:25" x14ac:dyDescent="0.2">
      <c r="A1271" s="2"/>
      <c r="B1271" s="2"/>
      <c r="C1271" s="2"/>
      <c r="D1271" s="2"/>
      <c r="E1271" s="2"/>
      <c r="F1271" s="2"/>
      <c r="G1271" s="2"/>
      <c r="H1271" s="2"/>
      <c r="I1271" s="2"/>
      <c r="J1271" s="2"/>
      <c r="K1271" s="2"/>
      <c r="L1271" s="2"/>
      <c r="M1271" s="2"/>
      <c r="N1271" s="2"/>
      <c r="O1271" s="2"/>
      <c r="P1271" s="2"/>
      <c r="Q1271" s="2"/>
      <c r="R1271" s="2"/>
      <c r="S1271" s="2"/>
      <c r="T1271" s="2"/>
      <c r="U1271" s="2"/>
      <c r="V1271" s="2"/>
      <c r="W1271" s="2"/>
      <c r="X1271" s="2"/>
      <c r="Y1271" s="2"/>
    </row>
    <row r="1272" spans="1:25" x14ac:dyDescent="0.2">
      <c r="A1272" s="2"/>
      <c r="B1272" s="2"/>
      <c r="C1272" s="2"/>
      <c r="D1272" s="2"/>
      <c r="E1272" s="2"/>
      <c r="F1272" s="2"/>
      <c r="G1272" s="2"/>
      <c r="H1272" s="2"/>
      <c r="I1272" s="2"/>
      <c r="J1272" s="2"/>
      <c r="K1272" s="2"/>
      <c r="L1272" s="2"/>
      <c r="M1272" s="2"/>
      <c r="N1272" s="2"/>
      <c r="O1272" s="2"/>
      <c r="P1272" s="2"/>
      <c r="Q1272" s="2"/>
      <c r="R1272" s="2"/>
      <c r="S1272" s="2"/>
      <c r="T1272" s="2"/>
      <c r="U1272" s="2"/>
      <c r="V1272" s="2"/>
      <c r="W1272" s="2"/>
      <c r="X1272" s="2"/>
      <c r="Y1272" s="2"/>
    </row>
    <row r="1273" spans="1:25" x14ac:dyDescent="0.2">
      <c r="A1273" s="2"/>
      <c r="B1273" s="2"/>
      <c r="C1273" s="2"/>
      <c r="D1273" s="2"/>
      <c r="E1273" s="2"/>
      <c r="F1273" s="2"/>
      <c r="G1273" s="2"/>
      <c r="H1273" s="2"/>
      <c r="I1273" s="2"/>
      <c r="J1273" s="2"/>
      <c r="K1273" s="2"/>
      <c r="L1273" s="2"/>
      <c r="M1273" s="2"/>
      <c r="N1273" s="2"/>
      <c r="O1273" s="2"/>
      <c r="P1273" s="2"/>
      <c r="Q1273" s="2"/>
      <c r="R1273" s="2"/>
      <c r="S1273" s="2"/>
      <c r="T1273" s="2"/>
      <c r="U1273" s="2"/>
      <c r="V1273" s="2"/>
      <c r="W1273" s="2"/>
      <c r="X1273" s="2"/>
      <c r="Y1273" s="2"/>
    </row>
    <row r="1274" spans="1:25" x14ac:dyDescent="0.2">
      <c r="A1274" s="2"/>
      <c r="B1274" s="2"/>
      <c r="C1274" s="2"/>
      <c r="D1274" s="2"/>
      <c r="E1274" s="2"/>
      <c r="F1274" s="2"/>
      <c r="G1274" s="2"/>
      <c r="H1274" s="2"/>
      <c r="I1274" s="2"/>
      <c r="J1274" s="2"/>
      <c r="K1274" s="2"/>
      <c r="L1274" s="2"/>
      <c r="M1274" s="2"/>
      <c r="N1274" s="2"/>
      <c r="O1274" s="2"/>
      <c r="P1274" s="2"/>
      <c r="Q1274" s="2"/>
      <c r="R1274" s="2"/>
      <c r="S1274" s="2"/>
      <c r="T1274" s="2"/>
      <c r="U1274" s="2"/>
      <c r="V1274" s="2"/>
      <c r="W1274" s="2"/>
      <c r="X1274" s="2"/>
      <c r="Y1274" s="2"/>
    </row>
    <row r="1275" spans="1:25" x14ac:dyDescent="0.2">
      <c r="A1275" s="2"/>
      <c r="B1275" s="2"/>
      <c r="C1275" s="2"/>
      <c r="D1275" s="2"/>
      <c r="E1275" s="2"/>
      <c r="F1275" s="2"/>
      <c r="G1275" s="2"/>
      <c r="H1275" s="2"/>
      <c r="I1275" s="2"/>
      <c r="J1275" s="2"/>
      <c r="K1275" s="2"/>
      <c r="L1275" s="2"/>
      <c r="M1275" s="2"/>
      <c r="N1275" s="2"/>
      <c r="O1275" s="2"/>
      <c r="P1275" s="2"/>
      <c r="Q1275" s="2"/>
      <c r="R1275" s="2"/>
      <c r="S1275" s="2"/>
      <c r="T1275" s="2"/>
      <c r="U1275" s="2"/>
      <c r="V1275" s="2"/>
      <c r="W1275" s="2"/>
      <c r="X1275" s="2"/>
      <c r="Y1275" s="2"/>
    </row>
    <row r="1276" spans="1:25" x14ac:dyDescent="0.2">
      <c r="A1276" s="2"/>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row>
    <row r="1277" spans="1:25" x14ac:dyDescent="0.2">
      <c r="A1277" s="2"/>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row>
    <row r="1278" spans="1:25" x14ac:dyDescent="0.2">
      <c r="A1278" s="2"/>
      <c r="B1278" s="2"/>
      <c r="C1278" s="2"/>
      <c r="D1278" s="2"/>
      <c r="E1278" s="2"/>
      <c r="F1278" s="2"/>
      <c r="G1278" s="2"/>
      <c r="H1278" s="2"/>
      <c r="I1278" s="2"/>
      <c r="J1278" s="2"/>
      <c r="K1278" s="2"/>
      <c r="L1278" s="2"/>
      <c r="M1278" s="2"/>
      <c r="N1278" s="2"/>
      <c r="O1278" s="2"/>
      <c r="P1278" s="2"/>
      <c r="Q1278" s="2"/>
      <c r="R1278" s="2"/>
      <c r="S1278" s="2"/>
      <c r="T1278" s="2"/>
      <c r="U1278" s="2"/>
      <c r="V1278" s="2"/>
      <c r="W1278" s="2"/>
      <c r="X1278" s="2"/>
      <c r="Y1278" s="2"/>
    </row>
    <row r="1279" spans="1:25" x14ac:dyDescent="0.2">
      <c r="A1279" s="2"/>
      <c r="B1279" s="2"/>
      <c r="C1279" s="2"/>
      <c r="D1279" s="2"/>
      <c r="E1279" s="2"/>
      <c r="F1279" s="2"/>
      <c r="G1279" s="2"/>
      <c r="H1279" s="2"/>
      <c r="I1279" s="2"/>
      <c r="J1279" s="2"/>
      <c r="K1279" s="2"/>
      <c r="L1279" s="2"/>
      <c r="M1279" s="2"/>
      <c r="N1279" s="2"/>
      <c r="O1279" s="2"/>
      <c r="P1279" s="2"/>
      <c r="Q1279" s="2"/>
      <c r="R1279" s="2"/>
      <c r="S1279" s="2"/>
      <c r="T1279" s="2"/>
      <c r="U1279" s="2"/>
      <c r="V1279" s="2"/>
      <c r="W1279" s="2"/>
      <c r="X1279" s="2"/>
      <c r="Y1279" s="2"/>
    </row>
    <row r="1280" spans="1:25" x14ac:dyDescent="0.2">
      <c r="A1280" s="2"/>
      <c r="B1280" s="2"/>
      <c r="C1280" s="2"/>
      <c r="D1280" s="2"/>
      <c r="E1280" s="2"/>
      <c r="F1280" s="2"/>
      <c r="G1280" s="2"/>
      <c r="H1280" s="2"/>
      <c r="I1280" s="2"/>
      <c r="J1280" s="2"/>
      <c r="K1280" s="2"/>
      <c r="L1280" s="2"/>
      <c r="M1280" s="2"/>
      <c r="N1280" s="2"/>
      <c r="O1280" s="2"/>
      <c r="P1280" s="2"/>
      <c r="Q1280" s="2"/>
      <c r="R1280" s="2"/>
      <c r="S1280" s="2"/>
      <c r="T1280" s="2"/>
      <c r="U1280" s="2"/>
      <c r="V1280" s="2"/>
      <c r="W1280" s="2"/>
      <c r="X1280" s="2"/>
      <c r="Y1280" s="2"/>
    </row>
    <row r="1281" spans="1:25" x14ac:dyDescent="0.2">
      <c r="A1281" s="2"/>
      <c r="B1281" s="2"/>
      <c r="C1281" s="2"/>
      <c r="D1281" s="2"/>
      <c r="E1281" s="2"/>
      <c r="F1281" s="2"/>
      <c r="G1281" s="2"/>
      <c r="H1281" s="2"/>
      <c r="I1281" s="2"/>
      <c r="J1281" s="2"/>
      <c r="K1281" s="2"/>
      <c r="L1281" s="2"/>
      <c r="M1281" s="2"/>
      <c r="N1281" s="2"/>
      <c r="O1281" s="2"/>
      <c r="P1281" s="2"/>
      <c r="Q1281" s="2"/>
      <c r="R1281" s="2"/>
      <c r="S1281" s="2"/>
      <c r="T1281" s="2"/>
      <c r="U1281" s="2"/>
      <c r="V1281" s="2"/>
      <c r="W1281" s="2"/>
      <c r="X1281" s="2"/>
      <c r="Y1281" s="2"/>
    </row>
    <row r="1282" spans="1:25" x14ac:dyDescent="0.2">
      <c r="A1282" s="2"/>
      <c r="B1282" s="2"/>
      <c r="C1282" s="2"/>
      <c r="D1282" s="2"/>
      <c r="E1282" s="2"/>
      <c r="F1282" s="2"/>
      <c r="G1282" s="2"/>
      <c r="H1282" s="2"/>
      <c r="I1282" s="2"/>
      <c r="J1282" s="2"/>
      <c r="K1282" s="2"/>
      <c r="L1282" s="2"/>
      <c r="M1282" s="2"/>
      <c r="N1282" s="2"/>
      <c r="O1282" s="2"/>
      <c r="P1282" s="2"/>
      <c r="Q1282" s="2"/>
      <c r="R1282" s="2"/>
      <c r="S1282" s="2"/>
      <c r="T1282" s="2"/>
      <c r="U1282" s="2"/>
      <c r="V1282" s="2"/>
      <c r="W1282" s="2"/>
      <c r="X1282" s="2"/>
      <c r="Y1282" s="2"/>
    </row>
    <row r="1283" spans="1:25" x14ac:dyDescent="0.2">
      <c r="A1283" s="2"/>
      <c r="B1283" s="2"/>
      <c r="C1283" s="2"/>
      <c r="D1283" s="2"/>
      <c r="E1283" s="2"/>
      <c r="F1283" s="2"/>
      <c r="G1283" s="2"/>
      <c r="H1283" s="2"/>
      <c r="I1283" s="2"/>
      <c r="J1283" s="2"/>
      <c r="K1283" s="2"/>
      <c r="L1283" s="2"/>
      <c r="M1283" s="2"/>
      <c r="N1283" s="2"/>
      <c r="O1283" s="2"/>
      <c r="P1283" s="2"/>
      <c r="Q1283" s="2"/>
      <c r="R1283" s="2"/>
      <c r="S1283" s="2"/>
      <c r="T1283" s="2"/>
      <c r="U1283" s="2"/>
      <c r="V1283" s="2"/>
      <c r="W1283" s="2"/>
      <c r="X1283" s="2"/>
      <c r="Y1283" s="2"/>
    </row>
    <row r="1284" spans="1:25" x14ac:dyDescent="0.2">
      <c r="A1284" s="2"/>
      <c r="B1284" s="2"/>
      <c r="C1284" s="2"/>
      <c r="D1284" s="2"/>
      <c r="E1284" s="2"/>
      <c r="F1284" s="2"/>
      <c r="G1284" s="2"/>
      <c r="H1284" s="2"/>
      <c r="I1284" s="2"/>
      <c r="J1284" s="2"/>
      <c r="K1284" s="2"/>
      <c r="L1284" s="2"/>
      <c r="M1284" s="2"/>
      <c r="N1284" s="2"/>
      <c r="O1284" s="2"/>
      <c r="P1284" s="2"/>
      <c r="Q1284" s="2"/>
      <c r="R1284" s="2"/>
      <c r="S1284" s="2"/>
      <c r="T1284" s="2"/>
      <c r="U1284" s="2"/>
      <c r="V1284" s="2"/>
      <c r="W1284" s="2"/>
      <c r="X1284" s="2"/>
      <c r="Y1284" s="2"/>
    </row>
    <row r="1285" spans="1:25" x14ac:dyDescent="0.2">
      <c r="A1285" s="2"/>
      <c r="B1285" s="2"/>
      <c r="C1285" s="2"/>
      <c r="D1285" s="2"/>
      <c r="E1285" s="2"/>
      <c r="F1285" s="2"/>
      <c r="G1285" s="2"/>
      <c r="H1285" s="2"/>
      <c r="I1285" s="2"/>
      <c r="J1285" s="2"/>
      <c r="K1285" s="2"/>
      <c r="L1285" s="2"/>
      <c r="M1285" s="2"/>
      <c r="N1285" s="2"/>
      <c r="O1285" s="2"/>
      <c r="P1285" s="2"/>
      <c r="Q1285" s="2"/>
      <c r="R1285" s="2"/>
      <c r="S1285" s="2"/>
      <c r="T1285" s="2"/>
      <c r="U1285" s="2"/>
      <c r="V1285" s="2"/>
      <c r="W1285" s="2"/>
      <c r="X1285" s="2"/>
      <c r="Y1285" s="2"/>
    </row>
    <row r="1286" spans="1:25" x14ac:dyDescent="0.2">
      <c r="A1286" s="2"/>
      <c r="B1286" s="2"/>
      <c r="C1286" s="2"/>
      <c r="D1286" s="2"/>
      <c r="E1286" s="2"/>
      <c r="F1286" s="2"/>
      <c r="G1286" s="2"/>
      <c r="H1286" s="2"/>
      <c r="I1286" s="2"/>
      <c r="J1286" s="2"/>
      <c r="K1286" s="2"/>
      <c r="L1286" s="2"/>
      <c r="M1286" s="2"/>
      <c r="N1286" s="2"/>
      <c r="O1286" s="2"/>
      <c r="P1286" s="2"/>
      <c r="Q1286" s="2"/>
      <c r="R1286" s="2"/>
      <c r="S1286" s="2"/>
      <c r="T1286" s="2"/>
      <c r="U1286" s="2"/>
      <c r="V1286" s="2"/>
      <c r="W1286" s="2"/>
      <c r="X1286" s="2"/>
      <c r="Y1286" s="2"/>
    </row>
    <row r="1287" spans="1:25" x14ac:dyDescent="0.2">
      <c r="A1287" s="2"/>
      <c r="B1287" s="2"/>
      <c r="C1287" s="2"/>
      <c r="D1287" s="2"/>
      <c r="E1287" s="2"/>
      <c r="F1287" s="2"/>
      <c r="G1287" s="2"/>
      <c r="H1287" s="2"/>
      <c r="I1287" s="2"/>
      <c r="J1287" s="2"/>
      <c r="K1287" s="2"/>
      <c r="L1287" s="2"/>
      <c r="M1287" s="2"/>
      <c r="N1287" s="2"/>
      <c r="O1287" s="2"/>
      <c r="P1287" s="2"/>
      <c r="Q1287" s="2"/>
      <c r="R1287" s="2"/>
      <c r="S1287" s="2"/>
      <c r="T1287" s="2"/>
      <c r="U1287" s="2"/>
      <c r="V1287" s="2"/>
      <c r="W1287" s="2"/>
      <c r="X1287" s="2"/>
      <c r="Y1287" s="2"/>
    </row>
    <row r="1288" spans="1:25" x14ac:dyDescent="0.2">
      <c r="A1288" s="2"/>
      <c r="B1288" s="2"/>
      <c r="C1288" s="2"/>
      <c r="D1288" s="2"/>
      <c r="E1288" s="2"/>
      <c r="F1288" s="2"/>
      <c r="G1288" s="2"/>
      <c r="H1288" s="2"/>
      <c r="I1288" s="2"/>
      <c r="J1288" s="2"/>
      <c r="K1288" s="2"/>
      <c r="L1288" s="2"/>
      <c r="M1288" s="2"/>
      <c r="N1288" s="2"/>
      <c r="O1288" s="2"/>
      <c r="P1288" s="2"/>
      <c r="Q1288" s="2"/>
      <c r="R1288" s="2"/>
      <c r="S1288" s="2"/>
      <c r="T1288" s="2"/>
      <c r="U1288" s="2"/>
      <c r="V1288" s="2"/>
      <c r="W1288" s="2"/>
      <c r="X1288" s="2"/>
      <c r="Y1288" s="2"/>
    </row>
    <row r="1289" spans="1:25" x14ac:dyDescent="0.2">
      <c r="A1289" s="2"/>
      <c r="B1289" s="2"/>
      <c r="C1289" s="2"/>
      <c r="D1289" s="2"/>
      <c r="E1289" s="2"/>
      <c r="F1289" s="2"/>
      <c r="G1289" s="2"/>
      <c r="H1289" s="2"/>
      <c r="I1289" s="2"/>
      <c r="J1289" s="2"/>
      <c r="K1289" s="2"/>
      <c r="L1289" s="2"/>
      <c r="M1289" s="2"/>
      <c r="N1289" s="2"/>
      <c r="O1289" s="2"/>
      <c r="P1289" s="2"/>
      <c r="Q1289" s="2"/>
      <c r="R1289" s="2"/>
      <c r="S1289" s="2"/>
      <c r="T1289" s="2"/>
      <c r="U1289" s="2"/>
      <c r="V1289" s="2"/>
      <c r="W1289" s="2"/>
      <c r="X1289" s="2"/>
      <c r="Y1289" s="2"/>
    </row>
    <row r="1290" spans="1:25" x14ac:dyDescent="0.2">
      <c r="A1290" s="2"/>
      <c r="B1290" s="2"/>
      <c r="C1290" s="2"/>
      <c r="D1290" s="2"/>
      <c r="E1290" s="2"/>
      <c r="F1290" s="2"/>
      <c r="G1290" s="2"/>
      <c r="H1290" s="2"/>
      <c r="I1290" s="2"/>
      <c r="J1290" s="2"/>
      <c r="K1290" s="2"/>
      <c r="L1290" s="2"/>
      <c r="M1290" s="2"/>
      <c r="N1290" s="2"/>
      <c r="O1290" s="2"/>
      <c r="P1290" s="2"/>
      <c r="Q1290" s="2"/>
      <c r="R1290" s="2"/>
      <c r="S1290" s="2"/>
      <c r="T1290" s="2"/>
      <c r="U1290" s="2"/>
      <c r="V1290" s="2"/>
      <c r="W1290" s="2"/>
      <c r="X1290" s="2"/>
      <c r="Y1290" s="2"/>
    </row>
    <row r="1291" spans="1:25" x14ac:dyDescent="0.2">
      <c r="A1291" s="2"/>
      <c r="B1291" s="2"/>
      <c r="C1291" s="2"/>
      <c r="D1291" s="2"/>
      <c r="E1291" s="2"/>
      <c r="F1291" s="2"/>
      <c r="G1291" s="2"/>
      <c r="H1291" s="2"/>
      <c r="I1291" s="2"/>
      <c r="J1291" s="2"/>
      <c r="K1291" s="2"/>
      <c r="L1291" s="2"/>
      <c r="M1291" s="2"/>
      <c r="N1291" s="2"/>
      <c r="O1291" s="2"/>
      <c r="P1291" s="2"/>
      <c r="Q1291" s="2"/>
      <c r="R1291" s="2"/>
      <c r="S1291" s="2"/>
      <c r="T1291" s="2"/>
      <c r="U1291" s="2"/>
      <c r="V1291" s="2"/>
      <c r="W1291" s="2"/>
      <c r="X1291" s="2"/>
      <c r="Y1291" s="2"/>
    </row>
    <row r="1292" spans="1:25" x14ac:dyDescent="0.2">
      <c r="A1292" s="2"/>
      <c r="B1292" s="2"/>
      <c r="C1292" s="2"/>
      <c r="D1292" s="2"/>
      <c r="E1292" s="2"/>
      <c r="F1292" s="2"/>
      <c r="G1292" s="2"/>
      <c r="H1292" s="2"/>
      <c r="I1292" s="2"/>
      <c r="J1292" s="2"/>
      <c r="K1292" s="2"/>
      <c r="L1292" s="2"/>
      <c r="M1292" s="2"/>
      <c r="N1292" s="2"/>
      <c r="O1292" s="2"/>
      <c r="P1292" s="2"/>
      <c r="Q1292" s="2"/>
      <c r="R1292" s="2"/>
      <c r="S1292" s="2"/>
      <c r="T1292" s="2"/>
      <c r="U1292" s="2"/>
      <c r="V1292" s="2"/>
      <c r="W1292" s="2"/>
      <c r="X1292" s="2"/>
      <c r="Y1292" s="2"/>
    </row>
    <row r="1293" spans="1:25" x14ac:dyDescent="0.2">
      <c r="A1293" s="2"/>
      <c r="B1293" s="2"/>
      <c r="C1293" s="2"/>
      <c r="D1293" s="2"/>
      <c r="E1293" s="2"/>
      <c r="F1293" s="2"/>
      <c r="G1293" s="2"/>
      <c r="H1293" s="2"/>
      <c r="I1293" s="2"/>
      <c r="J1293" s="2"/>
      <c r="K1293" s="2"/>
      <c r="L1293" s="2"/>
      <c r="M1293" s="2"/>
      <c r="N1293" s="2"/>
      <c r="O1293" s="2"/>
      <c r="P1293" s="2"/>
      <c r="Q1293" s="2"/>
      <c r="R1293" s="2"/>
      <c r="S1293" s="2"/>
      <c r="T1293" s="2"/>
      <c r="U1293" s="2"/>
      <c r="V1293" s="2"/>
      <c r="W1293" s="2"/>
      <c r="X1293" s="2"/>
      <c r="Y1293" s="2"/>
    </row>
    <row r="1294" spans="1:25" x14ac:dyDescent="0.2">
      <c r="A1294" s="2"/>
      <c r="B1294" s="2"/>
      <c r="C1294" s="2"/>
      <c r="D1294" s="2"/>
      <c r="E1294" s="2"/>
      <c r="F1294" s="2"/>
      <c r="G1294" s="2"/>
      <c r="H1294" s="2"/>
      <c r="I1294" s="2"/>
      <c r="J1294" s="2"/>
      <c r="K1294" s="2"/>
      <c r="L1294" s="2"/>
      <c r="M1294" s="2"/>
      <c r="N1294" s="2"/>
      <c r="O1294" s="2"/>
      <c r="P1294" s="2"/>
      <c r="Q1294" s="2"/>
      <c r="R1294" s="2"/>
      <c r="S1294" s="2"/>
      <c r="T1294" s="2"/>
      <c r="U1294" s="2"/>
      <c r="V1294" s="2"/>
      <c r="W1294" s="2"/>
      <c r="X1294" s="2"/>
      <c r="Y1294" s="2"/>
    </row>
    <row r="1295" spans="1:25" x14ac:dyDescent="0.2">
      <c r="A1295" s="2"/>
      <c r="B1295" s="2"/>
      <c r="C1295" s="2"/>
      <c r="D1295" s="2"/>
      <c r="E1295" s="2"/>
      <c r="F1295" s="2"/>
      <c r="G1295" s="2"/>
      <c r="H1295" s="2"/>
      <c r="I1295" s="2"/>
      <c r="J1295" s="2"/>
      <c r="K1295" s="2"/>
      <c r="L1295" s="2"/>
      <c r="M1295" s="2"/>
      <c r="N1295" s="2"/>
      <c r="O1295" s="2"/>
      <c r="P1295" s="2"/>
      <c r="Q1295" s="2"/>
      <c r="R1295" s="2"/>
      <c r="S1295" s="2"/>
      <c r="T1295" s="2"/>
      <c r="U1295" s="2"/>
      <c r="V1295" s="2"/>
      <c r="W1295" s="2"/>
      <c r="X1295" s="2"/>
      <c r="Y1295" s="2"/>
    </row>
    <row r="1296" spans="1:25" x14ac:dyDescent="0.2">
      <c r="A1296" s="2"/>
      <c r="B1296" s="2"/>
      <c r="C1296" s="2"/>
      <c r="D1296" s="2"/>
      <c r="E1296" s="2"/>
      <c r="F1296" s="2"/>
      <c r="G1296" s="2"/>
      <c r="H1296" s="2"/>
      <c r="I1296" s="2"/>
      <c r="J1296" s="2"/>
      <c r="K1296" s="2"/>
      <c r="L1296" s="2"/>
      <c r="M1296" s="2"/>
      <c r="N1296" s="2"/>
      <c r="O1296" s="2"/>
      <c r="P1296" s="2"/>
      <c r="Q1296" s="2"/>
      <c r="R1296" s="2"/>
      <c r="S1296" s="2"/>
      <c r="T1296" s="2"/>
      <c r="U1296" s="2"/>
      <c r="V1296" s="2"/>
      <c r="W1296" s="2"/>
      <c r="X1296" s="2"/>
      <c r="Y1296" s="2"/>
    </row>
    <row r="1297" spans="1:25" x14ac:dyDescent="0.2">
      <c r="A1297" s="2"/>
      <c r="B1297" s="2"/>
      <c r="C1297" s="2"/>
      <c r="D1297" s="2"/>
      <c r="E1297" s="2"/>
      <c r="F1297" s="2"/>
      <c r="G1297" s="2"/>
      <c r="H1297" s="2"/>
      <c r="I1297" s="2"/>
      <c r="J1297" s="2"/>
      <c r="K1297" s="2"/>
      <c r="L1297" s="2"/>
      <c r="M1297" s="2"/>
      <c r="N1297" s="2"/>
      <c r="O1297" s="2"/>
      <c r="P1297" s="2"/>
      <c r="Q1297" s="2"/>
      <c r="R1297" s="2"/>
      <c r="S1297" s="2"/>
      <c r="T1297" s="2"/>
      <c r="U1297" s="2"/>
      <c r="V1297" s="2"/>
      <c r="W1297" s="2"/>
      <c r="X1297" s="2"/>
      <c r="Y1297" s="2"/>
    </row>
    <row r="1298" spans="1:25" x14ac:dyDescent="0.2">
      <c r="A1298" s="2"/>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row>
    <row r="1299" spans="1:25" x14ac:dyDescent="0.2">
      <c r="A1299" s="2"/>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row>
    <row r="1300" spans="1:25" x14ac:dyDescent="0.2">
      <c r="A1300" s="2"/>
      <c r="B1300" s="2"/>
      <c r="C1300" s="2"/>
      <c r="D1300" s="2"/>
      <c r="E1300" s="2"/>
      <c r="F1300" s="2"/>
      <c r="G1300" s="2"/>
      <c r="H1300" s="2"/>
      <c r="I1300" s="2"/>
      <c r="J1300" s="2"/>
      <c r="K1300" s="2"/>
      <c r="L1300" s="2"/>
      <c r="M1300" s="2"/>
      <c r="N1300" s="2"/>
      <c r="O1300" s="2"/>
      <c r="P1300" s="2"/>
      <c r="Q1300" s="2"/>
      <c r="R1300" s="2"/>
      <c r="S1300" s="2"/>
      <c r="T1300" s="2"/>
      <c r="U1300" s="2"/>
      <c r="V1300" s="2"/>
      <c r="W1300" s="2"/>
      <c r="X1300" s="2"/>
      <c r="Y1300" s="2"/>
    </row>
    <row r="1301" spans="1:25" x14ac:dyDescent="0.2">
      <c r="A1301" s="2"/>
      <c r="B1301" s="2"/>
      <c r="C1301" s="2"/>
      <c r="D1301" s="2"/>
      <c r="E1301" s="2"/>
      <c r="F1301" s="2"/>
      <c r="G1301" s="2"/>
      <c r="H1301" s="2"/>
      <c r="I1301" s="2"/>
      <c r="J1301" s="2"/>
      <c r="K1301" s="2"/>
      <c r="L1301" s="2"/>
      <c r="M1301" s="2"/>
      <c r="N1301" s="2"/>
      <c r="O1301" s="2"/>
      <c r="P1301" s="2"/>
      <c r="Q1301" s="2"/>
      <c r="R1301" s="2"/>
      <c r="S1301" s="2"/>
      <c r="T1301" s="2"/>
      <c r="U1301" s="2"/>
      <c r="V1301" s="2"/>
      <c r="W1301" s="2"/>
      <c r="X1301" s="2"/>
      <c r="Y1301" s="2"/>
    </row>
    <row r="1302" spans="1:25" x14ac:dyDescent="0.2">
      <c r="A1302" s="2"/>
      <c r="B1302" s="2"/>
      <c r="C1302" s="2"/>
      <c r="D1302" s="2"/>
      <c r="E1302" s="2"/>
      <c r="F1302" s="2"/>
      <c r="G1302" s="2"/>
      <c r="H1302" s="2"/>
      <c r="I1302" s="2"/>
      <c r="J1302" s="2"/>
      <c r="K1302" s="2"/>
      <c r="L1302" s="2"/>
      <c r="M1302" s="2"/>
      <c r="N1302" s="2"/>
      <c r="O1302" s="2"/>
      <c r="P1302" s="2"/>
      <c r="Q1302" s="2"/>
      <c r="R1302" s="2"/>
      <c r="S1302" s="2"/>
      <c r="T1302" s="2"/>
      <c r="U1302" s="2"/>
      <c r="V1302" s="2"/>
      <c r="W1302" s="2"/>
      <c r="X1302" s="2"/>
      <c r="Y1302" s="2"/>
    </row>
    <row r="1303" spans="1:25" x14ac:dyDescent="0.2">
      <c r="A1303" s="2"/>
      <c r="B1303" s="2"/>
      <c r="C1303" s="2"/>
      <c r="D1303" s="2"/>
      <c r="E1303" s="2"/>
      <c r="F1303" s="2"/>
      <c r="G1303" s="2"/>
      <c r="H1303" s="2"/>
      <c r="I1303" s="2"/>
      <c r="J1303" s="2"/>
      <c r="K1303" s="2"/>
      <c r="L1303" s="2"/>
      <c r="M1303" s="2"/>
      <c r="N1303" s="2"/>
      <c r="O1303" s="2"/>
      <c r="P1303" s="2"/>
      <c r="Q1303" s="2"/>
      <c r="R1303" s="2"/>
      <c r="S1303" s="2"/>
      <c r="T1303" s="2"/>
      <c r="U1303" s="2"/>
      <c r="V1303" s="2"/>
      <c r="W1303" s="2"/>
      <c r="X1303" s="2"/>
      <c r="Y1303" s="2"/>
    </row>
    <row r="1304" spans="1:25" x14ac:dyDescent="0.2">
      <c r="A1304" s="2"/>
      <c r="B1304" s="2"/>
      <c r="C1304" s="2"/>
      <c r="D1304" s="2"/>
      <c r="E1304" s="2"/>
      <c r="F1304" s="2"/>
      <c r="G1304" s="2"/>
      <c r="H1304" s="2"/>
      <c r="I1304" s="2"/>
      <c r="J1304" s="2"/>
      <c r="K1304" s="2"/>
      <c r="L1304" s="2"/>
      <c r="M1304" s="2"/>
      <c r="N1304" s="2"/>
      <c r="O1304" s="2"/>
      <c r="P1304" s="2"/>
      <c r="Q1304" s="2"/>
      <c r="R1304" s="2"/>
      <c r="S1304" s="2"/>
      <c r="T1304" s="2"/>
      <c r="U1304" s="2"/>
      <c r="V1304" s="2"/>
      <c r="W1304" s="2"/>
      <c r="X1304" s="2"/>
      <c r="Y1304" s="2"/>
    </row>
    <row r="1305" spans="1:25" x14ac:dyDescent="0.2">
      <c r="A1305" s="2"/>
      <c r="B1305" s="2"/>
      <c r="C1305" s="2"/>
      <c r="D1305" s="2"/>
      <c r="E1305" s="2"/>
      <c r="F1305" s="2"/>
      <c r="G1305" s="2"/>
      <c r="H1305" s="2"/>
      <c r="I1305" s="2"/>
      <c r="J1305" s="2"/>
      <c r="K1305" s="2"/>
      <c r="L1305" s="2"/>
      <c r="M1305" s="2"/>
      <c r="N1305" s="2"/>
      <c r="O1305" s="2"/>
      <c r="P1305" s="2"/>
      <c r="Q1305" s="2"/>
      <c r="R1305" s="2"/>
      <c r="S1305" s="2"/>
      <c r="T1305" s="2"/>
      <c r="U1305" s="2"/>
      <c r="V1305" s="2"/>
      <c r="W1305" s="2"/>
      <c r="X1305" s="2"/>
      <c r="Y1305" s="2"/>
    </row>
    <row r="1306" spans="1:25" x14ac:dyDescent="0.2">
      <c r="A1306" s="2"/>
      <c r="B1306" s="2"/>
      <c r="C1306" s="2"/>
      <c r="D1306" s="2"/>
      <c r="E1306" s="2"/>
      <c r="F1306" s="2"/>
      <c r="G1306" s="2"/>
      <c r="H1306" s="2"/>
      <c r="I1306" s="2"/>
      <c r="J1306" s="2"/>
      <c r="K1306" s="2"/>
      <c r="L1306" s="2"/>
      <c r="M1306" s="2"/>
      <c r="N1306" s="2"/>
      <c r="O1306" s="2"/>
      <c r="P1306" s="2"/>
      <c r="Q1306" s="2"/>
      <c r="R1306" s="2"/>
      <c r="S1306" s="2"/>
      <c r="T1306" s="2"/>
      <c r="U1306" s="2"/>
      <c r="V1306" s="2"/>
      <c r="W1306" s="2"/>
      <c r="X1306" s="2"/>
      <c r="Y1306" s="2"/>
    </row>
  </sheetData>
  <mergeCells count="38">
    <mergeCell ref="O27:P27"/>
    <mergeCell ref="L25:N25"/>
    <mergeCell ref="L27:N27"/>
    <mergeCell ref="B7:P10"/>
    <mergeCell ref="L20:N20"/>
    <mergeCell ref="O20:P20"/>
    <mergeCell ref="L21:N21"/>
    <mergeCell ref="O21:P21"/>
    <mergeCell ref="L23:N23"/>
    <mergeCell ref="O23:P23"/>
    <mergeCell ref="O16:P16"/>
    <mergeCell ref="O18:P18"/>
    <mergeCell ref="O19:P19"/>
    <mergeCell ref="E19:F19"/>
    <mergeCell ref="B13:F13"/>
    <mergeCell ref="B17:D17"/>
    <mergeCell ref="B19:D19"/>
    <mergeCell ref="L16:N16"/>
    <mergeCell ref="L18:N18"/>
    <mergeCell ref="L19:N19"/>
    <mergeCell ref="O25:P25"/>
    <mergeCell ref="E17:F17"/>
    <mergeCell ref="B2:P5"/>
    <mergeCell ref="G33:J33"/>
    <mergeCell ref="B21:D21"/>
    <mergeCell ref="E21:F21"/>
    <mergeCell ref="B23:D23"/>
    <mergeCell ref="E23:F23"/>
    <mergeCell ref="B27:D27"/>
    <mergeCell ref="E27:F27"/>
    <mergeCell ref="B25:D25"/>
    <mergeCell ref="E25:F25"/>
    <mergeCell ref="B29:D29"/>
    <mergeCell ref="E29:F29"/>
    <mergeCell ref="H13:J13"/>
    <mergeCell ref="B15:D15"/>
    <mergeCell ref="E15:F15"/>
    <mergeCell ref="L13:P13"/>
  </mergeCells>
  <printOptions horizontalCentered="1" verticalCentered="1"/>
  <pageMargins left="0" right="0" top="0" bottom="0" header="0" footer="0"/>
  <pageSetup paperSize="9" scale="65" fitToWidth="0" fitToHeight="0" orientation="landscape"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470E617E-4387-CE44-B6E0-E0E49B1DB52E}">
          <x14:formula1>
            <xm:f>Aux!$G$4:$G$5</xm:f>
          </x14:formula1>
          <xm:sqref>E15:F15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0D858-18A2-0B43-8EA2-F2FD965F0B26}">
  <sheetPr>
    <tabColor theme="4"/>
  </sheetPr>
  <dimension ref="B4:E617"/>
  <sheetViews>
    <sheetView topLeftCell="A4" zoomScale="144" zoomScaleNormal="100" zoomScaleSheetLayoutView="50" workbookViewId="0">
      <selection activeCell="C20" sqref="C20"/>
    </sheetView>
  </sheetViews>
  <sheetFormatPr baseColWidth="10" defaultColWidth="8.83203125" defaultRowHeight="13" x14ac:dyDescent="0.2"/>
  <cols>
    <col min="1" max="1" width="8.83203125" style="72"/>
    <col min="2" max="2" width="32" style="72" customWidth="1"/>
    <col min="3" max="3" width="8.6640625" style="72" bestFit="1" customWidth="1"/>
    <col min="4" max="4" width="18.33203125" style="72" bestFit="1" customWidth="1"/>
    <col min="5" max="5" width="14.1640625" style="72" customWidth="1"/>
    <col min="6" max="16384" width="8.83203125" style="72"/>
  </cols>
  <sheetData>
    <row r="4" spans="2:5" ht="15" x14ac:dyDescent="0.2">
      <c r="E4" s="129"/>
    </row>
    <row r="5" spans="2:5" ht="15" customHeight="1" x14ac:dyDescent="0.2"/>
    <row r="6" spans="2:5" ht="15" customHeight="1" x14ac:dyDescent="0.2">
      <c r="B6" s="112" t="s">
        <v>158</v>
      </c>
      <c r="C6" s="128"/>
      <c r="D6" s="127">
        <v>0.19800000000000001</v>
      </c>
    </row>
    <row r="7" spans="2:5" ht="15" customHeight="1" x14ac:dyDescent="0.2">
      <c r="B7" s="123" t="s">
        <v>159</v>
      </c>
      <c r="C7" s="126"/>
      <c r="D7" s="125">
        <v>1.2E-2</v>
      </c>
      <c r="E7" s="124"/>
    </row>
    <row r="8" spans="2:5" ht="15" customHeight="1" x14ac:dyDescent="0.2">
      <c r="B8" s="123" t="s">
        <v>160</v>
      </c>
      <c r="C8" s="126"/>
      <c r="D8" s="125">
        <v>0.02</v>
      </c>
      <c r="E8" s="124"/>
    </row>
    <row r="9" spans="2:5" ht="15" customHeight="1" x14ac:dyDescent="0.2">
      <c r="B9" s="123" t="s">
        <v>161</v>
      </c>
      <c r="C9" s="122"/>
      <c r="D9" s="121" t="s">
        <v>162</v>
      </c>
    </row>
    <row r="10" spans="2:5" s="118" customFormat="1" ht="38" customHeight="1" x14ac:dyDescent="0.2">
      <c r="B10" s="120" t="s">
        <v>163</v>
      </c>
      <c r="C10" s="120"/>
      <c r="D10" s="119">
        <f>D12/D11</f>
        <v>5</v>
      </c>
    </row>
    <row r="11" spans="2:5" ht="15" customHeight="1" thickBot="1" x14ac:dyDescent="0.25">
      <c r="B11" s="86" t="s">
        <v>164</v>
      </c>
      <c r="C11" s="86"/>
      <c r="D11" s="117">
        <v>200000</v>
      </c>
      <c r="E11" s="87"/>
    </row>
    <row r="12" spans="2:5" ht="15" customHeight="1" thickBot="1" x14ac:dyDescent="0.25">
      <c r="B12" s="72" t="s">
        <v>165</v>
      </c>
      <c r="D12" s="131">
        <f>Summary!$C$13</f>
        <v>1000000</v>
      </c>
      <c r="E12" s="87"/>
    </row>
    <row r="13" spans="2:5" ht="15" customHeight="1" x14ac:dyDescent="0.2">
      <c r="B13" s="72" t="s">
        <v>166</v>
      </c>
      <c r="D13" s="116">
        <f>D12+(D12*D6)+(D12*D8)</f>
        <v>1218000</v>
      </c>
      <c r="E13" s="87"/>
    </row>
    <row r="14" spans="2:5" ht="15" customHeight="1" x14ac:dyDescent="0.2">
      <c r="B14" s="115" t="s">
        <v>167</v>
      </c>
      <c r="C14" s="114"/>
      <c r="D14" s="113">
        <f>D6/D15*12</f>
        <v>9.8999999999999991E-3</v>
      </c>
    </row>
    <row r="15" spans="2:5" ht="15" customHeight="1" x14ac:dyDescent="0.2">
      <c r="B15" s="86" t="s">
        <v>168</v>
      </c>
      <c r="C15" s="86"/>
      <c r="D15" s="97">
        <f>Summary!F16</f>
        <v>240</v>
      </c>
    </row>
    <row r="16" spans="2:5" ht="15" customHeight="1" x14ac:dyDescent="0.2">
      <c r="B16" s="112" t="s">
        <v>169</v>
      </c>
      <c r="C16" s="89"/>
      <c r="D16" s="88">
        <f>(((D12/2)+(D12*D6)+(D12*(D8/2)))/D15)+((D7*D12)/12)</f>
        <v>3950</v>
      </c>
    </row>
    <row r="17" spans="2:5" ht="15" customHeight="1" x14ac:dyDescent="0.2">
      <c r="B17" s="111" t="s">
        <v>170</v>
      </c>
      <c r="C17" s="86"/>
      <c r="D17" s="110">
        <f>(((D12/2)+(D12*D6)+(D12*(D8/2)))/D15)</f>
        <v>2950</v>
      </c>
    </row>
    <row r="18" spans="2:5" ht="15" customHeight="1" x14ac:dyDescent="0.2">
      <c r="B18" s="109" t="s">
        <v>171</v>
      </c>
      <c r="C18" s="108"/>
      <c r="D18" s="107">
        <f>D12</f>
        <v>1000000</v>
      </c>
    </row>
    <row r="19" spans="2:5" ht="15" customHeight="1" x14ac:dyDescent="0.2">
      <c r="B19" s="106" t="s">
        <v>172</v>
      </c>
      <c r="C19" s="130">
        <f>Summary!C9</f>
        <v>0.25</v>
      </c>
      <c r="D19" s="105">
        <f>C19*D12</f>
        <v>250000</v>
      </c>
    </row>
    <row r="20" spans="2:5" ht="15" customHeight="1" x14ac:dyDescent="0.2">
      <c r="B20" s="106" t="s">
        <v>173</v>
      </c>
      <c r="C20" s="130">
        <v>0</v>
      </c>
      <c r="D20" s="105">
        <f>D12*C20</f>
        <v>0</v>
      </c>
    </row>
    <row r="21" spans="2:5" ht="15" customHeight="1" x14ac:dyDescent="0.2">
      <c r="B21" s="89" t="s">
        <v>174</v>
      </c>
      <c r="C21" s="104">
        <f>SUM(C19:C20)</f>
        <v>0.25</v>
      </c>
      <c r="D21" s="88">
        <f>D20+D19</f>
        <v>250000</v>
      </c>
    </row>
    <row r="22" spans="2:5" ht="4" customHeight="1" x14ac:dyDescent="0.2">
      <c r="B22" s="103"/>
      <c r="C22" s="102"/>
      <c r="D22" s="101"/>
    </row>
    <row r="23" spans="2:5" ht="18" customHeight="1" x14ac:dyDescent="0.2">
      <c r="B23" s="100" t="s">
        <v>175</v>
      </c>
      <c r="C23" s="99"/>
      <c r="D23" s="98">
        <f>(D13-D21)-D16*D24</f>
        <v>731000</v>
      </c>
    </row>
    <row r="24" spans="2:5" ht="15" customHeight="1" x14ac:dyDescent="0.2">
      <c r="B24" s="86" t="s">
        <v>176</v>
      </c>
      <c r="C24" s="74"/>
      <c r="D24" s="97">
        <v>60</v>
      </c>
    </row>
    <row r="25" spans="2:5" ht="15" customHeight="1" x14ac:dyDescent="0.2">
      <c r="B25" s="96" t="s">
        <v>177</v>
      </c>
      <c r="C25" s="91"/>
      <c r="D25" s="95">
        <f>D15-D24</f>
        <v>180</v>
      </c>
      <c r="E25" s="82"/>
    </row>
    <row r="26" spans="2:5" s="91" customFormat="1" ht="15" customHeight="1" x14ac:dyDescent="0.2">
      <c r="B26" s="94" t="s">
        <v>171</v>
      </c>
      <c r="C26" s="93"/>
      <c r="D26" s="92">
        <f>D18-D21+D19</f>
        <v>1000000</v>
      </c>
      <c r="E26" s="72"/>
    </row>
    <row r="27" spans="2:5" ht="15" customHeight="1" x14ac:dyDescent="0.2">
      <c r="B27" s="72" t="s">
        <v>178</v>
      </c>
      <c r="D27" s="90">
        <f>(D18-D21)</f>
        <v>750000</v>
      </c>
    </row>
    <row r="28" spans="2:5" ht="15" customHeight="1" x14ac:dyDescent="0.2">
      <c r="B28" s="89" t="s">
        <v>179</v>
      </c>
      <c r="C28" s="89"/>
      <c r="D28" s="88">
        <f>D23/D25</f>
        <v>4061.1111111111113</v>
      </c>
    </row>
    <row r="29" spans="2:5" ht="15" customHeight="1" x14ac:dyDescent="0.2">
      <c r="D29" s="87"/>
    </row>
    <row r="30" spans="2:5" ht="15" customHeight="1" x14ac:dyDescent="0.2"/>
    <row r="31" spans="2:5" ht="15" customHeight="1" x14ac:dyDescent="0.2"/>
    <row r="32" spans="2:5" ht="15" customHeight="1" x14ac:dyDescent="0.2">
      <c r="B32" s="403" t="s">
        <v>180</v>
      </c>
      <c r="C32" s="403"/>
      <c r="D32" s="403"/>
    </row>
    <row r="33" spans="2:5" ht="15" customHeight="1" x14ac:dyDescent="0.2">
      <c r="B33" s="86"/>
      <c r="C33" s="74"/>
      <c r="D33" s="74"/>
    </row>
    <row r="34" spans="2:5" ht="15" customHeight="1" x14ac:dyDescent="0.2">
      <c r="B34" s="85" t="s">
        <v>181</v>
      </c>
      <c r="C34" s="84"/>
      <c r="D34" s="83">
        <f>Summary!F18</f>
        <v>3.1154809620490553E-3</v>
      </c>
      <c r="E34" s="132"/>
    </row>
    <row r="35" spans="2:5" ht="15" customHeight="1" x14ac:dyDescent="0.2">
      <c r="B35" s="81" t="s">
        <v>182</v>
      </c>
      <c r="C35" s="80"/>
      <c r="D35" s="79">
        <f>SUM(D34:D34)</f>
        <v>3.1154809620490553E-3</v>
      </c>
    </row>
    <row r="36" spans="2:5" ht="15" customHeight="1" x14ac:dyDescent="0.2">
      <c r="B36" s="74" t="s">
        <v>183</v>
      </c>
      <c r="C36" s="74"/>
      <c r="D36" s="76">
        <f>Summary!F19</f>
        <v>3.8033081740165953E-2</v>
      </c>
    </row>
    <row r="37" spans="2:5" ht="15" customHeight="1" x14ac:dyDescent="0.2">
      <c r="B37" s="74" t="s">
        <v>184</v>
      </c>
      <c r="C37" s="74"/>
      <c r="D37" s="78">
        <v>0.14499999999999999</v>
      </c>
    </row>
    <row r="38" spans="2:5" ht="15" customHeight="1" x14ac:dyDescent="0.2">
      <c r="B38" s="77" t="s">
        <v>185</v>
      </c>
      <c r="C38" s="74"/>
      <c r="D38" s="76">
        <f>(1+D36)/(1+D37)-1</f>
        <v>-9.342088930989878E-2</v>
      </c>
    </row>
    <row r="39" spans="2:5" x14ac:dyDescent="0.2">
      <c r="B39" s="74"/>
      <c r="C39" s="74"/>
      <c r="D39" s="74"/>
    </row>
    <row r="40" spans="2:5" x14ac:dyDescent="0.2">
      <c r="B40" s="74"/>
      <c r="C40" s="74"/>
      <c r="D40" s="74"/>
    </row>
    <row r="41" spans="2:5" ht="16" customHeight="1" x14ac:dyDescent="0.2">
      <c r="B41" s="402" t="s">
        <v>186</v>
      </c>
      <c r="C41" s="402"/>
      <c r="D41" s="402"/>
    </row>
    <row r="42" spans="2:5" ht="13" customHeight="1" x14ac:dyDescent="0.2">
      <c r="B42" s="404" t="s">
        <v>187</v>
      </c>
      <c r="C42" s="404"/>
      <c r="D42" s="404"/>
    </row>
    <row r="43" spans="2:5" ht="13" customHeight="1" x14ac:dyDescent="0.2">
      <c r="B43" s="404" t="s">
        <v>188</v>
      </c>
      <c r="C43" s="404"/>
      <c r="D43" s="404"/>
    </row>
    <row r="44" spans="2:5" x14ac:dyDescent="0.2">
      <c r="B44" s="404" t="s">
        <v>189</v>
      </c>
      <c r="C44" s="404"/>
      <c r="D44" s="404"/>
    </row>
    <row r="45" spans="2:5" x14ac:dyDescent="0.2">
      <c r="B45" s="404" t="s">
        <v>190</v>
      </c>
      <c r="C45" s="404"/>
      <c r="D45" s="404"/>
    </row>
    <row r="46" spans="2:5" s="75" customFormat="1" ht="16" customHeight="1" x14ac:dyDescent="0.2">
      <c r="B46" s="404" t="s">
        <v>191</v>
      </c>
      <c r="C46" s="404"/>
      <c r="D46" s="404"/>
      <c r="E46" s="72"/>
    </row>
    <row r="47" spans="2:5" s="75" customFormat="1" ht="16" customHeight="1" x14ac:dyDescent="0.2">
      <c r="B47" s="404" t="s">
        <v>192</v>
      </c>
      <c r="C47" s="404"/>
      <c r="D47" s="404"/>
      <c r="E47" s="72"/>
    </row>
    <row r="48" spans="2:5" s="75" customFormat="1" ht="16" customHeight="1" x14ac:dyDescent="0.2">
      <c r="B48" s="404" t="s">
        <v>193</v>
      </c>
      <c r="C48" s="404"/>
      <c r="D48" s="404"/>
      <c r="E48" s="72"/>
    </row>
    <row r="49" spans="2:5" s="75" customFormat="1" x14ac:dyDescent="0.2">
      <c r="B49" s="404" t="s">
        <v>194</v>
      </c>
      <c r="C49" s="404"/>
      <c r="D49" s="404"/>
      <c r="E49" s="72"/>
    </row>
    <row r="50" spans="2:5" s="75" customFormat="1" ht="20" customHeight="1" x14ac:dyDescent="0.2">
      <c r="B50" s="74"/>
      <c r="C50" s="74"/>
      <c r="D50" s="74"/>
      <c r="E50" s="72"/>
    </row>
    <row r="51" spans="2:5" s="75" customFormat="1" ht="16" customHeight="1" x14ac:dyDescent="0.2">
      <c r="B51" s="74"/>
      <c r="C51" s="74"/>
      <c r="D51" s="74"/>
      <c r="E51" s="72"/>
    </row>
    <row r="52" spans="2:5" s="75" customFormat="1" ht="16" customHeight="1" x14ac:dyDescent="0.2">
      <c r="B52" s="74"/>
      <c r="C52" s="74"/>
      <c r="D52" s="74"/>
      <c r="E52" s="72"/>
    </row>
    <row r="53" spans="2:5" s="75" customFormat="1" ht="16" customHeight="1" x14ac:dyDescent="0.2">
      <c r="B53" s="74"/>
      <c r="C53" s="74"/>
      <c r="D53" s="74"/>
      <c r="E53" s="72"/>
    </row>
    <row r="54" spans="2:5" s="75" customFormat="1" x14ac:dyDescent="0.2">
      <c r="B54" s="74"/>
      <c r="C54" s="74"/>
      <c r="D54" s="74"/>
      <c r="E54" s="72"/>
    </row>
    <row r="55" spans="2:5" s="75" customFormat="1" x14ac:dyDescent="0.2">
      <c r="B55" s="74"/>
      <c r="C55" s="74"/>
      <c r="D55" s="74"/>
      <c r="E55" s="72"/>
    </row>
    <row r="56" spans="2:5" s="75" customFormat="1" x14ac:dyDescent="0.2">
      <c r="B56" s="74"/>
      <c r="C56" s="74"/>
      <c r="D56" s="74"/>
      <c r="E56" s="72"/>
    </row>
    <row r="57" spans="2:5" s="75" customFormat="1" x14ac:dyDescent="0.2">
      <c r="B57" s="74"/>
      <c r="C57" s="74"/>
      <c r="D57" s="74"/>
      <c r="E57" s="72"/>
    </row>
    <row r="58" spans="2:5" s="75" customFormat="1" x14ac:dyDescent="0.2">
      <c r="B58" s="74"/>
      <c r="C58" s="74"/>
      <c r="D58" s="74"/>
      <c r="E58" s="72"/>
    </row>
    <row r="59" spans="2:5" s="75" customFormat="1" x14ac:dyDescent="0.2">
      <c r="B59" s="74"/>
      <c r="C59" s="74"/>
      <c r="D59" s="74"/>
      <c r="E59" s="72"/>
    </row>
    <row r="60" spans="2:5" s="75" customFormat="1" x14ac:dyDescent="0.2">
      <c r="B60" s="74"/>
      <c r="C60" s="74"/>
      <c r="D60" s="74"/>
      <c r="E60" s="72"/>
    </row>
    <row r="61" spans="2:5" s="75" customFormat="1" x14ac:dyDescent="0.2">
      <c r="B61" s="74"/>
      <c r="C61" s="74"/>
      <c r="D61" s="74"/>
      <c r="E61" s="72"/>
    </row>
    <row r="62" spans="2:5" s="73" customFormat="1" x14ac:dyDescent="0.2">
      <c r="B62" s="74"/>
      <c r="C62" s="74"/>
      <c r="D62" s="74"/>
      <c r="E62" s="72"/>
    </row>
    <row r="63" spans="2:5" s="73" customFormat="1" x14ac:dyDescent="0.2">
      <c r="B63" s="74"/>
      <c r="C63" s="74"/>
      <c r="D63" s="74"/>
      <c r="E63" s="72"/>
    </row>
    <row r="64" spans="2:5" s="73" customFormat="1" x14ac:dyDescent="0.2">
      <c r="B64" s="74"/>
      <c r="C64" s="74"/>
      <c r="D64" s="74"/>
      <c r="E64" s="72"/>
    </row>
    <row r="65" spans="2:5" s="73" customFormat="1" ht="13" customHeight="1" x14ac:dyDescent="0.2">
      <c r="B65" s="74"/>
      <c r="C65" s="74"/>
      <c r="D65" s="74"/>
      <c r="E65" s="72"/>
    </row>
    <row r="66" spans="2:5" s="73" customFormat="1" ht="13" customHeight="1" x14ac:dyDescent="0.2">
      <c r="B66" s="74"/>
      <c r="C66" s="74"/>
      <c r="D66" s="74"/>
      <c r="E66" s="72"/>
    </row>
    <row r="67" spans="2:5" s="73" customFormat="1" ht="13" customHeight="1" x14ac:dyDescent="0.2">
      <c r="B67" s="74"/>
      <c r="C67" s="74"/>
      <c r="D67" s="74"/>
      <c r="E67" s="72"/>
    </row>
    <row r="68" spans="2:5" s="73" customFormat="1" x14ac:dyDescent="0.2">
      <c r="B68" s="74"/>
      <c r="C68" s="74"/>
      <c r="D68" s="74"/>
      <c r="E68" s="72"/>
    </row>
    <row r="69" spans="2:5" s="73" customFormat="1" x14ac:dyDescent="0.2">
      <c r="B69" s="74"/>
      <c r="C69" s="74"/>
      <c r="D69" s="74"/>
      <c r="E69" s="72"/>
    </row>
    <row r="70" spans="2:5" s="73" customFormat="1" x14ac:dyDescent="0.2">
      <c r="B70" s="74"/>
      <c r="C70" s="74"/>
      <c r="D70" s="74"/>
      <c r="E70" s="72"/>
    </row>
    <row r="71" spans="2:5" s="73" customFormat="1" x14ac:dyDescent="0.2">
      <c r="B71" s="74"/>
      <c r="C71" s="74"/>
      <c r="D71" s="74"/>
      <c r="E71" s="72"/>
    </row>
    <row r="72" spans="2:5" s="73" customFormat="1" x14ac:dyDescent="0.2">
      <c r="B72" s="74"/>
      <c r="C72" s="74"/>
      <c r="D72" s="74"/>
      <c r="E72" s="72"/>
    </row>
    <row r="73" spans="2:5" s="73" customFormat="1" x14ac:dyDescent="0.2">
      <c r="B73" s="74"/>
      <c r="C73" s="74"/>
      <c r="D73" s="74"/>
      <c r="E73" s="72"/>
    </row>
    <row r="74" spans="2:5" s="73" customFormat="1" x14ac:dyDescent="0.2">
      <c r="B74" s="74"/>
      <c r="C74" s="74"/>
      <c r="D74" s="74"/>
      <c r="E74" s="72"/>
    </row>
    <row r="75" spans="2:5" s="73" customFormat="1" x14ac:dyDescent="0.2">
      <c r="B75" s="74"/>
      <c r="C75" s="74"/>
      <c r="D75" s="74"/>
      <c r="E75" s="72"/>
    </row>
    <row r="76" spans="2:5" s="73" customFormat="1" x14ac:dyDescent="0.2">
      <c r="B76" s="74"/>
      <c r="C76" s="74"/>
      <c r="D76" s="74"/>
      <c r="E76" s="72"/>
    </row>
    <row r="77" spans="2:5" s="73" customFormat="1" x14ac:dyDescent="0.2">
      <c r="B77" s="74"/>
      <c r="C77" s="74"/>
      <c r="D77" s="74"/>
      <c r="E77" s="72"/>
    </row>
    <row r="78" spans="2:5" s="73" customFormat="1" x14ac:dyDescent="0.2">
      <c r="B78" s="74"/>
      <c r="C78" s="74"/>
      <c r="D78" s="74"/>
      <c r="E78" s="72"/>
    </row>
    <row r="79" spans="2:5" s="73" customFormat="1" x14ac:dyDescent="0.2">
      <c r="B79" s="74"/>
      <c r="C79" s="74"/>
      <c r="D79" s="74"/>
      <c r="E79" s="72"/>
    </row>
    <row r="80" spans="2:5" s="73" customFormat="1" x14ac:dyDescent="0.2">
      <c r="B80" s="74"/>
      <c r="C80" s="74"/>
      <c r="D80" s="74"/>
      <c r="E80" s="72"/>
    </row>
    <row r="81" spans="2:5" s="73" customFormat="1" x14ac:dyDescent="0.2">
      <c r="B81" s="74"/>
      <c r="C81" s="74"/>
      <c r="D81" s="74"/>
      <c r="E81" s="72"/>
    </row>
    <row r="82" spans="2:5" s="73" customFormat="1" x14ac:dyDescent="0.2">
      <c r="B82" s="74"/>
      <c r="C82" s="74"/>
      <c r="D82" s="74"/>
      <c r="E82" s="72"/>
    </row>
    <row r="83" spans="2:5" s="73" customFormat="1" x14ac:dyDescent="0.2">
      <c r="B83" s="74"/>
      <c r="C83" s="74"/>
      <c r="D83" s="74"/>
      <c r="E83" s="72"/>
    </row>
    <row r="84" spans="2:5" s="73" customFormat="1" x14ac:dyDescent="0.2">
      <c r="B84" s="74"/>
      <c r="C84" s="74"/>
      <c r="D84" s="74"/>
      <c r="E84" s="72"/>
    </row>
    <row r="85" spans="2:5" s="73" customFormat="1" x14ac:dyDescent="0.2">
      <c r="B85" s="74"/>
      <c r="C85" s="74"/>
      <c r="D85" s="74"/>
      <c r="E85" s="72"/>
    </row>
    <row r="86" spans="2:5" s="73" customFormat="1" x14ac:dyDescent="0.2">
      <c r="B86" s="74"/>
      <c r="C86" s="74"/>
      <c r="D86" s="74"/>
      <c r="E86" s="72"/>
    </row>
    <row r="87" spans="2:5" s="73" customFormat="1" x14ac:dyDescent="0.2">
      <c r="B87" s="74"/>
      <c r="C87" s="74"/>
      <c r="D87" s="74"/>
      <c r="E87" s="72"/>
    </row>
    <row r="88" spans="2:5" s="73" customFormat="1" x14ac:dyDescent="0.2">
      <c r="B88" s="74"/>
      <c r="C88" s="74"/>
      <c r="D88" s="74"/>
      <c r="E88" s="72"/>
    </row>
    <row r="89" spans="2:5" s="73" customFormat="1" x14ac:dyDescent="0.2">
      <c r="B89" s="74"/>
      <c r="C89" s="74"/>
      <c r="D89" s="74"/>
      <c r="E89" s="72"/>
    </row>
    <row r="90" spans="2:5" s="73" customFormat="1" x14ac:dyDescent="0.2">
      <c r="B90" s="74"/>
      <c r="C90" s="74"/>
      <c r="D90" s="74"/>
      <c r="E90" s="72"/>
    </row>
    <row r="91" spans="2:5" s="73" customFormat="1" x14ac:dyDescent="0.2">
      <c r="B91" s="74"/>
      <c r="C91" s="74"/>
      <c r="D91" s="74"/>
      <c r="E91" s="72"/>
    </row>
    <row r="92" spans="2:5" s="73" customFormat="1" x14ac:dyDescent="0.2">
      <c r="B92" s="74"/>
      <c r="C92" s="74"/>
      <c r="D92" s="74"/>
      <c r="E92" s="72"/>
    </row>
    <row r="93" spans="2:5" s="73" customFormat="1" x14ac:dyDescent="0.2">
      <c r="B93" s="74"/>
      <c r="C93" s="74"/>
      <c r="D93" s="74"/>
      <c r="E93" s="72"/>
    </row>
    <row r="94" spans="2:5" s="73" customFormat="1" x14ac:dyDescent="0.2">
      <c r="B94" s="74"/>
      <c r="C94" s="74"/>
      <c r="D94" s="74"/>
      <c r="E94" s="72"/>
    </row>
    <row r="95" spans="2:5" s="73" customFormat="1" x14ac:dyDescent="0.2">
      <c r="B95" s="74"/>
      <c r="C95" s="74"/>
      <c r="D95" s="74"/>
      <c r="E95" s="72"/>
    </row>
    <row r="96" spans="2:5" s="73" customFormat="1" x14ac:dyDescent="0.2">
      <c r="B96" s="74"/>
      <c r="C96" s="74"/>
      <c r="D96" s="74"/>
      <c r="E96" s="72"/>
    </row>
    <row r="97" spans="2:5" s="73" customFormat="1" x14ac:dyDescent="0.2">
      <c r="B97" s="74"/>
      <c r="C97" s="74"/>
      <c r="D97" s="74"/>
      <c r="E97" s="72"/>
    </row>
    <row r="98" spans="2:5" s="73" customFormat="1" x14ac:dyDescent="0.2">
      <c r="B98" s="74"/>
      <c r="C98" s="74"/>
      <c r="D98" s="74"/>
      <c r="E98" s="72"/>
    </row>
    <row r="99" spans="2:5" s="73" customFormat="1" x14ac:dyDescent="0.2">
      <c r="B99" s="74"/>
      <c r="C99" s="74"/>
      <c r="D99" s="74"/>
      <c r="E99" s="72"/>
    </row>
    <row r="100" spans="2:5" s="73" customFormat="1" x14ac:dyDescent="0.2">
      <c r="B100" s="74"/>
      <c r="C100" s="74"/>
      <c r="D100" s="74"/>
      <c r="E100" s="72"/>
    </row>
    <row r="101" spans="2:5" s="73" customFormat="1" x14ac:dyDescent="0.2">
      <c r="B101" s="74"/>
      <c r="C101" s="74"/>
      <c r="D101" s="74"/>
      <c r="E101" s="72"/>
    </row>
    <row r="102" spans="2:5" s="73" customFormat="1" x14ac:dyDescent="0.2">
      <c r="B102" s="74"/>
      <c r="C102" s="74"/>
      <c r="D102" s="74"/>
      <c r="E102" s="72"/>
    </row>
    <row r="103" spans="2:5" s="73" customFormat="1" x14ac:dyDescent="0.2">
      <c r="B103" s="74"/>
      <c r="C103" s="74"/>
      <c r="D103" s="74"/>
      <c r="E103" s="72"/>
    </row>
    <row r="104" spans="2:5" s="73" customFormat="1" x14ac:dyDescent="0.2">
      <c r="B104" s="74"/>
      <c r="C104" s="74"/>
      <c r="D104" s="74"/>
      <c r="E104" s="72"/>
    </row>
    <row r="105" spans="2:5" s="73" customFormat="1" x14ac:dyDescent="0.2">
      <c r="B105" s="74"/>
      <c r="C105" s="74"/>
      <c r="D105" s="74"/>
      <c r="E105" s="72"/>
    </row>
    <row r="106" spans="2:5" s="73" customFormat="1" x14ac:dyDescent="0.2">
      <c r="B106" s="74"/>
      <c r="C106" s="74"/>
      <c r="D106" s="74"/>
      <c r="E106" s="72"/>
    </row>
    <row r="107" spans="2:5" s="73" customFormat="1" x14ac:dyDescent="0.2">
      <c r="B107" s="74"/>
      <c r="C107" s="74"/>
      <c r="D107" s="74"/>
      <c r="E107" s="72"/>
    </row>
    <row r="108" spans="2:5" s="73" customFormat="1" x14ac:dyDescent="0.2">
      <c r="B108" s="74"/>
      <c r="C108" s="74"/>
      <c r="D108" s="74"/>
      <c r="E108" s="72"/>
    </row>
    <row r="109" spans="2:5" s="73" customFormat="1" x14ac:dyDescent="0.2">
      <c r="B109" s="74"/>
      <c r="C109" s="74"/>
      <c r="D109" s="74"/>
      <c r="E109" s="72"/>
    </row>
    <row r="110" spans="2:5" s="73" customFormat="1" x14ac:dyDescent="0.2">
      <c r="B110" s="74"/>
      <c r="C110" s="74"/>
      <c r="D110" s="74"/>
      <c r="E110" s="72"/>
    </row>
    <row r="111" spans="2:5" s="73" customFormat="1" x14ac:dyDescent="0.2">
      <c r="B111" s="74"/>
      <c r="C111" s="74"/>
      <c r="D111" s="74"/>
      <c r="E111" s="72"/>
    </row>
    <row r="112" spans="2:5" s="73" customFormat="1" x14ac:dyDescent="0.2">
      <c r="B112" s="74"/>
      <c r="C112" s="74"/>
      <c r="D112" s="74"/>
      <c r="E112" s="72"/>
    </row>
    <row r="113" spans="2:5" s="73" customFormat="1" x14ac:dyDescent="0.2">
      <c r="B113" s="74"/>
      <c r="C113" s="74"/>
      <c r="D113" s="74"/>
      <c r="E113" s="72"/>
    </row>
    <row r="114" spans="2:5" s="73" customFormat="1" x14ac:dyDescent="0.2">
      <c r="B114" s="74"/>
      <c r="C114" s="74"/>
      <c r="D114" s="74"/>
      <c r="E114" s="72"/>
    </row>
    <row r="115" spans="2:5" s="73" customFormat="1" x14ac:dyDescent="0.2">
      <c r="B115" s="74"/>
      <c r="C115" s="74"/>
      <c r="D115" s="74"/>
      <c r="E115" s="72"/>
    </row>
    <row r="116" spans="2:5" s="73" customFormat="1" x14ac:dyDescent="0.2">
      <c r="B116" s="74"/>
      <c r="C116" s="74"/>
      <c r="D116" s="74"/>
      <c r="E116" s="72"/>
    </row>
    <row r="117" spans="2:5" s="73" customFormat="1" x14ac:dyDescent="0.2">
      <c r="B117" s="74"/>
      <c r="C117" s="74"/>
      <c r="D117" s="74"/>
      <c r="E117" s="72"/>
    </row>
    <row r="118" spans="2:5" s="73" customFormat="1" x14ac:dyDescent="0.2">
      <c r="B118" s="74"/>
      <c r="C118" s="74"/>
      <c r="D118" s="74"/>
      <c r="E118" s="72"/>
    </row>
    <row r="119" spans="2:5" s="73" customFormat="1" x14ac:dyDescent="0.2">
      <c r="B119" s="74"/>
      <c r="C119" s="74"/>
      <c r="D119" s="74"/>
      <c r="E119" s="72"/>
    </row>
    <row r="120" spans="2:5" s="73" customFormat="1" x14ac:dyDescent="0.2">
      <c r="B120" s="74"/>
      <c r="C120" s="74"/>
      <c r="D120" s="74"/>
      <c r="E120" s="72"/>
    </row>
    <row r="121" spans="2:5" s="73" customFormat="1" x14ac:dyDescent="0.2">
      <c r="B121" s="74"/>
      <c r="C121" s="74"/>
      <c r="D121" s="74"/>
      <c r="E121" s="72"/>
    </row>
    <row r="122" spans="2:5" s="73" customFormat="1" x14ac:dyDescent="0.2">
      <c r="B122" s="74"/>
      <c r="C122" s="74"/>
      <c r="D122" s="74"/>
      <c r="E122" s="72"/>
    </row>
    <row r="123" spans="2:5" s="73" customFormat="1" x14ac:dyDescent="0.2">
      <c r="B123" s="74"/>
      <c r="C123" s="74"/>
      <c r="D123" s="74"/>
      <c r="E123" s="72"/>
    </row>
    <row r="124" spans="2:5" s="73" customFormat="1" x14ac:dyDescent="0.2">
      <c r="B124" s="74"/>
      <c r="C124" s="74"/>
      <c r="D124" s="74"/>
      <c r="E124" s="72"/>
    </row>
    <row r="125" spans="2:5" s="73" customFormat="1" x14ac:dyDescent="0.2">
      <c r="B125" s="74"/>
      <c r="C125" s="74"/>
      <c r="D125" s="74"/>
      <c r="E125" s="72"/>
    </row>
    <row r="126" spans="2:5" s="73" customFormat="1" x14ac:dyDescent="0.2">
      <c r="B126" s="74"/>
      <c r="C126" s="74"/>
      <c r="D126" s="74"/>
      <c r="E126" s="72"/>
    </row>
    <row r="127" spans="2:5" s="73" customFormat="1" x14ac:dyDescent="0.2">
      <c r="B127" s="74"/>
      <c r="C127" s="74"/>
      <c r="D127" s="74"/>
      <c r="E127" s="72"/>
    </row>
    <row r="128" spans="2:5" s="73" customFormat="1" x14ac:dyDescent="0.2">
      <c r="B128" s="74"/>
      <c r="C128" s="74"/>
      <c r="D128" s="74"/>
      <c r="E128" s="72"/>
    </row>
    <row r="129" spans="2:5" s="73" customFormat="1" x14ac:dyDescent="0.2">
      <c r="B129" s="74"/>
      <c r="C129" s="74"/>
      <c r="D129" s="74"/>
      <c r="E129" s="72"/>
    </row>
    <row r="130" spans="2:5" s="73" customFormat="1" x14ac:dyDescent="0.2">
      <c r="B130" s="74"/>
      <c r="C130" s="74"/>
      <c r="D130" s="74"/>
      <c r="E130" s="72"/>
    </row>
    <row r="131" spans="2:5" s="73" customFormat="1" x14ac:dyDescent="0.2">
      <c r="B131" s="74"/>
      <c r="C131" s="74"/>
      <c r="D131" s="74"/>
      <c r="E131" s="72"/>
    </row>
    <row r="132" spans="2:5" s="73" customFormat="1" x14ac:dyDescent="0.2">
      <c r="B132" s="74"/>
      <c r="C132" s="74"/>
      <c r="D132" s="74"/>
      <c r="E132" s="72"/>
    </row>
    <row r="133" spans="2:5" s="73" customFormat="1" x14ac:dyDescent="0.2">
      <c r="B133" s="74"/>
      <c r="C133" s="74"/>
      <c r="D133" s="74"/>
      <c r="E133" s="72"/>
    </row>
    <row r="134" spans="2:5" s="73" customFormat="1" x14ac:dyDescent="0.2">
      <c r="B134" s="74"/>
      <c r="C134" s="74"/>
      <c r="D134" s="74"/>
      <c r="E134" s="72"/>
    </row>
    <row r="135" spans="2:5" s="73" customFormat="1" x14ac:dyDescent="0.2">
      <c r="B135" s="74"/>
      <c r="C135" s="74"/>
      <c r="D135" s="74"/>
      <c r="E135" s="72"/>
    </row>
    <row r="136" spans="2:5" s="73" customFormat="1" x14ac:dyDescent="0.2">
      <c r="B136" s="74"/>
      <c r="C136" s="74"/>
      <c r="D136" s="74"/>
      <c r="E136" s="72"/>
    </row>
    <row r="137" spans="2:5" s="73" customFormat="1" x14ac:dyDescent="0.2">
      <c r="B137" s="74"/>
      <c r="C137" s="74"/>
      <c r="D137" s="74"/>
      <c r="E137" s="72"/>
    </row>
    <row r="138" spans="2:5" s="73" customFormat="1" x14ac:dyDescent="0.2">
      <c r="B138" s="74"/>
      <c r="C138" s="74"/>
      <c r="D138" s="74"/>
      <c r="E138" s="72"/>
    </row>
    <row r="139" spans="2:5" s="73" customFormat="1" x14ac:dyDescent="0.2">
      <c r="B139" s="74"/>
      <c r="C139" s="74"/>
      <c r="D139" s="74"/>
      <c r="E139" s="72"/>
    </row>
    <row r="140" spans="2:5" s="73" customFormat="1" x14ac:dyDescent="0.2">
      <c r="B140" s="74"/>
      <c r="C140" s="74"/>
      <c r="D140" s="74"/>
      <c r="E140" s="72"/>
    </row>
    <row r="141" spans="2:5" s="73" customFormat="1" x14ac:dyDescent="0.2">
      <c r="B141" s="74"/>
      <c r="C141" s="74"/>
      <c r="D141" s="74"/>
      <c r="E141" s="72"/>
    </row>
    <row r="142" spans="2:5" s="73" customFormat="1" x14ac:dyDescent="0.2">
      <c r="B142" s="74"/>
      <c r="C142" s="74"/>
      <c r="D142" s="74"/>
      <c r="E142" s="72"/>
    </row>
    <row r="143" spans="2:5" s="73" customFormat="1" x14ac:dyDescent="0.2">
      <c r="B143" s="74"/>
      <c r="C143" s="74"/>
      <c r="D143" s="74"/>
      <c r="E143" s="72"/>
    </row>
    <row r="144" spans="2:5" s="73" customFormat="1" x14ac:dyDescent="0.2">
      <c r="B144" s="74"/>
      <c r="C144" s="74"/>
      <c r="D144" s="74"/>
      <c r="E144" s="72"/>
    </row>
    <row r="145" spans="2:5" s="73" customFormat="1" x14ac:dyDescent="0.2">
      <c r="B145" s="74"/>
      <c r="C145" s="74"/>
      <c r="D145" s="74"/>
      <c r="E145" s="72"/>
    </row>
    <row r="146" spans="2:5" s="73" customFormat="1" x14ac:dyDescent="0.2">
      <c r="B146" s="74"/>
      <c r="C146" s="74"/>
      <c r="D146" s="74"/>
      <c r="E146" s="72"/>
    </row>
    <row r="147" spans="2:5" s="73" customFormat="1" x14ac:dyDescent="0.2">
      <c r="B147" s="74"/>
      <c r="C147" s="74"/>
      <c r="D147" s="74"/>
      <c r="E147" s="72"/>
    </row>
    <row r="148" spans="2:5" s="73" customFormat="1" x14ac:dyDescent="0.2">
      <c r="B148" s="74"/>
      <c r="C148" s="74"/>
      <c r="D148" s="74"/>
      <c r="E148" s="72"/>
    </row>
    <row r="149" spans="2:5" s="73" customFormat="1" x14ac:dyDescent="0.2">
      <c r="B149" s="74"/>
      <c r="C149" s="74"/>
      <c r="D149" s="74"/>
      <c r="E149" s="72"/>
    </row>
    <row r="150" spans="2:5" s="73" customFormat="1" x14ac:dyDescent="0.2">
      <c r="B150" s="74"/>
      <c r="C150" s="74"/>
      <c r="D150" s="74"/>
      <c r="E150" s="72"/>
    </row>
    <row r="151" spans="2:5" s="73" customFormat="1" x14ac:dyDescent="0.2">
      <c r="B151" s="74"/>
      <c r="C151" s="74"/>
      <c r="D151" s="74"/>
      <c r="E151" s="72"/>
    </row>
    <row r="152" spans="2:5" s="73" customFormat="1" x14ac:dyDescent="0.2">
      <c r="B152" s="74"/>
      <c r="C152" s="74"/>
      <c r="D152" s="74"/>
      <c r="E152" s="72"/>
    </row>
    <row r="153" spans="2:5" s="73" customFormat="1" x14ac:dyDescent="0.2">
      <c r="B153" s="74"/>
      <c r="C153" s="74"/>
      <c r="D153" s="74"/>
      <c r="E153" s="72"/>
    </row>
    <row r="154" spans="2:5" s="73" customFormat="1" x14ac:dyDescent="0.2">
      <c r="B154" s="74"/>
      <c r="C154" s="74"/>
      <c r="D154" s="74"/>
      <c r="E154" s="72"/>
    </row>
    <row r="155" spans="2:5" s="73" customFormat="1" x14ac:dyDescent="0.2">
      <c r="B155" s="74"/>
      <c r="C155" s="74"/>
      <c r="D155" s="74"/>
      <c r="E155" s="72"/>
    </row>
    <row r="156" spans="2:5" s="73" customFormat="1" x14ac:dyDescent="0.2">
      <c r="B156" s="74"/>
      <c r="C156" s="74"/>
      <c r="D156" s="74"/>
      <c r="E156" s="72"/>
    </row>
    <row r="157" spans="2:5" s="73" customFormat="1" x14ac:dyDescent="0.2">
      <c r="B157" s="74"/>
      <c r="C157" s="74"/>
      <c r="D157" s="74"/>
      <c r="E157" s="72"/>
    </row>
    <row r="158" spans="2:5" s="73" customFormat="1" x14ac:dyDescent="0.2">
      <c r="B158" s="74"/>
      <c r="C158" s="74"/>
      <c r="D158" s="74"/>
      <c r="E158" s="72"/>
    </row>
    <row r="159" spans="2:5" s="73" customFormat="1" x14ac:dyDescent="0.2">
      <c r="B159" s="74"/>
      <c r="C159" s="74"/>
      <c r="D159" s="74"/>
      <c r="E159" s="72"/>
    </row>
    <row r="160" spans="2:5" s="73" customFormat="1" x14ac:dyDescent="0.2">
      <c r="B160" s="74"/>
      <c r="C160" s="74"/>
      <c r="D160" s="74"/>
      <c r="E160" s="72"/>
    </row>
    <row r="161" spans="2:5" s="73" customFormat="1" x14ac:dyDescent="0.2">
      <c r="B161" s="74"/>
      <c r="C161" s="74"/>
      <c r="D161" s="74"/>
      <c r="E161" s="72"/>
    </row>
    <row r="162" spans="2:5" s="73" customFormat="1" x14ac:dyDescent="0.2">
      <c r="B162" s="74"/>
      <c r="C162" s="74"/>
      <c r="D162" s="74"/>
      <c r="E162" s="72"/>
    </row>
    <row r="163" spans="2:5" s="73" customFormat="1" x14ac:dyDescent="0.2">
      <c r="B163" s="74"/>
      <c r="C163" s="74"/>
      <c r="D163" s="74"/>
      <c r="E163" s="72"/>
    </row>
    <row r="164" spans="2:5" s="73" customFormat="1" x14ac:dyDescent="0.2">
      <c r="B164" s="74"/>
      <c r="C164" s="74"/>
      <c r="D164" s="74"/>
      <c r="E164" s="72"/>
    </row>
    <row r="165" spans="2:5" s="73" customFormat="1" x14ac:dyDescent="0.2">
      <c r="B165" s="74"/>
      <c r="C165" s="74"/>
      <c r="D165" s="74"/>
      <c r="E165" s="72"/>
    </row>
    <row r="166" spans="2:5" s="73" customFormat="1" x14ac:dyDescent="0.2">
      <c r="B166" s="74"/>
      <c r="C166" s="74"/>
      <c r="D166" s="74"/>
      <c r="E166" s="72"/>
    </row>
    <row r="167" spans="2:5" s="73" customFormat="1" x14ac:dyDescent="0.2">
      <c r="B167" s="74"/>
      <c r="C167" s="74"/>
      <c r="D167" s="74"/>
      <c r="E167" s="72"/>
    </row>
    <row r="168" spans="2:5" s="73" customFormat="1" x14ac:dyDescent="0.2">
      <c r="B168" s="74"/>
      <c r="C168" s="74"/>
      <c r="D168" s="74"/>
      <c r="E168" s="72"/>
    </row>
    <row r="169" spans="2:5" s="73" customFormat="1" x14ac:dyDescent="0.2">
      <c r="B169" s="74"/>
      <c r="C169" s="74"/>
      <c r="D169" s="74"/>
      <c r="E169" s="72"/>
    </row>
    <row r="170" spans="2:5" s="73" customFormat="1" x14ac:dyDescent="0.2">
      <c r="B170" s="74"/>
      <c r="C170" s="74"/>
      <c r="D170" s="74"/>
      <c r="E170" s="72"/>
    </row>
    <row r="171" spans="2:5" s="73" customFormat="1" x14ac:dyDescent="0.2">
      <c r="B171" s="74"/>
      <c r="C171" s="74"/>
      <c r="D171" s="74"/>
      <c r="E171" s="72"/>
    </row>
    <row r="172" spans="2:5" s="73" customFormat="1" x14ac:dyDescent="0.2">
      <c r="B172" s="74"/>
      <c r="C172" s="74"/>
      <c r="D172" s="74"/>
      <c r="E172" s="72"/>
    </row>
    <row r="173" spans="2:5" s="73" customFormat="1" x14ac:dyDescent="0.2">
      <c r="B173" s="74"/>
      <c r="C173" s="74"/>
      <c r="D173" s="74"/>
      <c r="E173" s="72"/>
    </row>
    <row r="174" spans="2:5" s="73" customFormat="1" x14ac:dyDescent="0.2">
      <c r="B174" s="74"/>
      <c r="C174" s="74"/>
      <c r="D174" s="74"/>
      <c r="E174" s="72"/>
    </row>
    <row r="175" spans="2:5" s="73" customFormat="1" x14ac:dyDescent="0.2">
      <c r="B175" s="74"/>
      <c r="C175" s="74"/>
      <c r="D175" s="74"/>
      <c r="E175" s="72"/>
    </row>
    <row r="176" spans="2:5" s="73" customFormat="1" x14ac:dyDescent="0.2">
      <c r="B176" s="74"/>
      <c r="C176" s="74"/>
      <c r="D176" s="74"/>
      <c r="E176" s="72"/>
    </row>
    <row r="177" spans="2:5" s="73" customFormat="1" x14ac:dyDescent="0.2">
      <c r="B177" s="74"/>
      <c r="C177" s="74"/>
      <c r="D177" s="74"/>
      <c r="E177" s="72"/>
    </row>
    <row r="178" spans="2:5" s="73" customFormat="1" x14ac:dyDescent="0.2">
      <c r="B178" s="74"/>
      <c r="C178" s="74"/>
      <c r="D178" s="74"/>
      <c r="E178" s="72"/>
    </row>
    <row r="179" spans="2:5" s="73" customFormat="1" x14ac:dyDescent="0.2">
      <c r="B179" s="74"/>
      <c r="C179" s="74"/>
      <c r="D179" s="74"/>
      <c r="E179" s="72"/>
    </row>
    <row r="180" spans="2:5" s="73" customFormat="1" x14ac:dyDescent="0.2">
      <c r="B180" s="74"/>
      <c r="C180" s="74"/>
      <c r="D180" s="74"/>
      <c r="E180" s="72"/>
    </row>
    <row r="181" spans="2:5" s="73" customFormat="1" x14ac:dyDescent="0.2">
      <c r="B181" s="74"/>
      <c r="C181" s="74"/>
      <c r="D181" s="74"/>
      <c r="E181" s="72"/>
    </row>
    <row r="182" spans="2:5" s="73" customFormat="1" x14ac:dyDescent="0.2">
      <c r="B182" s="74"/>
      <c r="C182" s="74"/>
      <c r="D182" s="74"/>
      <c r="E182" s="72"/>
    </row>
    <row r="183" spans="2:5" s="73" customFormat="1" x14ac:dyDescent="0.2">
      <c r="B183" s="74"/>
      <c r="C183" s="74"/>
      <c r="D183" s="74"/>
      <c r="E183" s="72"/>
    </row>
    <row r="184" spans="2:5" s="73" customFormat="1" x14ac:dyDescent="0.2">
      <c r="B184" s="74"/>
      <c r="C184" s="74"/>
      <c r="D184" s="74"/>
      <c r="E184" s="72"/>
    </row>
    <row r="185" spans="2:5" s="73" customFormat="1" x14ac:dyDescent="0.2">
      <c r="B185" s="74"/>
      <c r="C185" s="74"/>
      <c r="D185" s="74"/>
      <c r="E185" s="72"/>
    </row>
    <row r="186" spans="2:5" s="73" customFormat="1" x14ac:dyDescent="0.2">
      <c r="B186" s="74"/>
      <c r="C186" s="74"/>
      <c r="D186" s="74"/>
      <c r="E186" s="72"/>
    </row>
    <row r="187" spans="2:5" s="73" customFormat="1" x14ac:dyDescent="0.2">
      <c r="B187" s="74"/>
      <c r="C187" s="74"/>
      <c r="D187" s="74"/>
      <c r="E187" s="72"/>
    </row>
    <row r="188" spans="2:5" s="73" customFormat="1" x14ac:dyDescent="0.2">
      <c r="B188" s="74"/>
      <c r="C188" s="74"/>
      <c r="D188" s="74"/>
      <c r="E188" s="72"/>
    </row>
    <row r="189" spans="2:5" s="73" customFormat="1" x14ac:dyDescent="0.2">
      <c r="B189" s="74"/>
      <c r="C189" s="74"/>
      <c r="D189" s="74"/>
      <c r="E189" s="72"/>
    </row>
    <row r="190" spans="2:5" s="73" customFormat="1" x14ac:dyDescent="0.2">
      <c r="B190" s="74"/>
      <c r="C190" s="74"/>
      <c r="D190" s="74"/>
      <c r="E190" s="72"/>
    </row>
    <row r="191" spans="2:5" s="73" customFormat="1" x14ac:dyDescent="0.2">
      <c r="B191" s="74"/>
      <c r="C191" s="74"/>
      <c r="D191" s="74"/>
      <c r="E191" s="72"/>
    </row>
    <row r="192" spans="2:5" s="73" customFormat="1" x14ac:dyDescent="0.2">
      <c r="B192" s="74"/>
      <c r="C192" s="74"/>
      <c r="D192" s="74"/>
      <c r="E192" s="72"/>
    </row>
    <row r="193" spans="2:5" s="73" customFormat="1" x14ac:dyDescent="0.2">
      <c r="B193" s="74"/>
      <c r="C193" s="74"/>
      <c r="D193" s="74"/>
      <c r="E193" s="72"/>
    </row>
    <row r="194" spans="2:5" s="73" customFormat="1" x14ac:dyDescent="0.2">
      <c r="B194" s="74"/>
      <c r="C194" s="74"/>
      <c r="D194" s="74"/>
      <c r="E194" s="72"/>
    </row>
    <row r="195" spans="2:5" s="73" customFormat="1" x14ac:dyDescent="0.2">
      <c r="B195" s="74"/>
      <c r="C195" s="74"/>
      <c r="D195" s="74"/>
      <c r="E195" s="72"/>
    </row>
    <row r="196" spans="2:5" s="73" customFormat="1" x14ac:dyDescent="0.2">
      <c r="B196" s="74"/>
      <c r="C196" s="74"/>
      <c r="D196" s="74"/>
      <c r="E196" s="72"/>
    </row>
    <row r="197" spans="2:5" s="73" customFormat="1" x14ac:dyDescent="0.2">
      <c r="B197" s="74"/>
      <c r="C197" s="74"/>
      <c r="D197" s="74"/>
      <c r="E197" s="72"/>
    </row>
    <row r="198" spans="2:5" s="73" customFormat="1" x14ac:dyDescent="0.2">
      <c r="B198" s="74"/>
      <c r="C198" s="74"/>
      <c r="D198" s="74"/>
      <c r="E198" s="72"/>
    </row>
    <row r="199" spans="2:5" s="73" customFormat="1" x14ac:dyDescent="0.2">
      <c r="B199" s="74"/>
      <c r="C199" s="74"/>
      <c r="D199" s="74"/>
      <c r="E199" s="72"/>
    </row>
    <row r="200" spans="2:5" s="73" customFormat="1" x14ac:dyDescent="0.2">
      <c r="B200" s="74"/>
      <c r="C200" s="74"/>
      <c r="D200" s="74"/>
      <c r="E200" s="72"/>
    </row>
    <row r="201" spans="2:5" s="73" customFormat="1" x14ac:dyDescent="0.2">
      <c r="B201" s="74"/>
      <c r="C201" s="74"/>
      <c r="D201" s="74"/>
      <c r="E201" s="72"/>
    </row>
    <row r="202" spans="2:5" s="73" customFormat="1" x14ac:dyDescent="0.2">
      <c r="B202" s="74"/>
      <c r="C202" s="74"/>
      <c r="D202" s="74"/>
      <c r="E202" s="72"/>
    </row>
    <row r="203" spans="2:5" s="73" customFormat="1" x14ac:dyDescent="0.2">
      <c r="B203" s="74"/>
      <c r="C203" s="74"/>
      <c r="D203" s="74"/>
      <c r="E203" s="72"/>
    </row>
    <row r="204" spans="2:5" s="73" customFormat="1" x14ac:dyDescent="0.2">
      <c r="B204" s="74"/>
      <c r="C204" s="74"/>
      <c r="D204" s="74"/>
      <c r="E204" s="72"/>
    </row>
    <row r="205" spans="2:5" s="73" customFormat="1" x14ac:dyDescent="0.2">
      <c r="B205" s="74"/>
      <c r="C205" s="74"/>
      <c r="D205" s="74"/>
      <c r="E205" s="72"/>
    </row>
    <row r="206" spans="2:5" s="73" customFormat="1" x14ac:dyDescent="0.2">
      <c r="B206" s="74"/>
      <c r="C206" s="74"/>
      <c r="D206" s="74"/>
      <c r="E206" s="72"/>
    </row>
    <row r="207" spans="2:5" s="73" customFormat="1" x14ac:dyDescent="0.2">
      <c r="B207" s="74"/>
      <c r="C207" s="74"/>
      <c r="D207" s="74"/>
      <c r="E207" s="72"/>
    </row>
    <row r="208" spans="2:5" s="73" customFormat="1" x14ac:dyDescent="0.2">
      <c r="B208" s="74"/>
      <c r="C208" s="74"/>
      <c r="D208" s="74"/>
      <c r="E208" s="72"/>
    </row>
    <row r="209" spans="2:5" s="73" customFormat="1" x14ac:dyDescent="0.2">
      <c r="B209" s="74"/>
      <c r="C209" s="74"/>
      <c r="D209" s="74"/>
      <c r="E209" s="72"/>
    </row>
    <row r="210" spans="2:5" s="73" customFormat="1" x14ac:dyDescent="0.2">
      <c r="B210" s="74"/>
      <c r="C210" s="74"/>
      <c r="D210" s="74"/>
      <c r="E210" s="72"/>
    </row>
    <row r="211" spans="2:5" s="73" customFormat="1" x14ac:dyDescent="0.2">
      <c r="B211" s="74"/>
      <c r="C211" s="74"/>
      <c r="D211" s="74"/>
      <c r="E211" s="72"/>
    </row>
    <row r="212" spans="2:5" s="73" customFormat="1" x14ac:dyDescent="0.2">
      <c r="B212" s="74"/>
      <c r="C212" s="74"/>
      <c r="D212" s="74"/>
      <c r="E212" s="72"/>
    </row>
    <row r="213" spans="2:5" s="73" customFormat="1" x14ac:dyDescent="0.2">
      <c r="B213" s="74"/>
      <c r="C213" s="74"/>
      <c r="D213" s="74"/>
      <c r="E213" s="72"/>
    </row>
    <row r="214" spans="2:5" s="73" customFormat="1" x14ac:dyDescent="0.2">
      <c r="B214" s="74"/>
      <c r="C214" s="74"/>
      <c r="D214" s="74"/>
      <c r="E214" s="72"/>
    </row>
    <row r="215" spans="2:5" s="73" customFormat="1" x14ac:dyDescent="0.2">
      <c r="B215" s="74"/>
      <c r="C215" s="74"/>
      <c r="D215" s="74"/>
      <c r="E215" s="72"/>
    </row>
    <row r="216" spans="2:5" s="73" customFormat="1" x14ac:dyDescent="0.2">
      <c r="B216" s="74"/>
      <c r="C216" s="74"/>
      <c r="D216" s="74"/>
      <c r="E216" s="72"/>
    </row>
    <row r="217" spans="2:5" s="73" customFormat="1" x14ac:dyDescent="0.2">
      <c r="B217" s="74"/>
      <c r="C217" s="74"/>
      <c r="D217" s="74"/>
      <c r="E217" s="72"/>
    </row>
    <row r="218" spans="2:5" s="73" customFormat="1" x14ac:dyDescent="0.2">
      <c r="B218" s="74"/>
      <c r="C218" s="74"/>
      <c r="D218" s="74"/>
      <c r="E218" s="72"/>
    </row>
    <row r="219" spans="2:5" s="73" customFormat="1" x14ac:dyDescent="0.2">
      <c r="B219" s="74"/>
      <c r="C219" s="74"/>
      <c r="D219" s="74"/>
      <c r="E219" s="72"/>
    </row>
    <row r="220" spans="2:5" s="73" customFormat="1" x14ac:dyDescent="0.2">
      <c r="B220" s="74"/>
      <c r="C220" s="74"/>
      <c r="D220" s="74"/>
      <c r="E220" s="72"/>
    </row>
    <row r="221" spans="2:5" s="73" customFormat="1" x14ac:dyDescent="0.2">
      <c r="B221" s="74"/>
      <c r="C221" s="74"/>
      <c r="D221" s="74"/>
      <c r="E221" s="72"/>
    </row>
    <row r="222" spans="2:5" s="73" customFormat="1" x14ac:dyDescent="0.2">
      <c r="B222" s="74"/>
      <c r="C222" s="74"/>
      <c r="D222" s="74"/>
      <c r="E222" s="72"/>
    </row>
    <row r="223" spans="2:5" s="73" customFormat="1" x14ac:dyDescent="0.2">
      <c r="B223" s="74"/>
      <c r="C223" s="74"/>
      <c r="D223" s="74"/>
      <c r="E223" s="72"/>
    </row>
    <row r="224" spans="2:5" s="73" customFormat="1" x14ac:dyDescent="0.2">
      <c r="B224" s="74"/>
      <c r="C224" s="74"/>
      <c r="D224" s="74"/>
      <c r="E224" s="72"/>
    </row>
    <row r="225" spans="2:5" s="73" customFormat="1" x14ac:dyDescent="0.2">
      <c r="B225" s="74"/>
      <c r="C225" s="74"/>
      <c r="D225" s="74"/>
      <c r="E225" s="72"/>
    </row>
    <row r="226" spans="2:5" s="73" customFormat="1" x14ac:dyDescent="0.2">
      <c r="B226" s="74"/>
      <c r="C226" s="74"/>
      <c r="D226" s="74"/>
      <c r="E226" s="72"/>
    </row>
    <row r="227" spans="2:5" s="73" customFormat="1" x14ac:dyDescent="0.2">
      <c r="B227" s="74"/>
      <c r="C227" s="74"/>
      <c r="D227" s="74"/>
      <c r="E227" s="72"/>
    </row>
    <row r="228" spans="2:5" s="73" customFormat="1" x14ac:dyDescent="0.2">
      <c r="B228" s="74"/>
      <c r="C228" s="74"/>
      <c r="D228" s="74"/>
      <c r="E228" s="72"/>
    </row>
    <row r="229" spans="2:5" s="73" customFormat="1" x14ac:dyDescent="0.2">
      <c r="B229" s="74"/>
      <c r="C229" s="74"/>
      <c r="D229" s="74"/>
      <c r="E229" s="72"/>
    </row>
    <row r="230" spans="2:5" s="73" customFormat="1" x14ac:dyDescent="0.2">
      <c r="B230" s="74"/>
      <c r="C230" s="74"/>
      <c r="D230" s="74"/>
      <c r="E230" s="72"/>
    </row>
    <row r="231" spans="2:5" s="73" customFormat="1" x14ac:dyDescent="0.2">
      <c r="B231" s="74"/>
      <c r="C231" s="74"/>
      <c r="D231" s="74"/>
      <c r="E231" s="72"/>
    </row>
    <row r="232" spans="2:5" s="73" customFormat="1" x14ac:dyDescent="0.2">
      <c r="B232" s="74"/>
      <c r="C232" s="74"/>
      <c r="D232" s="74"/>
      <c r="E232" s="72"/>
    </row>
    <row r="233" spans="2:5" s="73" customFormat="1" x14ac:dyDescent="0.2">
      <c r="B233" s="74"/>
      <c r="C233" s="74"/>
      <c r="D233" s="74"/>
      <c r="E233" s="72"/>
    </row>
    <row r="234" spans="2:5" s="73" customFormat="1" x14ac:dyDescent="0.2">
      <c r="B234" s="74"/>
      <c r="C234" s="74"/>
      <c r="D234" s="74"/>
      <c r="E234" s="72"/>
    </row>
    <row r="235" spans="2:5" s="73" customFormat="1" x14ac:dyDescent="0.2">
      <c r="B235" s="74"/>
      <c r="C235" s="74"/>
      <c r="D235" s="74"/>
      <c r="E235" s="72"/>
    </row>
    <row r="236" spans="2:5" s="73" customFormat="1" x14ac:dyDescent="0.2">
      <c r="B236" s="74"/>
      <c r="C236" s="74"/>
      <c r="D236" s="74"/>
      <c r="E236" s="72"/>
    </row>
    <row r="237" spans="2:5" s="73" customFormat="1" x14ac:dyDescent="0.2">
      <c r="B237" s="74"/>
      <c r="C237" s="74"/>
      <c r="D237" s="74"/>
      <c r="E237" s="72"/>
    </row>
    <row r="238" spans="2:5" s="73" customFormat="1" x14ac:dyDescent="0.2">
      <c r="B238" s="74"/>
      <c r="C238" s="74"/>
      <c r="D238" s="74"/>
      <c r="E238" s="72"/>
    </row>
    <row r="239" spans="2:5" s="73" customFormat="1" x14ac:dyDescent="0.2">
      <c r="B239" s="74"/>
      <c r="C239" s="74"/>
      <c r="D239" s="74"/>
      <c r="E239" s="72"/>
    </row>
    <row r="240" spans="2:5" s="73" customFormat="1" x14ac:dyDescent="0.2">
      <c r="B240" s="74"/>
      <c r="C240" s="74"/>
      <c r="D240" s="74"/>
      <c r="E240" s="72"/>
    </row>
    <row r="241" spans="2:5" s="73" customFormat="1" x14ac:dyDescent="0.2">
      <c r="B241" s="74"/>
      <c r="C241" s="74"/>
      <c r="D241" s="74"/>
      <c r="E241" s="72"/>
    </row>
    <row r="242" spans="2:5" s="73" customFormat="1" x14ac:dyDescent="0.2">
      <c r="B242" s="74"/>
      <c r="C242" s="74"/>
      <c r="D242" s="74"/>
      <c r="E242" s="72"/>
    </row>
    <row r="243" spans="2:5" s="73" customFormat="1" x14ac:dyDescent="0.2">
      <c r="B243" s="74"/>
      <c r="C243" s="74"/>
      <c r="D243" s="74"/>
      <c r="E243" s="72"/>
    </row>
    <row r="244" spans="2:5" s="73" customFormat="1" x14ac:dyDescent="0.2">
      <c r="B244" s="74"/>
      <c r="C244" s="74"/>
      <c r="D244" s="74"/>
      <c r="E244" s="72"/>
    </row>
    <row r="245" spans="2:5" s="73" customFormat="1" x14ac:dyDescent="0.2">
      <c r="B245" s="74"/>
      <c r="C245" s="74"/>
      <c r="D245" s="74"/>
      <c r="E245" s="72"/>
    </row>
    <row r="246" spans="2:5" s="73" customFormat="1" x14ac:dyDescent="0.2">
      <c r="B246" s="74"/>
      <c r="C246" s="74"/>
      <c r="D246" s="74"/>
      <c r="E246" s="72"/>
    </row>
    <row r="247" spans="2:5" s="73" customFormat="1" x14ac:dyDescent="0.2">
      <c r="B247" s="74"/>
      <c r="C247" s="74"/>
      <c r="D247" s="74"/>
      <c r="E247" s="72"/>
    </row>
    <row r="248" spans="2:5" s="73" customFormat="1" x14ac:dyDescent="0.2">
      <c r="B248" s="74"/>
      <c r="C248" s="74"/>
      <c r="D248" s="74"/>
      <c r="E248" s="72"/>
    </row>
    <row r="249" spans="2:5" s="73" customFormat="1" x14ac:dyDescent="0.2">
      <c r="B249" s="74"/>
      <c r="C249" s="74"/>
      <c r="D249" s="74"/>
      <c r="E249" s="72"/>
    </row>
    <row r="250" spans="2:5" s="73" customFormat="1" x14ac:dyDescent="0.2">
      <c r="B250" s="74"/>
      <c r="C250" s="74"/>
      <c r="D250" s="74"/>
      <c r="E250" s="72"/>
    </row>
    <row r="251" spans="2:5" s="73" customFormat="1" x14ac:dyDescent="0.2">
      <c r="B251" s="74"/>
      <c r="C251" s="74"/>
      <c r="D251" s="74"/>
      <c r="E251" s="72"/>
    </row>
    <row r="252" spans="2:5" s="73" customFormat="1" x14ac:dyDescent="0.2">
      <c r="B252" s="74"/>
      <c r="C252" s="74"/>
      <c r="D252" s="74"/>
      <c r="E252" s="72"/>
    </row>
    <row r="253" spans="2:5" s="73" customFormat="1" x14ac:dyDescent="0.2">
      <c r="B253" s="74"/>
      <c r="C253" s="74"/>
      <c r="D253" s="74"/>
      <c r="E253" s="72"/>
    </row>
    <row r="254" spans="2:5" s="73" customFormat="1" x14ac:dyDescent="0.2">
      <c r="B254" s="74"/>
      <c r="C254" s="74"/>
      <c r="D254" s="74"/>
      <c r="E254" s="72"/>
    </row>
    <row r="255" spans="2:5" s="73" customFormat="1" x14ac:dyDescent="0.2">
      <c r="B255" s="74"/>
      <c r="C255" s="74"/>
      <c r="D255" s="74"/>
      <c r="E255" s="72"/>
    </row>
    <row r="256" spans="2:5" s="73" customFormat="1" x14ac:dyDescent="0.2">
      <c r="B256" s="74"/>
      <c r="C256" s="74"/>
      <c r="D256" s="74"/>
      <c r="E256" s="72"/>
    </row>
    <row r="257" spans="2:5" s="73" customFormat="1" x14ac:dyDescent="0.2">
      <c r="B257" s="74"/>
      <c r="C257" s="74"/>
      <c r="D257" s="74"/>
      <c r="E257" s="72"/>
    </row>
    <row r="258" spans="2:5" s="73" customFormat="1" x14ac:dyDescent="0.2">
      <c r="B258" s="74"/>
      <c r="C258" s="74"/>
      <c r="D258" s="74"/>
      <c r="E258" s="72"/>
    </row>
    <row r="259" spans="2:5" s="73" customFormat="1" x14ac:dyDescent="0.2">
      <c r="B259" s="74"/>
      <c r="C259" s="74"/>
      <c r="D259" s="74"/>
      <c r="E259" s="72"/>
    </row>
    <row r="260" spans="2:5" s="73" customFormat="1" x14ac:dyDescent="0.2">
      <c r="B260" s="74"/>
      <c r="C260" s="74"/>
      <c r="D260" s="74"/>
      <c r="E260" s="72"/>
    </row>
    <row r="261" spans="2:5" s="73" customFormat="1" x14ac:dyDescent="0.2">
      <c r="B261" s="74"/>
      <c r="C261" s="74"/>
      <c r="D261" s="74"/>
      <c r="E261" s="72"/>
    </row>
    <row r="262" spans="2:5" s="73" customFormat="1" x14ac:dyDescent="0.2">
      <c r="B262" s="74"/>
      <c r="C262" s="74"/>
      <c r="D262" s="74"/>
      <c r="E262" s="72"/>
    </row>
    <row r="263" spans="2:5" s="73" customFormat="1" x14ac:dyDescent="0.2">
      <c r="B263" s="74"/>
      <c r="C263" s="74"/>
      <c r="D263" s="74"/>
      <c r="E263" s="72"/>
    </row>
    <row r="264" spans="2:5" s="73" customFormat="1" x14ac:dyDescent="0.2">
      <c r="B264" s="74"/>
      <c r="C264" s="74"/>
      <c r="D264" s="74"/>
      <c r="E264" s="72"/>
    </row>
    <row r="265" spans="2:5" s="73" customFormat="1" x14ac:dyDescent="0.2">
      <c r="B265" s="74"/>
      <c r="C265" s="74"/>
      <c r="D265" s="74"/>
      <c r="E265" s="72"/>
    </row>
    <row r="266" spans="2:5" s="73" customFormat="1" x14ac:dyDescent="0.2">
      <c r="B266" s="74"/>
      <c r="C266" s="74"/>
      <c r="D266" s="74"/>
      <c r="E266" s="72"/>
    </row>
    <row r="267" spans="2:5" s="73" customFormat="1" x14ac:dyDescent="0.2">
      <c r="B267" s="74"/>
      <c r="C267" s="74"/>
      <c r="D267" s="74"/>
      <c r="E267" s="72"/>
    </row>
    <row r="268" spans="2:5" s="73" customFormat="1" x14ac:dyDescent="0.2">
      <c r="B268" s="74"/>
      <c r="C268" s="74"/>
      <c r="D268" s="74"/>
      <c r="E268" s="72"/>
    </row>
    <row r="269" spans="2:5" s="73" customFormat="1" x14ac:dyDescent="0.2">
      <c r="B269" s="74"/>
      <c r="C269" s="74"/>
      <c r="D269" s="74"/>
      <c r="E269" s="72"/>
    </row>
    <row r="270" spans="2:5" s="73" customFormat="1" x14ac:dyDescent="0.2">
      <c r="B270" s="74"/>
      <c r="C270" s="74"/>
      <c r="D270" s="74"/>
      <c r="E270" s="72"/>
    </row>
    <row r="271" spans="2:5" s="73" customFormat="1" x14ac:dyDescent="0.2">
      <c r="B271" s="74"/>
      <c r="C271" s="74"/>
      <c r="D271" s="74"/>
      <c r="E271" s="72"/>
    </row>
    <row r="272" spans="2:5" s="73" customFormat="1" x14ac:dyDescent="0.2">
      <c r="B272" s="74"/>
      <c r="C272" s="74"/>
      <c r="D272" s="74"/>
      <c r="E272" s="72"/>
    </row>
    <row r="273" spans="2:5" s="73" customFormat="1" x14ac:dyDescent="0.2">
      <c r="B273" s="74"/>
      <c r="C273" s="74"/>
      <c r="D273" s="74"/>
      <c r="E273" s="72"/>
    </row>
    <row r="274" spans="2:5" s="73" customFormat="1" x14ac:dyDescent="0.2">
      <c r="B274" s="74"/>
      <c r="C274" s="74"/>
      <c r="D274" s="74"/>
      <c r="E274" s="72"/>
    </row>
    <row r="275" spans="2:5" s="73" customFormat="1" x14ac:dyDescent="0.2">
      <c r="B275" s="74"/>
      <c r="C275" s="74"/>
      <c r="D275" s="74"/>
      <c r="E275" s="72"/>
    </row>
    <row r="276" spans="2:5" s="73" customFormat="1" x14ac:dyDescent="0.2">
      <c r="B276" s="74"/>
      <c r="C276" s="74"/>
      <c r="D276" s="74"/>
      <c r="E276" s="72"/>
    </row>
    <row r="277" spans="2:5" s="73" customFormat="1" x14ac:dyDescent="0.2">
      <c r="B277" s="74"/>
      <c r="C277" s="74"/>
      <c r="D277" s="74"/>
      <c r="E277" s="72"/>
    </row>
    <row r="278" spans="2:5" s="73" customFormat="1" x14ac:dyDescent="0.2">
      <c r="B278" s="74"/>
      <c r="C278" s="74"/>
      <c r="D278" s="74"/>
      <c r="E278" s="72"/>
    </row>
    <row r="279" spans="2:5" s="73" customFormat="1" x14ac:dyDescent="0.2">
      <c r="B279" s="74"/>
      <c r="C279" s="74"/>
      <c r="D279" s="74"/>
      <c r="E279" s="72"/>
    </row>
    <row r="280" spans="2:5" s="73" customFormat="1" x14ac:dyDescent="0.2">
      <c r="B280" s="74"/>
      <c r="C280" s="74"/>
      <c r="D280" s="74"/>
      <c r="E280" s="72"/>
    </row>
    <row r="281" spans="2:5" s="73" customFormat="1" x14ac:dyDescent="0.2">
      <c r="B281" s="74"/>
      <c r="C281" s="74"/>
      <c r="D281" s="74"/>
      <c r="E281" s="72"/>
    </row>
    <row r="282" spans="2:5" s="73" customFormat="1" x14ac:dyDescent="0.2">
      <c r="B282" s="74"/>
      <c r="C282" s="74"/>
      <c r="D282" s="74"/>
      <c r="E282" s="72"/>
    </row>
    <row r="283" spans="2:5" s="73" customFormat="1" x14ac:dyDescent="0.2">
      <c r="B283" s="74"/>
      <c r="C283" s="74"/>
      <c r="D283" s="74"/>
      <c r="E283" s="72"/>
    </row>
    <row r="284" spans="2:5" s="73" customFormat="1" x14ac:dyDescent="0.2">
      <c r="B284" s="74"/>
      <c r="C284" s="74"/>
      <c r="D284" s="74"/>
      <c r="E284" s="72"/>
    </row>
    <row r="285" spans="2:5" s="73" customFormat="1" x14ac:dyDescent="0.2">
      <c r="B285" s="74"/>
      <c r="C285" s="74"/>
      <c r="D285" s="74"/>
      <c r="E285" s="72"/>
    </row>
    <row r="286" spans="2:5" s="73" customFormat="1" x14ac:dyDescent="0.2">
      <c r="B286" s="74"/>
      <c r="C286" s="74"/>
      <c r="D286" s="74"/>
      <c r="E286" s="72"/>
    </row>
    <row r="287" spans="2:5" s="73" customFormat="1" x14ac:dyDescent="0.2">
      <c r="B287" s="74"/>
      <c r="C287" s="74"/>
      <c r="D287" s="74"/>
      <c r="E287" s="72"/>
    </row>
    <row r="288" spans="2:5" s="73" customFormat="1" x14ac:dyDescent="0.2">
      <c r="B288" s="74"/>
      <c r="C288" s="74"/>
      <c r="D288" s="74"/>
      <c r="E288" s="72"/>
    </row>
    <row r="289" spans="2:5" s="73" customFormat="1" x14ac:dyDescent="0.2">
      <c r="B289" s="74"/>
      <c r="C289" s="74"/>
      <c r="D289" s="74"/>
      <c r="E289" s="72"/>
    </row>
    <row r="290" spans="2:5" s="73" customFormat="1" x14ac:dyDescent="0.2">
      <c r="B290" s="74"/>
      <c r="C290" s="74"/>
      <c r="D290" s="74"/>
      <c r="E290" s="72"/>
    </row>
    <row r="291" spans="2:5" s="73" customFormat="1" x14ac:dyDescent="0.2">
      <c r="B291" s="74"/>
      <c r="C291" s="74"/>
      <c r="D291" s="74"/>
      <c r="E291" s="72"/>
    </row>
    <row r="292" spans="2:5" s="73" customFormat="1" x14ac:dyDescent="0.2">
      <c r="B292" s="74"/>
      <c r="C292" s="74"/>
      <c r="D292" s="74"/>
      <c r="E292" s="72"/>
    </row>
    <row r="293" spans="2:5" s="73" customFormat="1" x14ac:dyDescent="0.2">
      <c r="B293" s="74"/>
      <c r="C293" s="74"/>
      <c r="D293" s="74"/>
      <c r="E293" s="72"/>
    </row>
    <row r="294" spans="2:5" s="73" customFormat="1" x14ac:dyDescent="0.2">
      <c r="B294" s="74"/>
      <c r="C294" s="74"/>
      <c r="D294" s="74"/>
      <c r="E294" s="72"/>
    </row>
    <row r="295" spans="2:5" s="73" customFormat="1" x14ac:dyDescent="0.2">
      <c r="B295" s="74"/>
      <c r="C295" s="74"/>
      <c r="D295" s="74"/>
      <c r="E295" s="72"/>
    </row>
    <row r="296" spans="2:5" s="73" customFormat="1" x14ac:dyDescent="0.2">
      <c r="B296" s="74"/>
      <c r="C296" s="74"/>
      <c r="D296" s="74"/>
      <c r="E296" s="72"/>
    </row>
    <row r="297" spans="2:5" s="73" customFormat="1" x14ac:dyDescent="0.2">
      <c r="B297" s="74"/>
      <c r="C297" s="74"/>
      <c r="D297" s="74"/>
      <c r="E297" s="72"/>
    </row>
    <row r="298" spans="2:5" s="73" customFormat="1" x14ac:dyDescent="0.2">
      <c r="B298" s="74"/>
      <c r="C298" s="74"/>
      <c r="D298" s="74"/>
      <c r="E298" s="72"/>
    </row>
    <row r="299" spans="2:5" s="73" customFormat="1" x14ac:dyDescent="0.2">
      <c r="B299" s="74"/>
      <c r="C299" s="74"/>
      <c r="D299" s="74"/>
      <c r="E299" s="72"/>
    </row>
    <row r="300" spans="2:5" s="73" customFormat="1" x14ac:dyDescent="0.2">
      <c r="B300" s="74"/>
      <c r="C300" s="74"/>
      <c r="D300" s="74"/>
      <c r="E300" s="72"/>
    </row>
    <row r="301" spans="2:5" s="73" customFormat="1" x14ac:dyDescent="0.2">
      <c r="B301" s="74"/>
      <c r="C301" s="74"/>
      <c r="D301" s="74"/>
      <c r="E301" s="72"/>
    </row>
    <row r="302" spans="2:5" s="73" customFormat="1" x14ac:dyDescent="0.2">
      <c r="B302" s="74"/>
      <c r="C302" s="74"/>
      <c r="D302" s="74"/>
      <c r="E302" s="72"/>
    </row>
    <row r="303" spans="2:5" s="73" customFormat="1" x14ac:dyDescent="0.2">
      <c r="B303" s="74"/>
      <c r="C303" s="74"/>
      <c r="D303" s="74"/>
      <c r="E303" s="72"/>
    </row>
    <row r="304" spans="2:5" s="73" customFormat="1" x14ac:dyDescent="0.2">
      <c r="B304" s="74"/>
      <c r="C304" s="74"/>
      <c r="D304" s="74"/>
      <c r="E304" s="72"/>
    </row>
    <row r="305" spans="2:5" s="73" customFormat="1" x14ac:dyDescent="0.2">
      <c r="B305" s="74"/>
      <c r="C305" s="74"/>
      <c r="D305" s="74"/>
      <c r="E305" s="72"/>
    </row>
    <row r="306" spans="2:5" s="73" customFormat="1" x14ac:dyDescent="0.2">
      <c r="B306" s="74"/>
      <c r="C306" s="74"/>
      <c r="D306" s="74"/>
      <c r="E306" s="72"/>
    </row>
    <row r="307" spans="2:5" s="73" customFormat="1" x14ac:dyDescent="0.2">
      <c r="B307" s="74"/>
      <c r="C307" s="74"/>
      <c r="D307" s="74"/>
      <c r="E307" s="72"/>
    </row>
    <row r="308" spans="2:5" s="73" customFormat="1" x14ac:dyDescent="0.2">
      <c r="B308" s="74"/>
      <c r="C308" s="74"/>
      <c r="D308" s="74"/>
      <c r="E308" s="72"/>
    </row>
    <row r="309" spans="2:5" s="73" customFormat="1" x14ac:dyDescent="0.2">
      <c r="B309" s="74"/>
      <c r="C309" s="74"/>
      <c r="D309" s="74"/>
      <c r="E309" s="72"/>
    </row>
    <row r="310" spans="2:5" s="73" customFormat="1" x14ac:dyDescent="0.2">
      <c r="B310" s="74"/>
      <c r="C310" s="74"/>
      <c r="D310" s="74"/>
      <c r="E310" s="72"/>
    </row>
    <row r="311" spans="2:5" s="73" customFormat="1" x14ac:dyDescent="0.2">
      <c r="B311" s="74"/>
      <c r="C311" s="74"/>
      <c r="D311" s="74"/>
      <c r="E311" s="72"/>
    </row>
    <row r="312" spans="2:5" s="73" customFormat="1" x14ac:dyDescent="0.2">
      <c r="B312" s="74"/>
      <c r="C312" s="74"/>
      <c r="D312" s="74"/>
      <c r="E312" s="72"/>
    </row>
    <row r="313" spans="2:5" s="73" customFormat="1" x14ac:dyDescent="0.2">
      <c r="B313" s="74"/>
      <c r="C313" s="74"/>
      <c r="D313" s="74"/>
      <c r="E313" s="72"/>
    </row>
    <row r="314" spans="2:5" s="73" customFormat="1" x14ac:dyDescent="0.2">
      <c r="B314" s="74"/>
      <c r="C314" s="74"/>
      <c r="D314" s="74"/>
      <c r="E314" s="72"/>
    </row>
    <row r="315" spans="2:5" s="73" customFormat="1" x14ac:dyDescent="0.2">
      <c r="B315" s="74"/>
      <c r="C315" s="74"/>
      <c r="D315" s="74"/>
      <c r="E315" s="72"/>
    </row>
    <row r="316" spans="2:5" s="73" customFormat="1" x14ac:dyDescent="0.2">
      <c r="B316" s="74"/>
      <c r="C316" s="74"/>
      <c r="D316" s="74"/>
      <c r="E316" s="72"/>
    </row>
    <row r="317" spans="2:5" s="73" customFormat="1" x14ac:dyDescent="0.2">
      <c r="B317" s="74"/>
      <c r="C317" s="74"/>
      <c r="D317" s="74"/>
      <c r="E317" s="72"/>
    </row>
    <row r="318" spans="2:5" s="73" customFormat="1" x14ac:dyDescent="0.2">
      <c r="B318" s="74"/>
      <c r="C318" s="74"/>
      <c r="D318" s="74"/>
      <c r="E318" s="72"/>
    </row>
    <row r="319" spans="2:5" s="73" customFormat="1" x14ac:dyDescent="0.2">
      <c r="B319" s="74"/>
      <c r="C319" s="74"/>
      <c r="D319" s="74"/>
      <c r="E319" s="72"/>
    </row>
    <row r="320" spans="2:5" s="73" customFormat="1" x14ac:dyDescent="0.2">
      <c r="B320" s="74"/>
      <c r="C320" s="74"/>
      <c r="D320" s="74"/>
      <c r="E320" s="72"/>
    </row>
    <row r="321" spans="2:5" s="73" customFormat="1" x14ac:dyDescent="0.2">
      <c r="B321" s="74"/>
      <c r="C321" s="74"/>
      <c r="D321" s="74"/>
      <c r="E321" s="72"/>
    </row>
    <row r="322" spans="2:5" s="73" customFormat="1" x14ac:dyDescent="0.2">
      <c r="B322" s="74"/>
      <c r="C322" s="74"/>
      <c r="D322" s="74"/>
      <c r="E322" s="72"/>
    </row>
    <row r="323" spans="2:5" s="73" customFormat="1" x14ac:dyDescent="0.2">
      <c r="B323" s="74"/>
      <c r="C323" s="74"/>
      <c r="D323" s="74"/>
      <c r="E323" s="72"/>
    </row>
    <row r="324" spans="2:5" s="73" customFormat="1" x14ac:dyDescent="0.2">
      <c r="B324" s="74"/>
      <c r="C324" s="74"/>
      <c r="D324" s="74"/>
      <c r="E324" s="72"/>
    </row>
    <row r="325" spans="2:5" s="73" customFormat="1" x14ac:dyDescent="0.2">
      <c r="B325" s="74"/>
      <c r="C325" s="74"/>
      <c r="D325" s="74"/>
      <c r="E325" s="72"/>
    </row>
    <row r="326" spans="2:5" s="73" customFormat="1" x14ac:dyDescent="0.2">
      <c r="B326" s="74"/>
      <c r="C326" s="74"/>
      <c r="D326" s="74"/>
      <c r="E326" s="72"/>
    </row>
    <row r="327" spans="2:5" s="73" customFormat="1" x14ac:dyDescent="0.2">
      <c r="B327" s="74"/>
      <c r="C327" s="74"/>
      <c r="D327" s="74"/>
      <c r="E327" s="72"/>
    </row>
    <row r="328" spans="2:5" s="73" customFormat="1" x14ac:dyDescent="0.2">
      <c r="B328" s="74"/>
      <c r="C328" s="74"/>
      <c r="D328" s="74"/>
      <c r="E328" s="72"/>
    </row>
    <row r="329" spans="2:5" s="73" customFormat="1" x14ac:dyDescent="0.2">
      <c r="B329" s="74"/>
      <c r="C329" s="74"/>
      <c r="D329" s="74"/>
      <c r="E329" s="72"/>
    </row>
    <row r="330" spans="2:5" s="73" customFormat="1" x14ac:dyDescent="0.2">
      <c r="B330" s="74"/>
      <c r="C330" s="74"/>
      <c r="D330" s="74"/>
      <c r="E330" s="72"/>
    </row>
    <row r="331" spans="2:5" s="73" customFormat="1" x14ac:dyDescent="0.2">
      <c r="B331" s="74"/>
      <c r="C331" s="74"/>
      <c r="D331" s="74"/>
      <c r="E331" s="72"/>
    </row>
    <row r="332" spans="2:5" s="73" customFormat="1" x14ac:dyDescent="0.2">
      <c r="B332" s="74"/>
      <c r="C332" s="74"/>
      <c r="D332" s="74"/>
      <c r="E332" s="72"/>
    </row>
    <row r="333" spans="2:5" s="73" customFormat="1" x14ac:dyDescent="0.2">
      <c r="B333" s="74"/>
      <c r="C333" s="74"/>
      <c r="D333" s="74"/>
      <c r="E333" s="72"/>
    </row>
    <row r="334" spans="2:5" s="73" customFormat="1" x14ac:dyDescent="0.2">
      <c r="B334" s="74"/>
      <c r="C334" s="74"/>
      <c r="D334" s="74"/>
      <c r="E334" s="72"/>
    </row>
    <row r="335" spans="2:5" s="73" customFormat="1" x14ac:dyDescent="0.2">
      <c r="B335" s="74"/>
      <c r="C335" s="74"/>
      <c r="D335" s="74"/>
      <c r="E335" s="72"/>
    </row>
    <row r="336" spans="2:5" s="73" customFormat="1" x14ac:dyDescent="0.2">
      <c r="B336" s="74"/>
      <c r="C336" s="74"/>
      <c r="D336" s="74"/>
      <c r="E336" s="72"/>
    </row>
    <row r="337" spans="2:5" s="73" customFormat="1" x14ac:dyDescent="0.2">
      <c r="B337" s="74"/>
      <c r="C337" s="74"/>
      <c r="D337" s="74"/>
      <c r="E337" s="72"/>
    </row>
    <row r="338" spans="2:5" s="73" customFormat="1" x14ac:dyDescent="0.2">
      <c r="B338" s="74"/>
      <c r="C338" s="74"/>
      <c r="D338" s="74"/>
      <c r="E338" s="72"/>
    </row>
    <row r="339" spans="2:5" s="73" customFormat="1" x14ac:dyDescent="0.2">
      <c r="B339" s="74"/>
      <c r="C339" s="74"/>
      <c r="D339" s="74"/>
      <c r="E339" s="72"/>
    </row>
    <row r="340" spans="2:5" s="73" customFormat="1" x14ac:dyDescent="0.2">
      <c r="B340" s="74"/>
      <c r="C340" s="74"/>
      <c r="D340" s="74"/>
      <c r="E340" s="72"/>
    </row>
    <row r="341" spans="2:5" s="73" customFormat="1" x14ac:dyDescent="0.2">
      <c r="B341" s="74"/>
      <c r="C341" s="74"/>
      <c r="D341" s="74"/>
      <c r="E341" s="72"/>
    </row>
    <row r="342" spans="2:5" s="73" customFormat="1" x14ac:dyDescent="0.2">
      <c r="B342" s="74"/>
      <c r="C342" s="74"/>
      <c r="D342" s="74"/>
      <c r="E342" s="72"/>
    </row>
    <row r="343" spans="2:5" s="73" customFormat="1" x14ac:dyDescent="0.2">
      <c r="B343" s="74"/>
      <c r="C343" s="74"/>
      <c r="D343" s="74"/>
      <c r="E343" s="72"/>
    </row>
    <row r="344" spans="2:5" s="73" customFormat="1" x14ac:dyDescent="0.2">
      <c r="B344" s="74"/>
      <c r="C344" s="74"/>
      <c r="D344" s="74"/>
      <c r="E344" s="72"/>
    </row>
    <row r="345" spans="2:5" s="73" customFormat="1" x14ac:dyDescent="0.2">
      <c r="B345" s="74"/>
      <c r="C345" s="74"/>
      <c r="D345" s="74"/>
      <c r="E345" s="72"/>
    </row>
    <row r="346" spans="2:5" s="73" customFormat="1" x14ac:dyDescent="0.2">
      <c r="B346" s="74"/>
      <c r="C346" s="74"/>
      <c r="D346" s="74"/>
      <c r="E346" s="72"/>
    </row>
    <row r="347" spans="2:5" s="73" customFormat="1" x14ac:dyDescent="0.2">
      <c r="B347" s="74"/>
      <c r="C347" s="74"/>
      <c r="D347" s="74"/>
      <c r="E347" s="72"/>
    </row>
    <row r="348" spans="2:5" s="73" customFormat="1" x14ac:dyDescent="0.2">
      <c r="B348" s="74"/>
      <c r="C348" s="74"/>
      <c r="D348" s="74"/>
      <c r="E348" s="72"/>
    </row>
    <row r="349" spans="2:5" s="73" customFormat="1" x14ac:dyDescent="0.2">
      <c r="B349" s="74"/>
      <c r="C349" s="74"/>
      <c r="D349" s="74"/>
      <c r="E349" s="72"/>
    </row>
    <row r="350" spans="2:5" s="73" customFormat="1" x14ac:dyDescent="0.2">
      <c r="B350" s="74"/>
      <c r="C350" s="74"/>
      <c r="D350" s="74"/>
      <c r="E350" s="72"/>
    </row>
    <row r="351" spans="2:5" s="73" customFormat="1" x14ac:dyDescent="0.2">
      <c r="B351" s="74"/>
      <c r="C351" s="74"/>
      <c r="D351" s="74"/>
      <c r="E351" s="72"/>
    </row>
    <row r="352" spans="2:5" s="73" customFormat="1" x14ac:dyDescent="0.2">
      <c r="B352" s="74"/>
      <c r="C352" s="74"/>
      <c r="D352" s="74"/>
      <c r="E352" s="72"/>
    </row>
    <row r="353" spans="2:5" s="73" customFormat="1" x14ac:dyDescent="0.2">
      <c r="B353" s="74"/>
      <c r="C353" s="74"/>
      <c r="D353" s="74"/>
      <c r="E353" s="72"/>
    </row>
    <row r="354" spans="2:5" s="73" customFormat="1" x14ac:dyDescent="0.2">
      <c r="B354" s="74"/>
      <c r="C354" s="74"/>
      <c r="D354" s="74"/>
      <c r="E354" s="72"/>
    </row>
    <row r="355" spans="2:5" s="73" customFormat="1" x14ac:dyDescent="0.2">
      <c r="B355" s="74"/>
      <c r="C355" s="74"/>
      <c r="D355" s="74"/>
      <c r="E355" s="72"/>
    </row>
    <row r="356" spans="2:5" s="73" customFormat="1" x14ac:dyDescent="0.2">
      <c r="B356" s="74"/>
      <c r="C356" s="74"/>
      <c r="D356" s="74"/>
      <c r="E356" s="72"/>
    </row>
    <row r="357" spans="2:5" s="73" customFormat="1" x14ac:dyDescent="0.2">
      <c r="B357" s="74"/>
      <c r="C357" s="74"/>
      <c r="D357" s="74"/>
      <c r="E357" s="72"/>
    </row>
    <row r="358" spans="2:5" s="73" customFormat="1" x14ac:dyDescent="0.2">
      <c r="B358" s="74"/>
      <c r="C358" s="74"/>
      <c r="D358" s="74"/>
      <c r="E358" s="72"/>
    </row>
    <row r="359" spans="2:5" s="73" customFormat="1" x14ac:dyDescent="0.2">
      <c r="B359" s="74"/>
      <c r="C359" s="74"/>
      <c r="D359" s="74"/>
      <c r="E359" s="72"/>
    </row>
    <row r="360" spans="2:5" s="73" customFormat="1" x14ac:dyDescent="0.2">
      <c r="B360" s="74"/>
      <c r="C360" s="74"/>
      <c r="D360" s="74"/>
      <c r="E360" s="72"/>
    </row>
    <row r="361" spans="2:5" s="73" customFormat="1" x14ac:dyDescent="0.2">
      <c r="B361" s="74"/>
      <c r="C361" s="74"/>
      <c r="D361" s="74"/>
      <c r="E361" s="72"/>
    </row>
    <row r="362" spans="2:5" s="73" customFormat="1" x14ac:dyDescent="0.2">
      <c r="B362" s="74"/>
      <c r="C362" s="74"/>
      <c r="D362" s="74"/>
      <c r="E362" s="72"/>
    </row>
    <row r="363" spans="2:5" s="73" customFormat="1" x14ac:dyDescent="0.2">
      <c r="B363" s="74"/>
      <c r="C363" s="74"/>
      <c r="D363" s="74"/>
      <c r="E363" s="72"/>
    </row>
    <row r="364" spans="2:5" s="73" customFormat="1" x14ac:dyDescent="0.2">
      <c r="B364" s="74"/>
      <c r="C364" s="74"/>
      <c r="D364" s="74"/>
      <c r="E364" s="72"/>
    </row>
    <row r="365" spans="2:5" s="73" customFormat="1" x14ac:dyDescent="0.2">
      <c r="B365" s="74"/>
      <c r="C365" s="74"/>
      <c r="D365" s="74"/>
      <c r="E365" s="72"/>
    </row>
    <row r="366" spans="2:5" s="73" customFormat="1" x14ac:dyDescent="0.2">
      <c r="B366" s="74"/>
      <c r="C366" s="74"/>
      <c r="D366" s="74"/>
      <c r="E366" s="72"/>
    </row>
    <row r="367" spans="2:5" s="73" customFormat="1" x14ac:dyDescent="0.2">
      <c r="B367" s="74"/>
      <c r="C367" s="74"/>
      <c r="D367" s="74"/>
      <c r="E367" s="72"/>
    </row>
    <row r="368" spans="2:5" s="73" customFormat="1" x14ac:dyDescent="0.2">
      <c r="B368" s="74"/>
      <c r="C368" s="74"/>
      <c r="D368" s="74"/>
      <c r="E368" s="72"/>
    </row>
    <row r="369" spans="2:5" s="73" customFormat="1" x14ac:dyDescent="0.2">
      <c r="B369" s="74"/>
      <c r="C369" s="74"/>
      <c r="D369" s="74"/>
      <c r="E369" s="72"/>
    </row>
    <row r="370" spans="2:5" s="73" customFormat="1" x14ac:dyDescent="0.2">
      <c r="B370" s="74"/>
      <c r="C370" s="74"/>
      <c r="D370" s="74"/>
      <c r="E370" s="72"/>
    </row>
    <row r="371" spans="2:5" s="73" customFormat="1" x14ac:dyDescent="0.2">
      <c r="B371" s="74"/>
      <c r="C371" s="74"/>
      <c r="D371" s="74"/>
      <c r="E371" s="72"/>
    </row>
    <row r="372" spans="2:5" s="73" customFormat="1" x14ac:dyDescent="0.2">
      <c r="B372" s="74"/>
      <c r="C372" s="74"/>
      <c r="D372" s="74"/>
      <c r="E372" s="72"/>
    </row>
    <row r="373" spans="2:5" s="73" customFormat="1" x14ac:dyDescent="0.2">
      <c r="B373" s="74"/>
      <c r="C373" s="74"/>
      <c r="D373" s="74"/>
      <c r="E373" s="72"/>
    </row>
    <row r="374" spans="2:5" s="73" customFormat="1" x14ac:dyDescent="0.2">
      <c r="B374" s="74"/>
      <c r="C374" s="74"/>
      <c r="D374" s="74"/>
      <c r="E374" s="72"/>
    </row>
    <row r="375" spans="2:5" s="73" customFormat="1" x14ac:dyDescent="0.2">
      <c r="B375" s="74"/>
      <c r="C375" s="74"/>
      <c r="D375" s="74"/>
      <c r="E375" s="72"/>
    </row>
    <row r="376" spans="2:5" s="73" customFormat="1" x14ac:dyDescent="0.2">
      <c r="B376" s="74"/>
      <c r="C376" s="74"/>
      <c r="D376" s="74"/>
      <c r="E376" s="72"/>
    </row>
    <row r="377" spans="2:5" s="73" customFormat="1" x14ac:dyDescent="0.2">
      <c r="B377" s="74"/>
      <c r="C377" s="74"/>
      <c r="D377" s="74"/>
      <c r="E377" s="72"/>
    </row>
    <row r="378" spans="2:5" s="73" customFormat="1" x14ac:dyDescent="0.2">
      <c r="B378" s="74"/>
      <c r="C378" s="74"/>
      <c r="D378" s="74"/>
      <c r="E378" s="72"/>
    </row>
    <row r="379" spans="2:5" s="73" customFormat="1" x14ac:dyDescent="0.2">
      <c r="B379" s="74"/>
      <c r="C379" s="74"/>
      <c r="D379" s="74"/>
      <c r="E379" s="72"/>
    </row>
    <row r="380" spans="2:5" s="73" customFormat="1" x14ac:dyDescent="0.2">
      <c r="B380" s="74"/>
      <c r="C380" s="74"/>
      <c r="D380" s="74"/>
      <c r="E380" s="72"/>
    </row>
    <row r="381" spans="2:5" s="73" customFormat="1" x14ac:dyDescent="0.2">
      <c r="B381" s="74"/>
      <c r="C381" s="74"/>
      <c r="D381" s="74"/>
      <c r="E381" s="72"/>
    </row>
    <row r="382" spans="2:5" s="73" customFormat="1" x14ac:dyDescent="0.2">
      <c r="B382" s="74"/>
      <c r="C382" s="74"/>
      <c r="D382" s="74"/>
      <c r="E382" s="72"/>
    </row>
    <row r="383" spans="2:5" s="73" customFormat="1" x14ac:dyDescent="0.2">
      <c r="B383" s="74"/>
      <c r="C383" s="74"/>
      <c r="D383" s="74"/>
      <c r="E383" s="72"/>
    </row>
    <row r="384" spans="2:5" s="73" customFormat="1" x14ac:dyDescent="0.2">
      <c r="B384" s="74"/>
      <c r="C384" s="74"/>
      <c r="D384" s="74"/>
      <c r="E384" s="72"/>
    </row>
    <row r="385" spans="2:5" s="73" customFormat="1" x14ac:dyDescent="0.2">
      <c r="B385" s="74"/>
      <c r="C385" s="74"/>
      <c r="D385" s="74"/>
      <c r="E385" s="72"/>
    </row>
    <row r="386" spans="2:5" s="73" customFormat="1" x14ac:dyDescent="0.2">
      <c r="B386" s="74"/>
      <c r="C386" s="74"/>
      <c r="D386" s="74"/>
      <c r="E386" s="72"/>
    </row>
    <row r="387" spans="2:5" s="73" customFormat="1" x14ac:dyDescent="0.2">
      <c r="B387" s="74"/>
      <c r="C387" s="74"/>
      <c r="D387" s="74"/>
      <c r="E387" s="72"/>
    </row>
    <row r="388" spans="2:5" s="73" customFormat="1" x14ac:dyDescent="0.2">
      <c r="B388" s="74"/>
      <c r="C388" s="74"/>
      <c r="D388" s="74"/>
      <c r="E388" s="72"/>
    </row>
    <row r="389" spans="2:5" s="73" customFormat="1" x14ac:dyDescent="0.2">
      <c r="B389" s="74"/>
      <c r="C389" s="74"/>
      <c r="D389" s="74"/>
      <c r="E389" s="72"/>
    </row>
    <row r="390" spans="2:5" s="73" customFormat="1" x14ac:dyDescent="0.2">
      <c r="B390" s="74"/>
      <c r="C390" s="74"/>
      <c r="D390" s="74"/>
      <c r="E390" s="72"/>
    </row>
    <row r="391" spans="2:5" s="73" customFormat="1" x14ac:dyDescent="0.2">
      <c r="B391" s="74"/>
      <c r="C391" s="74"/>
      <c r="D391" s="74"/>
      <c r="E391" s="72"/>
    </row>
    <row r="392" spans="2:5" s="73" customFormat="1" x14ac:dyDescent="0.2">
      <c r="B392" s="74"/>
      <c r="C392" s="74"/>
      <c r="D392" s="74"/>
      <c r="E392" s="72"/>
    </row>
    <row r="393" spans="2:5" s="73" customFormat="1" x14ac:dyDescent="0.2">
      <c r="B393" s="74"/>
      <c r="C393" s="74"/>
      <c r="D393" s="74"/>
      <c r="E393" s="72"/>
    </row>
    <row r="394" spans="2:5" s="73" customFormat="1" x14ac:dyDescent="0.2">
      <c r="B394" s="74"/>
      <c r="C394" s="74"/>
      <c r="D394" s="74"/>
      <c r="E394" s="72"/>
    </row>
    <row r="395" spans="2:5" s="73" customFormat="1" x14ac:dyDescent="0.2">
      <c r="B395" s="74"/>
      <c r="C395" s="74"/>
      <c r="D395" s="74"/>
      <c r="E395" s="72"/>
    </row>
    <row r="396" spans="2:5" s="73" customFormat="1" x14ac:dyDescent="0.2">
      <c r="B396" s="74"/>
      <c r="C396" s="74"/>
      <c r="D396" s="74"/>
      <c r="E396" s="72"/>
    </row>
    <row r="397" spans="2:5" s="73" customFormat="1" x14ac:dyDescent="0.2">
      <c r="B397" s="74"/>
      <c r="C397" s="74"/>
      <c r="D397" s="74"/>
      <c r="E397" s="72"/>
    </row>
    <row r="398" spans="2:5" s="73" customFormat="1" x14ac:dyDescent="0.2">
      <c r="B398" s="74"/>
      <c r="C398" s="74"/>
      <c r="D398" s="74"/>
      <c r="E398" s="72"/>
    </row>
    <row r="399" spans="2:5" s="73" customFormat="1" x14ac:dyDescent="0.2">
      <c r="B399" s="74"/>
      <c r="C399" s="74"/>
      <c r="D399" s="74"/>
      <c r="E399" s="72"/>
    </row>
    <row r="400" spans="2:5" s="73" customFormat="1" x14ac:dyDescent="0.2">
      <c r="B400" s="74"/>
      <c r="C400" s="74"/>
      <c r="D400" s="74"/>
      <c r="E400" s="72"/>
    </row>
    <row r="401" spans="2:5" s="73" customFormat="1" x14ac:dyDescent="0.2">
      <c r="B401" s="74"/>
      <c r="C401" s="74"/>
      <c r="D401" s="74"/>
      <c r="E401" s="72"/>
    </row>
    <row r="402" spans="2:5" s="73" customFormat="1" x14ac:dyDescent="0.2">
      <c r="B402" s="74"/>
      <c r="C402" s="74"/>
      <c r="D402" s="74"/>
      <c r="E402" s="72"/>
    </row>
    <row r="403" spans="2:5" s="73" customFormat="1" x14ac:dyDescent="0.2">
      <c r="B403" s="74"/>
      <c r="C403" s="74"/>
      <c r="D403" s="74"/>
      <c r="E403" s="72"/>
    </row>
    <row r="404" spans="2:5" s="73" customFormat="1" x14ac:dyDescent="0.2">
      <c r="B404" s="74"/>
      <c r="C404" s="74"/>
      <c r="D404" s="74"/>
      <c r="E404" s="72"/>
    </row>
    <row r="405" spans="2:5" s="73" customFormat="1" x14ac:dyDescent="0.2">
      <c r="B405" s="74"/>
      <c r="C405" s="74"/>
      <c r="D405" s="74"/>
      <c r="E405" s="72"/>
    </row>
    <row r="406" spans="2:5" s="73" customFormat="1" x14ac:dyDescent="0.2">
      <c r="B406" s="74"/>
      <c r="C406" s="74"/>
      <c r="D406" s="74"/>
      <c r="E406" s="72"/>
    </row>
    <row r="407" spans="2:5" s="73" customFormat="1" x14ac:dyDescent="0.2">
      <c r="B407" s="74"/>
      <c r="C407" s="74"/>
      <c r="D407" s="74"/>
      <c r="E407" s="72"/>
    </row>
    <row r="408" spans="2:5" s="73" customFormat="1" x14ac:dyDescent="0.2">
      <c r="B408" s="74"/>
      <c r="C408" s="74"/>
      <c r="D408" s="74"/>
      <c r="E408" s="72"/>
    </row>
    <row r="409" spans="2:5" s="73" customFormat="1" x14ac:dyDescent="0.2">
      <c r="B409" s="74"/>
      <c r="C409" s="74"/>
      <c r="D409" s="74"/>
      <c r="E409" s="72"/>
    </row>
    <row r="410" spans="2:5" s="73" customFormat="1" x14ac:dyDescent="0.2">
      <c r="B410" s="74"/>
      <c r="C410" s="74"/>
      <c r="D410" s="74"/>
      <c r="E410" s="72"/>
    </row>
    <row r="411" spans="2:5" s="73" customFormat="1" x14ac:dyDescent="0.2">
      <c r="B411" s="74"/>
      <c r="C411" s="74"/>
      <c r="D411" s="74"/>
      <c r="E411" s="72"/>
    </row>
    <row r="412" spans="2:5" s="73" customFormat="1" x14ac:dyDescent="0.2">
      <c r="B412" s="74"/>
      <c r="C412" s="74"/>
      <c r="D412" s="74"/>
      <c r="E412" s="72"/>
    </row>
    <row r="413" spans="2:5" s="73" customFormat="1" x14ac:dyDescent="0.2">
      <c r="B413" s="74"/>
      <c r="C413" s="74"/>
      <c r="D413" s="74"/>
      <c r="E413" s="72"/>
    </row>
    <row r="414" spans="2:5" s="73" customFormat="1" x14ac:dyDescent="0.2">
      <c r="B414" s="74"/>
      <c r="C414" s="74"/>
      <c r="D414" s="74"/>
      <c r="E414" s="72"/>
    </row>
    <row r="415" spans="2:5" s="73" customFormat="1" x14ac:dyDescent="0.2">
      <c r="B415" s="74"/>
      <c r="C415" s="74"/>
      <c r="D415" s="74"/>
      <c r="E415" s="72"/>
    </row>
    <row r="416" spans="2:5" s="73" customFormat="1" x14ac:dyDescent="0.2">
      <c r="B416" s="74"/>
      <c r="C416" s="74"/>
      <c r="D416" s="74"/>
      <c r="E416" s="72"/>
    </row>
    <row r="417" spans="2:5" s="73" customFormat="1" x14ac:dyDescent="0.2">
      <c r="B417" s="74"/>
      <c r="C417" s="74"/>
      <c r="D417" s="74"/>
      <c r="E417" s="72"/>
    </row>
    <row r="418" spans="2:5" s="73" customFormat="1" x14ac:dyDescent="0.2">
      <c r="B418" s="74"/>
      <c r="C418" s="74"/>
      <c r="D418" s="74"/>
      <c r="E418" s="72"/>
    </row>
    <row r="419" spans="2:5" s="73" customFormat="1" x14ac:dyDescent="0.2">
      <c r="B419" s="74"/>
      <c r="C419" s="74"/>
      <c r="D419" s="74"/>
      <c r="E419" s="72"/>
    </row>
    <row r="420" spans="2:5" s="73" customFormat="1" x14ac:dyDescent="0.2">
      <c r="B420" s="74"/>
      <c r="C420" s="74"/>
      <c r="D420" s="74"/>
      <c r="E420" s="72"/>
    </row>
    <row r="421" spans="2:5" s="73" customFormat="1" x14ac:dyDescent="0.2">
      <c r="B421" s="74"/>
      <c r="C421" s="74"/>
      <c r="D421" s="74"/>
      <c r="E421" s="72"/>
    </row>
    <row r="422" spans="2:5" s="73" customFormat="1" x14ac:dyDescent="0.2">
      <c r="B422" s="74"/>
      <c r="C422" s="74"/>
      <c r="D422" s="74"/>
      <c r="E422" s="72"/>
    </row>
    <row r="423" spans="2:5" s="73" customFormat="1" x14ac:dyDescent="0.2">
      <c r="B423" s="74"/>
      <c r="C423" s="74"/>
      <c r="D423" s="74"/>
      <c r="E423" s="72"/>
    </row>
    <row r="424" spans="2:5" s="73" customFormat="1" x14ac:dyDescent="0.2">
      <c r="B424" s="74"/>
      <c r="C424" s="74"/>
      <c r="D424" s="74"/>
      <c r="E424" s="72"/>
    </row>
    <row r="425" spans="2:5" s="73" customFormat="1" x14ac:dyDescent="0.2">
      <c r="B425" s="74"/>
      <c r="C425" s="74"/>
      <c r="D425" s="74"/>
      <c r="E425" s="72"/>
    </row>
    <row r="426" spans="2:5" s="73" customFormat="1" x14ac:dyDescent="0.2">
      <c r="B426" s="74"/>
      <c r="C426" s="74"/>
      <c r="D426" s="74"/>
      <c r="E426" s="72"/>
    </row>
    <row r="427" spans="2:5" s="73" customFormat="1" x14ac:dyDescent="0.2">
      <c r="B427" s="74"/>
      <c r="C427" s="74"/>
      <c r="D427" s="74"/>
      <c r="E427" s="72"/>
    </row>
    <row r="428" spans="2:5" s="73" customFormat="1" x14ac:dyDescent="0.2">
      <c r="B428" s="74"/>
      <c r="C428" s="74"/>
      <c r="D428" s="74"/>
      <c r="E428" s="72"/>
    </row>
    <row r="429" spans="2:5" s="73" customFormat="1" x14ac:dyDescent="0.2">
      <c r="B429" s="74"/>
      <c r="C429" s="74"/>
      <c r="D429" s="74"/>
      <c r="E429" s="72"/>
    </row>
    <row r="430" spans="2:5" s="73" customFormat="1" x14ac:dyDescent="0.2">
      <c r="B430" s="74"/>
      <c r="C430" s="74"/>
      <c r="D430" s="74"/>
      <c r="E430" s="72"/>
    </row>
    <row r="431" spans="2:5" s="73" customFormat="1" x14ac:dyDescent="0.2">
      <c r="B431" s="74"/>
      <c r="C431" s="74"/>
      <c r="D431" s="74"/>
      <c r="E431" s="72"/>
    </row>
    <row r="432" spans="2:5" s="73" customFormat="1" x14ac:dyDescent="0.2">
      <c r="B432" s="74"/>
      <c r="C432" s="74"/>
      <c r="D432" s="74"/>
      <c r="E432" s="72"/>
    </row>
    <row r="433" spans="2:5" s="73" customFormat="1" x14ac:dyDescent="0.2">
      <c r="B433" s="74"/>
      <c r="C433" s="74"/>
      <c r="D433" s="74"/>
      <c r="E433" s="72"/>
    </row>
    <row r="434" spans="2:5" s="73" customFormat="1" x14ac:dyDescent="0.2">
      <c r="B434" s="74"/>
      <c r="C434" s="74"/>
      <c r="D434" s="74"/>
      <c r="E434" s="72"/>
    </row>
    <row r="435" spans="2:5" s="73" customFormat="1" x14ac:dyDescent="0.2">
      <c r="B435" s="74"/>
      <c r="C435" s="74"/>
      <c r="D435" s="74"/>
      <c r="E435" s="72"/>
    </row>
    <row r="436" spans="2:5" s="73" customFormat="1" x14ac:dyDescent="0.2">
      <c r="B436" s="74"/>
      <c r="C436" s="74"/>
      <c r="D436" s="74"/>
      <c r="E436" s="72"/>
    </row>
    <row r="437" spans="2:5" s="73" customFormat="1" x14ac:dyDescent="0.2">
      <c r="B437" s="74"/>
      <c r="C437" s="74"/>
      <c r="D437" s="74"/>
      <c r="E437" s="72"/>
    </row>
    <row r="438" spans="2:5" s="73" customFormat="1" x14ac:dyDescent="0.2">
      <c r="B438" s="74"/>
      <c r="C438" s="74"/>
      <c r="D438" s="74"/>
      <c r="E438" s="72"/>
    </row>
    <row r="439" spans="2:5" s="73" customFormat="1" x14ac:dyDescent="0.2">
      <c r="B439" s="74"/>
      <c r="C439" s="74"/>
      <c r="D439" s="74"/>
      <c r="E439" s="72"/>
    </row>
    <row r="440" spans="2:5" s="73" customFormat="1" x14ac:dyDescent="0.2">
      <c r="B440" s="74"/>
      <c r="C440" s="74"/>
      <c r="D440" s="74"/>
      <c r="E440" s="72"/>
    </row>
    <row r="441" spans="2:5" s="73" customFormat="1" x14ac:dyDescent="0.2">
      <c r="B441" s="74"/>
      <c r="C441" s="74"/>
      <c r="D441" s="74"/>
      <c r="E441" s="72"/>
    </row>
    <row r="442" spans="2:5" s="73" customFormat="1" x14ac:dyDescent="0.2">
      <c r="B442" s="74"/>
      <c r="C442" s="74"/>
      <c r="D442" s="74"/>
      <c r="E442" s="72"/>
    </row>
    <row r="443" spans="2:5" s="73" customFormat="1" x14ac:dyDescent="0.2">
      <c r="B443" s="74"/>
      <c r="C443" s="74"/>
      <c r="D443" s="74"/>
      <c r="E443" s="72"/>
    </row>
    <row r="444" spans="2:5" s="73" customFormat="1" x14ac:dyDescent="0.2">
      <c r="B444" s="74"/>
      <c r="C444" s="74"/>
      <c r="D444" s="74"/>
      <c r="E444" s="72"/>
    </row>
    <row r="445" spans="2:5" s="73" customFormat="1" x14ac:dyDescent="0.2">
      <c r="B445" s="74"/>
      <c r="C445" s="74"/>
      <c r="D445" s="74"/>
      <c r="E445" s="72"/>
    </row>
    <row r="446" spans="2:5" s="73" customFormat="1" x14ac:dyDescent="0.2">
      <c r="B446" s="74"/>
      <c r="C446" s="74"/>
      <c r="D446" s="74"/>
      <c r="E446" s="72"/>
    </row>
    <row r="447" spans="2:5" s="73" customFormat="1" x14ac:dyDescent="0.2">
      <c r="B447" s="74"/>
      <c r="C447" s="74"/>
      <c r="D447" s="74"/>
      <c r="E447" s="72"/>
    </row>
    <row r="448" spans="2:5" s="73" customFormat="1" x14ac:dyDescent="0.2">
      <c r="B448" s="74"/>
      <c r="C448" s="74"/>
      <c r="D448" s="74"/>
      <c r="E448" s="72"/>
    </row>
    <row r="449" spans="2:5" s="73" customFormat="1" x14ac:dyDescent="0.2">
      <c r="B449" s="74"/>
      <c r="C449" s="74"/>
      <c r="D449" s="74"/>
      <c r="E449" s="72"/>
    </row>
    <row r="450" spans="2:5" s="73" customFormat="1" x14ac:dyDescent="0.2">
      <c r="B450" s="74"/>
      <c r="C450" s="74"/>
      <c r="D450" s="74"/>
      <c r="E450" s="72"/>
    </row>
    <row r="451" spans="2:5" s="73" customFormat="1" x14ac:dyDescent="0.2">
      <c r="B451" s="74"/>
      <c r="C451" s="74"/>
      <c r="D451" s="74"/>
      <c r="E451" s="72"/>
    </row>
    <row r="452" spans="2:5" s="73" customFormat="1" x14ac:dyDescent="0.2">
      <c r="B452" s="74"/>
      <c r="C452" s="74"/>
      <c r="D452" s="74"/>
      <c r="E452" s="72"/>
    </row>
    <row r="453" spans="2:5" s="73" customFormat="1" x14ac:dyDescent="0.2">
      <c r="B453" s="74"/>
      <c r="C453" s="74"/>
      <c r="D453" s="74"/>
      <c r="E453" s="72"/>
    </row>
    <row r="454" spans="2:5" s="73" customFormat="1" x14ac:dyDescent="0.2">
      <c r="B454" s="74"/>
      <c r="C454" s="74"/>
      <c r="D454" s="74"/>
      <c r="E454" s="72"/>
    </row>
    <row r="455" spans="2:5" s="73" customFormat="1" x14ac:dyDescent="0.2">
      <c r="B455" s="74"/>
      <c r="C455" s="74"/>
      <c r="D455" s="74"/>
      <c r="E455" s="72"/>
    </row>
    <row r="456" spans="2:5" s="73" customFormat="1" x14ac:dyDescent="0.2">
      <c r="B456" s="74"/>
      <c r="C456" s="74"/>
      <c r="D456" s="74"/>
      <c r="E456" s="72"/>
    </row>
    <row r="457" spans="2:5" s="73" customFormat="1" x14ac:dyDescent="0.2">
      <c r="B457" s="74"/>
      <c r="C457" s="74"/>
      <c r="D457" s="74"/>
      <c r="E457" s="72"/>
    </row>
    <row r="458" spans="2:5" s="73" customFormat="1" x14ac:dyDescent="0.2">
      <c r="B458" s="74"/>
      <c r="C458" s="74"/>
      <c r="D458" s="74"/>
      <c r="E458" s="72"/>
    </row>
    <row r="459" spans="2:5" s="73" customFormat="1" x14ac:dyDescent="0.2">
      <c r="B459" s="74"/>
      <c r="C459" s="74"/>
      <c r="D459" s="74"/>
      <c r="E459" s="72"/>
    </row>
    <row r="460" spans="2:5" s="73" customFormat="1" x14ac:dyDescent="0.2">
      <c r="B460" s="74"/>
      <c r="C460" s="74"/>
      <c r="D460" s="74"/>
      <c r="E460" s="72"/>
    </row>
    <row r="461" spans="2:5" s="73" customFormat="1" x14ac:dyDescent="0.2">
      <c r="B461" s="74"/>
      <c r="C461" s="74"/>
      <c r="D461" s="74"/>
      <c r="E461" s="72"/>
    </row>
    <row r="462" spans="2:5" s="73" customFormat="1" x14ac:dyDescent="0.2">
      <c r="B462" s="74"/>
      <c r="C462" s="74"/>
      <c r="D462" s="74"/>
      <c r="E462" s="72"/>
    </row>
    <row r="463" spans="2:5" s="73" customFormat="1" x14ac:dyDescent="0.2">
      <c r="B463" s="74"/>
      <c r="C463" s="74"/>
      <c r="D463" s="74"/>
      <c r="E463" s="72"/>
    </row>
    <row r="464" spans="2:5" s="73" customFormat="1" x14ac:dyDescent="0.2">
      <c r="B464" s="74"/>
      <c r="C464" s="74"/>
      <c r="D464" s="74"/>
      <c r="E464" s="72"/>
    </row>
    <row r="465" spans="2:5" s="73" customFormat="1" x14ac:dyDescent="0.2">
      <c r="B465" s="74"/>
      <c r="C465" s="74"/>
      <c r="D465" s="74"/>
      <c r="E465" s="72"/>
    </row>
    <row r="466" spans="2:5" s="73" customFormat="1" x14ac:dyDescent="0.2">
      <c r="B466" s="74"/>
      <c r="C466" s="74"/>
      <c r="D466" s="74"/>
      <c r="E466" s="72"/>
    </row>
    <row r="467" spans="2:5" s="73" customFormat="1" x14ac:dyDescent="0.2">
      <c r="B467" s="74"/>
      <c r="C467" s="74"/>
      <c r="D467" s="74"/>
      <c r="E467" s="72"/>
    </row>
    <row r="468" spans="2:5" s="73" customFormat="1" x14ac:dyDescent="0.2">
      <c r="B468" s="74"/>
      <c r="C468" s="74"/>
      <c r="D468" s="74"/>
      <c r="E468" s="72"/>
    </row>
    <row r="469" spans="2:5" s="73" customFormat="1" x14ac:dyDescent="0.2">
      <c r="B469" s="74"/>
      <c r="C469" s="74"/>
      <c r="D469" s="74"/>
      <c r="E469" s="72"/>
    </row>
    <row r="470" spans="2:5" s="73" customFormat="1" x14ac:dyDescent="0.2">
      <c r="B470" s="74"/>
      <c r="C470" s="74"/>
      <c r="D470" s="74"/>
      <c r="E470" s="72"/>
    </row>
    <row r="471" spans="2:5" s="73" customFormat="1" x14ac:dyDescent="0.2">
      <c r="B471" s="74"/>
      <c r="C471" s="74"/>
      <c r="D471" s="74"/>
      <c r="E471" s="72"/>
    </row>
    <row r="472" spans="2:5" s="73" customFormat="1" x14ac:dyDescent="0.2">
      <c r="B472" s="74"/>
      <c r="C472" s="74"/>
      <c r="D472" s="74"/>
      <c r="E472" s="72"/>
    </row>
    <row r="473" spans="2:5" s="73" customFormat="1" x14ac:dyDescent="0.2">
      <c r="B473" s="74"/>
      <c r="C473" s="74"/>
      <c r="D473" s="74"/>
      <c r="E473" s="72"/>
    </row>
    <row r="474" spans="2:5" s="73" customFormat="1" x14ac:dyDescent="0.2">
      <c r="B474" s="74"/>
      <c r="C474" s="74"/>
      <c r="D474" s="74"/>
      <c r="E474" s="72"/>
    </row>
    <row r="475" spans="2:5" s="73" customFormat="1" x14ac:dyDescent="0.2">
      <c r="B475" s="74"/>
      <c r="C475" s="74"/>
      <c r="D475" s="74"/>
      <c r="E475" s="72"/>
    </row>
    <row r="476" spans="2:5" s="73" customFormat="1" x14ac:dyDescent="0.2">
      <c r="B476" s="74"/>
      <c r="C476" s="74"/>
      <c r="D476" s="74"/>
      <c r="E476" s="72"/>
    </row>
    <row r="477" spans="2:5" s="73" customFormat="1" x14ac:dyDescent="0.2">
      <c r="B477" s="74"/>
      <c r="C477" s="74"/>
      <c r="D477" s="74"/>
      <c r="E477" s="72"/>
    </row>
    <row r="478" spans="2:5" s="73" customFormat="1" x14ac:dyDescent="0.2">
      <c r="B478" s="74"/>
      <c r="C478" s="74"/>
      <c r="D478" s="74"/>
      <c r="E478" s="72"/>
    </row>
    <row r="479" spans="2:5" s="73" customFormat="1" x14ac:dyDescent="0.2">
      <c r="B479" s="74"/>
      <c r="C479" s="74"/>
      <c r="D479" s="74"/>
      <c r="E479" s="72"/>
    </row>
    <row r="480" spans="2:5" s="73" customFormat="1" x14ac:dyDescent="0.2">
      <c r="B480" s="74"/>
      <c r="C480" s="74"/>
      <c r="D480" s="74"/>
      <c r="E480" s="72"/>
    </row>
    <row r="481" spans="2:5" s="73" customFormat="1" x14ac:dyDescent="0.2">
      <c r="B481" s="74"/>
      <c r="C481" s="74"/>
      <c r="D481" s="74"/>
      <c r="E481" s="72"/>
    </row>
    <row r="482" spans="2:5" s="73" customFormat="1" x14ac:dyDescent="0.2">
      <c r="B482" s="74"/>
      <c r="C482" s="74"/>
      <c r="D482" s="74"/>
      <c r="E482" s="72"/>
    </row>
    <row r="483" spans="2:5" s="73" customFormat="1" x14ac:dyDescent="0.2">
      <c r="B483" s="74"/>
      <c r="C483" s="74"/>
      <c r="D483" s="74"/>
      <c r="E483" s="72"/>
    </row>
    <row r="484" spans="2:5" s="73" customFormat="1" x14ac:dyDescent="0.2">
      <c r="B484" s="74"/>
      <c r="C484" s="74"/>
      <c r="D484" s="74"/>
      <c r="E484" s="72"/>
    </row>
    <row r="485" spans="2:5" s="73" customFormat="1" x14ac:dyDescent="0.2">
      <c r="B485" s="74"/>
      <c r="C485" s="74"/>
      <c r="D485" s="74"/>
      <c r="E485" s="72"/>
    </row>
    <row r="486" spans="2:5" s="73" customFormat="1" x14ac:dyDescent="0.2">
      <c r="B486" s="74"/>
      <c r="C486" s="74"/>
      <c r="D486" s="74"/>
      <c r="E486" s="72"/>
    </row>
    <row r="487" spans="2:5" s="73" customFormat="1" x14ac:dyDescent="0.2">
      <c r="B487" s="74"/>
      <c r="C487" s="74"/>
      <c r="D487" s="74"/>
      <c r="E487" s="72"/>
    </row>
    <row r="488" spans="2:5" s="73" customFormat="1" x14ac:dyDescent="0.2">
      <c r="B488" s="74"/>
      <c r="C488" s="74"/>
      <c r="D488" s="74"/>
      <c r="E488" s="72"/>
    </row>
    <row r="489" spans="2:5" s="73" customFormat="1" x14ac:dyDescent="0.2">
      <c r="B489" s="74"/>
      <c r="C489" s="74"/>
      <c r="D489" s="74"/>
      <c r="E489" s="72"/>
    </row>
    <row r="490" spans="2:5" s="73" customFormat="1" x14ac:dyDescent="0.2">
      <c r="B490" s="74"/>
      <c r="C490" s="74"/>
      <c r="D490" s="74"/>
      <c r="E490" s="72"/>
    </row>
    <row r="491" spans="2:5" s="73" customFormat="1" x14ac:dyDescent="0.2">
      <c r="B491" s="74"/>
      <c r="C491" s="74"/>
      <c r="D491" s="74"/>
      <c r="E491" s="72"/>
    </row>
    <row r="492" spans="2:5" s="73" customFormat="1" x14ac:dyDescent="0.2">
      <c r="B492" s="74"/>
      <c r="C492" s="74"/>
      <c r="D492" s="74"/>
      <c r="E492" s="72"/>
    </row>
    <row r="493" spans="2:5" s="73" customFormat="1" x14ac:dyDescent="0.2">
      <c r="B493" s="74"/>
      <c r="C493" s="74"/>
      <c r="D493" s="74"/>
      <c r="E493" s="72"/>
    </row>
    <row r="494" spans="2:5" s="73" customFormat="1" x14ac:dyDescent="0.2">
      <c r="B494" s="74"/>
      <c r="C494" s="74"/>
      <c r="D494" s="74"/>
      <c r="E494" s="72"/>
    </row>
    <row r="495" spans="2:5" s="73" customFormat="1" x14ac:dyDescent="0.2">
      <c r="B495" s="74"/>
      <c r="C495" s="74"/>
      <c r="D495" s="74"/>
      <c r="E495" s="72"/>
    </row>
    <row r="496" spans="2:5" s="73" customFormat="1" x14ac:dyDescent="0.2">
      <c r="B496" s="74"/>
      <c r="C496" s="74"/>
      <c r="D496" s="74"/>
      <c r="E496" s="72"/>
    </row>
    <row r="497" spans="2:5" s="73" customFormat="1" x14ac:dyDescent="0.2">
      <c r="B497" s="74"/>
      <c r="C497" s="74"/>
      <c r="D497" s="74"/>
      <c r="E497" s="72"/>
    </row>
    <row r="498" spans="2:5" s="73" customFormat="1" x14ac:dyDescent="0.2">
      <c r="B498" s="74"/>
      <c r="C498" s="74"/>
      <c r="D498" s="74"/>
      <c r="E498" s="72"/>
    </row>
    <row r="499" spans="2:5" s="73" customFormat="1" x14ac:dyDescent="0.2">
      <c r="B499" s="74"/>
      <c r="C499" s="74"/>
      <c r="D499" s="74"/>
      <c r="E499" s="72"/>
    </row>
    <row r="500" spans="2:5" s="73" customFormat="1" x14ac:dyDescent="0.2">
      <c r="B500" s="74"/>
      <c r="C500" s="74"/>
      <c r="D500" s="74"/>
      <c r="E500" s="72"/>
    </row>
    <row r="501" spans="2:5" s="73" customFormat="1" x14ac:dyDescent="0.2">
      <c r="B501" s="74"/>
      <c r="C501" s="74"/>
      <c r="D501" s="74"/>
      <c r="E501" s="72"/>
    </row>
    <row r="502" spans="2:5" s="73" customFormat="1" x14ac:dyDescent="0.2">
      <c r="B502" s="74"/>
      <c r="C502" s="74"/>
      <c r="D502" s="74"/>
      <c r="E502" s="72"/>
    </row>
    <row r="503" spans="2:5" s="73" customFormat="1" x14ac:dyDescent="0.2">
      <c r="B503" s="74"/>
      <c r="C503" s="74"/>
      <c r="D503" s="74"/>
      <c r="E503" s="72"/>
    </row>
    <row r="504" spans="2:5" s="73" customFormat="1" x14ac:dyDescent="0.2">
      <c r="B504" s="74"/>
      <c r="C504" s="74"/>
      <c r="D504" s="74"/>
      <c r="E504" s="72"/>
    </row>
    <row r="505" spans="2:5" s="73" customFormat="1" x14ac:dyDescent="0.2">
      <c r="B505" s="74"/>
      <c r="C505" s="74"/>
      <c r="D505" s="74"/>
      <c r="E505" s="72"/>
    </row>
    <row r="506" spans="2:5" s="73" customFormat="1" x14ac:dyDescent="0.2">
      <c r="B506" s="74"/>
      <c r="C506" s="74"/>
      <c r="D506" s="74"/>
      <c r="E506" s="72"/>
    </row>
    <row r="507" spans="2:5" s="73" customFormat="1" x14ac:dyDescent="0.2">
      <c r="B507" s="74"/>
      <c r="C507" s="74"/>
      <c r="D507" s="74"/>
      <c r="E507" s="72"/>
    </row>
    <row r="508" spans="2:5" s="73" customFormat="1" x14ac:dyDescent="0.2">
      <c r="B508" s="74"/>
      <c r="C508" s="74"/>
      <c r="D508" s="74"/>
      <c r="E508" s="72"/>
    </row>
    <row r="509" spans="2:5" s="73" customFormat="1" x14ac:dyDescent="0.2">
      <c r="B509" s="74"/>
      <c r="C509" s="74"/>
      <c r="D509" s="74"/>
      <c r="E509" s="72"/>
    </row>
    <row r="510" spans="2:5" s="73" customFormat="1" x14ac:dyDescent="0.2">
      <c r="B510" s="74"/>
      <c r="C510" s="74"/>
      <c r="D510" s="74"/>
      <c r="E510" s="72"/>
    </row>
    <row r="511" spans="2:5" s="73" customFormat="1" x14ac:dyDescent="0.2">
      <c r="B511" s="74"/>
      <c r="C511" s="74"/>
      <c r="D511" s="74"/>
      <c r="E511" s="72"/>
    </row>
    <row r="512" spans="2:5" s="73" customFormat="1" x14ac:dyDescent="0.2">
      <c r="B512" s="74"/>
      <c r="C512" s="74"/>
      <c r="D512" s="74"/>
      <c r="E512" s="72"/>
    </row>
    <row r="513" spans="2:5" s="73" customFormat="1" x14ac:dyDescent="0.2">
      <c r="B513" s="74"/>
      <c r="C513" s="74"/>
      <c r="D513" s="74"/>
      <c r="E513" s="72"/>
    </row>
    <row r="514" spans="2:5" s="73" customFormat="1" x14ac:dyDescent="0.2">
      <c r="B514" s="74"/>
      <c r="C514" s="74"/>
      <c r="D514" s="74"/>
      <c r="E514" s="72"/>
    </row>
    <row r="515" spans="2:5" s="73" customFormat="1" x14ac:dyDescent="0.2">
      <c r="B515" s="74"/>
      <c r="C515" s="74"/>
      <c r="D515" s="74"/>
      <c r="E515" s="72"/>
    </row>
    <row r="516" spans="2:5" s="73" customFormat="1" x14ac:dyDescent="0.2">
      <c r="B516" s="74"/>
      <c r="C516" s="74"/>
      <c r="D516" s="74"/>
      <c r="E516" s="72"/>
    </row>
    <row r="517" spans="2:5" s="73" customFormat="1" x14ac:dyDescent="0.2">
      <c r="B517" s="74"/>
      <c r="C517" s="74"/>
      <c r="D517" s="74"/>
      <c r="E517" s="72"/>
    </row>
    <row r="518" spans="2:5" s="73" customFormat="1" x14ac:dyDescent="0.2">
      <c r="B518" s="74"/>
      <c r="C518" s="74"/>
      <c r="D518" s="74"/>
      <c r="E518" s="72"/>
    </row>
    <row r="519" spans="2:5" s="73" customFormat="1" x14ac:dyDescent="0.2">
      <c r="B519" s="74"/>
      <c r="C519" s="74"/>
      <c r="D519" s="74"/>
      <c r="E519" s="72"/>
    </row>
    <row r="520" spans="2:5" s="73" customFormat="1" x14ac:dyDescent="0.2">
      <c r="B520" s="74"/>
      <c r="C520" s="74"/>
      <c r="D520" s="74"/>
      <c r="E520" s="72"/>
    </row>
    <row r="521" spans="2:5" s="73" customFormat="1" x14ac:dyDescent="0.2">
      <c r="B521" s="74"/>
      <c r="C521" s="74"/>
      <c r="D521" s="74"/>
      <c r="E521" s="72"/>
    </row>
    <row r="522" spans="2:5" s="73" customFormat="1" x14ac:dyDescent="0.2">
      <c r="B522" s="74"/>
      <c r="C522" s="74"/>
      <c r="D522" s="74"/>
      <c r="E522" s="72"/>
    </row>
    <row r="523" spans="2:5" s="73" customFormat="1" x14ac:dyDescent="0.2">
      <c r="B523" s="74"/>
      <c r="C523" s="74"/>
      <c r="D523" s="74"/>
      <c r="E523" s="72"/>
    </row>
    <row r="524" spans="2:5" s="73" customFormat="1" x14ac:dyDescent="0.2">
      <c r="B524" s="74"/>
      <c r="C524" s="74"/>
      <c r="D524" s="74"/>
      <c r="E524" s="72"/>
    </row>
    <row r="525" spans="2:5" s="73" customFormat="1" x14ac:dyDescent="0.2">
      <c r="B525" s="74"/>
      <c r="C525" s="74"/>
      <c r="D525" s="74"/>
      <c r="E525" s="72"/>
    </row>
    <row r="526" spans="2:5" s="73" customFormat="1" x14ac:dyDescent="0.2">
      <c r="B526" s="74"/>
      <c r="C526" s="74"/>
      <c r="D526" s="74"/>
      <c r="E526" s="72"/>
    </row>
    <row r="527" spans="2:5" s="73" customFormat="1" x14ac:dyDescent="0.2">
      <c r="B527" s="74"/>
      <c r="C527" s="74"/>
      <c r="D527" s="74"/>
      <c r="E527" s="72"/>
    </row>
    <row r="528" spans="2:5" s="73" customFormat="1" x14ac:dyDescent="0.2">
      <c r="B528" s="74"/>
      <c r="C528" s="74"/>
      <c r="D528" s="74"/>
      <c r="E528" s="72"/>
    </row>
    <row r="529" spans="2:5" s="73" customFormat="1" x14ac:dyDescent="0.2">
      <c r="B529" s="74"/>
      <c r="C529" s="74"/>
      <c r="D529" s="74"/>
      <c r="E529" s="72"/>
    </row>
    <row r="530" spans="2:5" s="73" customFormat="1" x14ac:dyDescent="0.2">
      <c r="B530" s="74"/>
      <c r="C530" s="74"/>
      <c r="D530" s="74"/>
      <c r="E530" s="72"/>
    </row>
    <row r="531" spans="2:5" s="73" customFormat="1" x14ac:dyDescent="0.2">
      <c r="B531" s="74"/>
      <c r="C531" s="74"/>
      <c r="D531" s="74"/>
      <c r="E531" s="72"/>
    </row>
    <row r="532" spans="2:5" s="73" customFormat="1" x14ac:dyDescent="0.2">
      <c r="B532" s="74"/>
      <c r="C532" s="74"/>
      <c r="D532" s="74"/>
      <c r="E532" s="72"/>
    </row>
    <row r="533" spans="2:5" s="73" customFormat="1" x14ac:dyDescent="0.2">
      <c r="B533" s="74"/>
      <c r="C533" s="74"/>
      <c r="D533" s="74"/>
      <c r="E533" s="72"/>
    </row>
    <row r="534" spans="2:5" s="73" customFormat="1" x14ac:dyDescent="0.2">
      <c r="B534" s="74"/>
      <c r="C534" s="74"/>
      <c r="D534" s="74"/>
      <c r="E534" s="72"/>
    </row>
    <row r="535" spans="2:5" s="73" customFormat="1" x14ac:dyDescent="0.2">
      <c r="B535" s="74"/>
      <c r="C535" s="74"/>
      <c r="D535" s="74"/>
      <c r="E535" s="72"/>
    </row>
    <row r="536" spans="2:5" s="73" customFormat="1" x14ac:dyDescent="0.2">
      <c r="B536" s="74"/>
      <c r="C536" s="74"/>
      <c r="D536" s="74"/>
      <c r="E536" s="72"/>
    </row>
    <row r="537" spans="2:5" s="73" customFormat="1" x14ac:dyDescent="0.2">
      <c r="B537" s="74"/>
      <c r="C537" s="74"/>
      <c r="D537" s="74"/>
      <c r="E537" s="72"/>
    </row>
    <row r="538" spans="2:5" s="73" customFormat="1" x14ac:dyDescent="0.2">
      <c r="B538" s="74"/>
      <c r="C538" s="74"/>
      <c r="D538" s="74"/>
      <c r="E538" s="72"/>
    </row>
    <row r="539" spans="2:5" s="73" customFormat="1" x14ac:dyDescent="0.2">
      <c r="B539" s="74"/>
      <c r="C539" s="74"/>
      <c r="D539" s="74"/>
      <c r="E539" s="72"/>
    </row>
    <row r="540" spans="2:5" s="73" customFormat="1" x14ac:dyDescent="0.2">
      <c r="B540" s="74"/>
      <c r="C540" s="74"/>
      <c r="D540" s="74"/>
      <c r="E540" s="72"/>
    </row>
    <row r="541" spans="2:5" s="73" customFormat="1" x14ac:dyDescent="0.2">
      <c r="B541" s="74"/>
      <c r="C541" s="74"/>
      <c r="D541" s="74"/>
      <c r="E541" s="72"/>
    </row>
    <row r="542" spans="2:5" s="73" customFormat="1" x14ac:dyDescent="0.2">
      <c r="B542" s="74"/>
      <c r="C542" s="74"/>
      <c r="D542" s="74"/>
      <c r="E542" s="72"/>
    </row>
    <row r="543" spans="2:5" s="73" customFormat="1" x14ac:dyDescent="0.2">
      <c r="B543" s="74"/>
      <c r="C543" s="74"/>
      <c r="D543" s="74"/>
      <c r="E543" s="72"/>
    </row>
    <row r="544" spans="2:5" s="73" customFormat="1" x14ac:dyDescent="0.2">
      <c r="B544" s="74"/>
      <c r="C544" s="74"/>
      <c r="D544" s="74"/>
      <c r="E544" s="72"/>
    </row>
    <row r="545" spans="2:5" s="73" customFormat="1" x14ac:dyDescent="0.2">
      <c r="B545" s="74"/>
      <c r="C545" s="74"/>
      <c r="D545" s="74"/>
      <c r="E545" s="72"/>
    </row>
    <row r="546" spans="2:5" s="73" customFormat="1" x14ac:dyDescent="0.2">
      <c r="B546" s="74"/>
      <c r="C546" s="74"/>
      <c r="D546" s="74"/>
      <c r="E546" s="72"/>
    </row>
    <row r="547" spans="2:5" s="73" customFormat="1" x14ac:dyDescent="0.2">
      <c r="B547" s="74"/>
      <c r="C547" s="74"/>
      <c r="D547" s="74"/>
      <c r="E547" s="72"/>
    </row>
    <row r="548" spans="2:5" s="73" customFormat="1" x14ac:dyDescent="0.2">
      <c r="B548" s="74"/>
      <c r="C548" s="74"/>
      <c r="D548" s="74"/>
      <c r="E548" s="72"/>
    </row>
    <row r="549" spans="2:5" s="73" customFormat="1" x14ac:dyDescent="0.2">
      <c r="B549" s="74"/>
      <c r="C549" s="74"/>
      <c r="D549" s="74"/>
      <c r="E549" s="72"/>
    </row>
    <row r="550" spans="2:5" s="73" customFormat="1" x14ac:dyDescent="0.2">
      <c r="B550" s="74"/>
      <c r="C550" s="74"/>
      <c r="D550" s="74"/>
      <c r="E550" s="72"/>
    </row>
    <row r="551" spans="2:5" s="73" customFormat="1" x14ac:dyDescent="0.2">
      <c r="B551" s="74"/>
      <c r="C551" s="74"/>
      <c r="D551" s="74"/>
      <c r="E551" s="72"/>
    </row>
    <row r="552" spans="2:5" s="73" customFormat="1" x14ac:dyDescent="0.2">
      <c r="B552" s="74"/>
      <c r="C552" s="74"/>
      <c r="D552" s="74"/>
      <c r="E552" s="72"/>
    </row>
    <row r="553" spans="2:5" s="73" customFormat="1" x14ac:dyDescent="0.2">
      <c r="B553" s="74"/>
      <c r="C553" s="74"/>
      <c r="D553" s="74"/>
      <c r="E553" s="72"/>
    </row>
    <row r="554" spans="2:5" s="73" customFormat="1" x14ac:dyDescent="0.2">
      <c r="B554" s="74"/>
      <c r="C554" s="74"/>
      <c r="D554" s="74"/>
      <c r="E554" s="72"/>
    </row>
    <row r="555" spans="2:5" s="73" customFormat="1" x14ac:dyDescent="0.2">
      <c r="B555" s="74"/>
      <c r="C555" s="74"/>
      <c r="D555" s="74"/>
      <c r="E555" s="72"/>
    </row>
    <row r="556" spans="2:5" s="73" customFormat="1" x14ac:dyDescent="0.2">
      <c r="B556" s="74"/>
      <c r="C556" s="74"/>
      <c r="D556" s="74"/>
      <c r="E556" s="72"/>
    </row>
    <row r="557" spans="2:5" s="73" customFormat="1" x14ac:dyDescent="0.2">
      <c r="B557" s="74"/>
      <c r="C557" s="74"/>
      <c r="D557" s="74"/>
      <c r="E557" s="72"/>
    </row>
    <row r="558" spans="2:5" s="73" customFormat="1" x14ac:dyDescent="0.2">
      <c r="B558" s="74"/>
      <c r="C558" s="74"/>
      <c r="D558" s="74"/>
      <c r="E558" s="72"/>
    </row>
    <row r="559" spans="2:5" s="73" customFormat="1" x14ac:dyDescent="0.2">
      <c r="B559" s="74"/>
      <c r="C559" s="74"/>
      <c r="D559" s="74"/>
      <c r="E559" s="72"/>
    </row>
    <row r="560" spans="2:5" s="73" customFormat="1" x14ac:dyDescent="0.2">
      <c r="B560" s="74"/>
      <c r="C560" s="74"/>
      <c r="D560" s="74"/>
      <c r="E560" s="72"/>
    </row>
    <row r="561" spans="2:5" s="73" customFormat="1" x14ac:dyDescent="0.2">
      <c r="B561" s="74"/>
      <c r="C561" s="74"/>
      <c r="D561" s="74"/>
      <c r="E561" s="72"/>
    </row>
    <row r="562" spans="2:5" s="73" customFormat="1" x14ac:dyDescent="0.2">
      <c r="B562" s="74"/>
      <c r="C562" s="74"/>
      <c r="D562" s="74"/>
      <c r="E562" s="72"/>
    </row>
    <row r="563" spans="2:5" s="73" customFormat="1" x14ac:dyDescent="0.2">
      <c r="B563" s="74"/>
      <c r="C563" s="74"/>
      <c r="D563" s="74"/>
      <c r="E563" s="72"/>
    </row>
    <row r="564" spans="2:5" s="73" customFormat="1" x14ac:dyDescent="0.2">
      <c r="B564" s="74"/>
      <c r="C564" s="74"/>
      <c r="D564" s="74"/>
      <c r="E564" s="72"/>
    </row>
    <row r="565" spans="2:5" s="73" customFormat="1" x14ac:dyDescent="0.2">
      <c r="B565" s="74"/>
      <c r="C565" s="74"/>
      <c r="D565" s="74"/>
      <c r="E565" s="72"/>
    </row>
    <row r="566" spans="2:5" s="73" customFormat="1" x14ac:dyDescent="0.2">
      <c r="B566" s="74"/>
      <c r="C566" s="74"/>
      <c r="D566" s="74"/>
      <c r="E566" s="72"/>
    </row>
    <row r="567" spans="2:5" s="73" customFormat="1" x14ac:dyDescent="0.2">
      <c r="B567" s="74"/>
      <c r="C567" s="74"/>
      <c r="D567" s="74"/>
      <c r="E567" s="72"/>
    </row>
    <row r="568" spans="2:5" s="73" customFormat="1" x14ac:dyDescent="0.2">
      <c r="B568" s="74"/>
      <c r="C568" s="74"/>
      <c r="D568" s="74"/>
      <c r="E568" s="72"/>
    </row>
    <row r="569" spans="2:5" s="73" customFormat="1" x14ac:dyDescent="0.2">
      <c r="B569" s="74"/>
      <c r="C569" s="74"/>
      <c r="D569" s="74"/>
      <c r="E569" s="72"/>
    </row>
    <row r="570" spans="2:5" s="73" customFormat="1" x14ac:dyDescent="0.2">
      <c r="B570" s="74"/>
      <c r="C570" s="74"/>
      <c r="D570" s="74"/>
      <c r="E570" s="72"/>
    </row>
    <row r="571" spans="2:5" s="73" customFormat="1" x14ac:dyDescent="0.2">
      <c r="B571" s="74"/>
      <c r="C571" s="74"/>
      <c r="D571" s="74"/>
      <c r="E571" s="72"/>
    </row>
    <row r="572" spans="2:5" s="73" customFormat="1" x14ac:dyDescent="0.2">
      <c r="B572" s="74"/>
      <c r="C572" s="74"/>
      <c r="D572" s="74"/>
      <c r="E572" s="72"/>
    </row>
    <row r="573" spans="2:5" s="73" customFormat="1" x14ac:dyDescent="0.2">
      <c r="B573" s="74"/>
      <c r="C573" s="74"/>
      <c r="D573" s="74"/>
      <c r="E573" s="72"/>
    </row>
    <row r="574" spans="2:5" s="73" customFormat="1" x14ac:dyDescent="0.2">
      <c r="B574" s="74"/>
      <c r="C574" s="74"/>
      <c r="D574" s="74"/>
      <c r="E574" s="72"/>
    </row>
    <row r="575" spans="2:5" s="73" customFormat="1" x14ac:dyDescent="0.2">
      <c r="B575" s="74"/>
      <c r="C575" s="74"/>
      <c r="D575" s="74"/>
      <c r="E575" s="72"/>
    </row>
    <row r="576" spans="2:5" s="73" customFormat="1" x14ac:dyDescent="0.2">
      <c r="B576" s="74"/>
      <c r="C576" s="74"/>
      <c r="D576" s="74"/>
      <c r="E576" s="72"/>
    </row>
    <row r="577" spans="2:5" s="73" customFormat="1" x14ac:dyDescent="0.2">
      <c r="B577" s="74"/>
      <c r="C577" s="74"/>
      <c r="D577" s="74"/>
      <c r="E577" s="72"/>
    </row>
    <row r="578" spans="2:5" s="73" customFormat="1" x14ac:dyDescent="0.2">
      <c r="B578" s="74"/>
      <c r="C578" s="74"/>
      <c r="D578" s="74"/>
      <c r="E578" s="72"/>
    </row>
    <row r="579" spans="2:5" s="73" customFormat="1" x14ac:dyDescent="0.2">
      <c r="B579" s="74"/>
      <c r="C579" s="74"/>
      <c r="D579" s="74"/>
      <c r="E579" s="72"/>
    </row>
    <row r="580" spans="2:5" s="73" customFormat="1" x14ac:dyDescent="0.2">
      <c r="B580" s="74"/>
      <c r="C580" s="74"/>
      <c r="D580" s="74"/>
      <c r="E580" s="72"/>
    </row>
    <row r="581" spans="2:5" s="73" customFormat="1" x14ac:dyDescent="0.2">
      <c r="B581" s="74"/>
      <c r="C581" s="74"/>
      <c r="D581" s="74"/>
      <c r="E581" s="72"/>
    </row>
    <row r="582" spans="2:5" s="73" customFormat="1" x14ac:dyDescent="0.2">
      <c r="B582" s="74"/>
      <c r="C582" s="74"/>
      <c r="D582" s="74"/>
      <c r="E582" s="72"/>
    </row>
    <row r="583" spans="2:5" s="73" customFormat="1" x14ac:dyDescent="0.2">
      <c r="B583" s="74"/>
      <c r="C583" s="74"/>
      <c r="D583" s="74"/>
      <c r="E583" s="72"/>
    </row>
    <row r="584" spans="2:5" s="73" customFormat="1" x14ac:dyDescent="0.2">
      <c r="B584" s="74"/>
      <c r="C584" s="74"/>
      <c r="D584" s="74"/>
      <c r="E584" s="72"/>
    </row>
    <row r="585" spans="2:5" s="73" customFormat="1" x14ac:dyDescent="0.2">
      <c r="B585" s="74"/>
      <c r="C585" s="74"/>
      <c r="D585" s="74"/>
      <c r="E585" s="72"/>
    </row>
    <row r="586" spans="2:5" s="73" customFormat="1" x14ac:dyDescent="0.2">
      <c r="B586" s="74"/>
      <c r="C586" s="74"/>
      <c r="D586" s="74"/>
      <c r="E586" s="72"/>
    </row>
    <row r="587" spans="2:5" s="73" customFormat="1" x14ac:dyDescent="0.2">
      <c r="B587" s="74"/>
      <c r="C587" s="74"/>
      <c r="D587" s="74"/>
      <c r="E587" s="72"/>
    </row>
    <row r="588" spans="2:5" s="73" customFormat="1" x14ac:dyDescent="0.2">
      <c r="B588" s="74"/>
      <c r="C588" s="74"/>
      <c r="D588" s="74"/>
      <c r="E588" s="72"/>
    </row>
    <row r="589" spans="2:5" s="73" customFormat="1" x14ac:dyDescent="0.2">
      <c r="B589" s="74"/>
      <c r="C589" s="74"/>
      <c r="D589" s="74"/>
      <c r="E589" s="72"/>
    </row>
    <row r="590" spans="2:5" s="73" customFormat="1" x14ac:dyDescent="0.2">
      <c r="B590" s="74"/>
      <c r="C590" s="74"/>
      <c r="D590" s="74"/>
      <c r="E590" s="72"/>
    </row>
    <row r="591" spans="2:5" s="73" customFormat="1" x14ac:dyDescent="0.2">
      <c r="B591" s="74"/>
      <c r="C591" s="74"/>
      <c r="D591" s="74"/>
      <c r="E591" s="72"/>
    </row>
    <row r="592" spans="2:5" s="73" customFormat="1" x14ac:dyDescent="0.2">
      <c r="B592" s="74"/>
      <c r="C592" s="74"/>
      <c r="D592" s="74"/>
      <c r="E592" s="72"/>
    </row>
    <row r="593" spans="2:5" s="73" customFormat="1" x14ac:dyDescent="0.2">
      <c r="B593" s="74"/>
      <c r="C593" s="74"/>
      <c r="D593" s="74"/>
      <c r="E593" s="72"/>
    </row>
    <row r="594" spans="2:5" s="73" customFormat="1" x14ac:dyDescent="0.2">
      <c r="B594" s="74"/>
      <c r="C594" s="74"/>
      <c r="D594" s="74"/>
      <c r="E594" s="72"/>
    </row>
    <row r="595" spans="2:5" s="73" customFormat="1" x14ac:dyDescent="0.2">
      <c r="B595" s="74"/>
      <c r="C595" s="74"/>
      <c r="D595" s="74"/>
      <c r="E595" s="72"/>
    </row>
    <row r="596" spans="2:5" s="73" customFormat="1" x14ac:dyDescent="0.2">
      <c r="B596" s="74"/>
      <c r="C596" s="74"/>
      <c r="D596" s="74"/>
      <c r="E596" s="72"/>
    </row>
    <row r="597" spans="2:5" s="73" customFormat="1" x14ac:dyDescent="0.2">
      <c r="B597" s="74"/>
      <c r="C597" s="74"/>
      <c r="D597" s="74"/>
      <c r="E597" s="72"/>
    </row>
    <row r="598" spans="2:5" s="73" customFormat="1" x14ac:dyDescent="0.2">
      <c r="B598" s="74"/>
      <c r="C598" s="74"/>
      <c r="D598" s="74"/>
      <c r="E598" s="72"/>
    </row>
    <row r="599" spans="2:5" s="73" customFormat="1" x14ac:dyDescent="0.2">
      <c r="B599" s="74"/>
      <c r="C599" s="74"/>
      <c r="D599" s="74"/>
      <c r="E599" s="72"/>
    </row>
    <row r="600" spans="2:5" s="73" customFormat="1" x14ac:dyDescent="0.2">
      <c r="B600" s="74"/>
      <c r="C600" s="74"/>
      <c r="D600" s="74"/>
      <c r="E600" s="72"/>
    </row>
    <row r="601" spans="2:5" s="73" customFormat="1" x14ac:dyDescent="0.2">
      <c r="B601" s="74"/>
      <c r="C601" s="74"/>
      <c r="D601" s="74"/>
      <c r="E601" s="72"/>
    </row>
    <row r="602" spans="2:5" s="73" customFormat="1" x14ac:dyDescent="0.2">
      <c r="B602" s="74"/>
      <c r="C602" s="74"/>
      <c r="D602" s="74"/>
      <c r="E602" s="72"/>
    </row>
    <row r="603" spans="2:5" s="73" customFormat="1" x14ac:dyDescent="0.2">
      <c r="B603" s="74"/>
      <c r="C603" s="74"/>
      <c r="D603" s="74"/>
      <c r="E603" s="72"/>
    </row>
    <row r="604" spans="2:5" s="73" customFormat="1" x14ac:dyDescent="0.2">
      <c r="B604" s="74"/>
      <c r="C604" s="74"/>
      <c r="D604" s="74"/>
      <c r="E604" s="72"/>
    </row>
    <row r="605" spans="2:5" s="73" customFormat="1" x14ac:dyDescent="0.2">
      <c r="B605" s="74"/>
      <c r="C605" s="74"/>
      <c r="D605" s="74"/>
      <c r="E605" s="72"/>
    </row>
    <row r="606" spans="2:5" s="73" customFormat="1" x14ac:dyDescent="0.2">
      <c r="B606" s="74"/>
      <c r="C606" s="74"/>
      <c r="D606" s="74"/>
      <c r="E606" s="72"/>
    </row>
    <row r="607" spans="2:5" s="73" customFormat="1" x14ac:dyDescent="0.2">
      <c r="B607" s="74"/>
      <c r="C607" s="74"/>
      <c r="D607" s="74"/>
      <c r="E607" s="72"/>
    </row>
    <row r="608" spans="2:5" s="73" customFormat="1" x14ac:dyDescent="0.2">
      <c r="B608" s="74"/>
      <c r="C608" s="74"/>
      <c r="D608" s="74"/>
      <c r="E608" s="72"/>
    </row>
    <row r="609" spans="2:5" s="73" customFormat="1" x14ac:dyDescent="0.2">
      <c r="B609" s="74"/>
      <c r="C609" s="74"/>
      <c r="D609" s="74"/>
      <c r="E609" s="72"/>
    </row>
    <row r="610" spans="2:5" s="73" customFormat="1" x14ac:dyDescent="0.2">
      <c r="B610" s="74"/>
      <c r="C610" s="74"/>
      <c r="D610" s="74"/>
      <c r="E610" s="72"/>
    </row>
    <row r="611" spans="2:5" s="73" customFormat="1" x14ac:dyDescent="0.2">
      <c r="B611" s="74"/>
      <c r="C611" s="74"/>
      <c r="D611" s="74"/>
      <c r="E611" s="72"/>
    </row>
    <row r="612" spans="2:5" s="73" customFormat="1" x14ac:dyDescent="0.2">
      <c r="B612" s="74"/>
      <c r="C612" s="74"/>
      <c r="D612" s="74"/>
      <c r="E612" s="72"/>
    </row>
    <row r="613" spans="2:5" s="73" customFormat="1" x14ac:dyDescent="0.2">
      <c r="B613" s="74"/>
      <c r="C613" s="74"/>
      <c r="D613" s="74"/>
      <c r="E613" s="72"/>
    </row>
    <row r="614" spans="2:5" s="73" customFormat="1" x14ac:dyDescent="0.2">
      <c r="B614" s="74"/>
      <c r="C614" s="74"/>
      <c r="D614" s="74"/>
      <c r="E614" s="72"/>
    </row>
    <row r="615" spans="2:5" s="73" customFormat="1" x14ac:dyDescent="0.2">
      <c r="B615" s="74"/>
      <c r="C615" s="74"/>
      <c r="D615" s="74"/>
      <c r="E615" s="72"/>
    </row>
    <row r="616" spans="2:5" s="73" customFormat="1" x14ac:dyDescent="0.2">
      <c r="B616" s="74"/>
      <c r="C616" s="74"/>
      <c r="D616" s="74"/>
      <c r="E616" s="72"/>
    </row>
    <row r="617" spans="2:5" s="73" customFormat="1" x14ac:dyDescent="0.2">
      <c r="B617" s="72"/>
      <c r="C617" s="72"/>
      <c r="D617" s="72"/>
      <c r="E617" s="72"/>
    </row>
  </sheetData>
  <mergeCells count="10">
    <mergeCell ref="B41:D41"/>
    <mergeCell ref="B32:D32"/>
    <mergeCell ref="B47:D47"/>
    <mergeCell ref="B48:D48"/>
    <mergeCell ref="B49:D49"/>
    <mergeCell ref="B42:D42"/>
    <mergeCell ref="B43:D43"/>
    <mergeCell ref="B44:D44"/>
    <mergeCell ref="B45:D45"/>
    <mergeCell ref="B46:D46"/>
  </mergeCells>
  <conditionalFormatting sqref="B35:D35">
    <cfRule type="cellIs" dxfId="0" priority="1" operator="lessThan">
      <formula>1</formula>
    </cfRule>
  </conditionalFormatting>
  <pageMargins left="0.511811024" right="0.511811024" top="0.78740157499999996" bottom="0.78740157499999996" header="0.31496062000000002" footer="0.31496062000000002"/>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5CE9B9D6A02F4897A259CB05304F79" ma:contentTypeVersion="15" ma:contentTypeDescription="Create a new document." ma:contentTypeScope="" ma:versionID="777ba6305c8d7379ce528684d310acff">
  <xsd:schema xmlns:xsd="http://www.w3.org/2001/XMLSchema" xmlns:xs="http://www.w3.org/2001/XMLSchema" xmlns:p="http://schemas.microsoft.com/office/2006/metadata/properties" xmlns:ns2="ae497fe8-b7ef-45f9-b22a-45064c0a4b26" xmlns:ns3="e224f6f8-df01-4e79-afb7-75831f74ab6d" targetNamespace="http://schemas.microsoft.com/office/2006/metadata/properties" ma:root="true" ma:fieldsID="2ed2c507e31bda21e2406f5d2678e355" ns2:_="" ns3:_="">
    <xsd:import namespace="ae497fe8-b7ef-45f9-b22a-45064c0a4b26"/>
    <xsd:import namespace="e224f6f8-df01-4e79-afb7-75831f74ab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497fe8-b7ef-45f9-b22a-45064c0a4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ddf26f5-5a21-4f3f-b404-16bf17af308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24f6f8-df01-4e79-afb7-75831f74ab6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6adf415-68c2-4185-b553-a79cc74ff0af}" ma:internalName="TaxCatchAll" ma:showField="CatchAllData" ma:web="e224f6f8-df01-4e79-afb7-75831f74ab6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224f6f8-df01-4e79-afb7-75831f74ab6d">
      <UserInfo>
        <DisplayName>Rafael Custódio</DisplayName>
        <AccountId>32</AccountId>
        <AccountType/>
      </UserInfo>
    </SharedWithUsers>
    <TaxCatchAll xmlns="e224f6f8-df01-4e79-afb7-75831f74ab6d" xsi:nil="true"/>
    <lcf76f155ced4ddcb4097134ff3c332f xmlns="ae497fe8-b7ef-45f9-b22a-45064c0a4b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4F4A4A-F364-4082-B2C9-146CFE5B4B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497fe8-b7ef-45f9-b22a-45064c0a4b26"/>
    <ds:schemaRef ds:uri="e224f6f8-df01-4e79-afb7-75831f74a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235050-B691-46A3-90D8-957F5DD4E915}">
  <ds:schemaRefs>
    <ds:schemaRef ds:uri="http://schemas.microsoft.com/sharepoint/v3/contenttype/forms"/>
  </ds:schemaRefs>
</ds:datastoreItem>
</file>

<file path=customXml/itemProps3.xml><?xml version="1.0" encoding="utf-8"?>
<ds:datastoreItem xmlns:ds="http://schemas.openxmlformats.org/officeDocument/2006/customXml" ds:itemID="{1989DCB6-A491-4345-8874-0572509A5C2E}">
  <ds:schemaRefs>
    <ds:schemaRef ds:uri="http://schemas.microsoft.com/office/2006/metadata/properties"/>
    <ds:schemaRef ds:uri="http://schemas.microsoft.com/office/infopath/2007/PartnerControls"/>
    <ds:schemaRef ds:uri="e224f6f8-df01-4e79-afb7-75831f74ab6d"/>
    <ds:schemaRef ds:uri="ae497fe8-b7ef-45f9-b22a-45064c0a4b26"/>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Aux</vt:lpstr>
      <vt:lpstr>Summary</vt:lpstr>
      <vt:lpstr>Resultado Final</vt:lpstr>
      <vt:lpstr>Financiamento Imobiliário</vt:lpstr>
      <vt:lpstr>Consórcio</vt:lpstr>
      <vt:lpstr>Simulação consorcio</vt:lpstr>
      <vt:lpstr>Aux!Area_de_impressao</vt:lpstr>
      <vt:lpstr>Consórcio!Area_de_impressao</vt:lpstr>
      <vt:lpstr>'Financiamento Imobiliário'!Area_de_impressao</vt:lpstr>
      <vt:lpstr>'Resultado Final'!Area_de_impressao</vt:lpstr>
      <vt:lpstr>'Simulação consorcio'!Area_de_impressao</vt:lpstr>
      <vt:lpstr>Summary!Area_de_impressao</vt:lpstr>
    </vt:vector>
  </TitlesOfParts>
  <Manager/>
  <Company>RV Consultoria Financeira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Basile</dc:creator>
  <cp:keywords/>
  <dc:description/>
  <cp:lastModifiedBy>Nicolas Gaspar</cp:lastModifiedBy>
  <cp:revision/>
  <dcterms:created xsi:type="dcterms:W3CDTF">2014-10-02T20:33:53Z</dcterms:created>
  <dcterms:modified xsi:type="dcterms:W3CDTF">2026-06-10T17:24:53Z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0x010100135CE9B9D6A02F4897A259CB05304F79</vt:lpwstr>
  </property>
  <property fmtid="{D5CDD505-2E9C-101B-9397-08002B2CF9AE}" pid="3" name="MediaServiceImageTags">
    <vt:lpwstr/>
  </property>
</Properties>
</file>